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2.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showPivotChartFilter="1" checkCompatibility="1" defaultThemeVersion="124226"/>
  <mc:AlternateContent xmlns:mc="http://schemas.openxmlformats.org/markup-compatibility/2006">
    <mc:Choice Requires="x15">
      <x15ac:absPath xmlns:x15ac="http://schemas.microsoft.com/office/spreadsheetml/2010/11/ac" url="Q:\Eighth Plan\Conservation Analysis\Global EE Inputs\Losses\"/>
    </mc:Choice>
  </mc:AlternateContent>
  <xr:revisionPtr revIDLastSave="0" documentId="13_ncr:1_{CADECF6D-C07E-4297-9ADF-D62A7D0D6CA7}" xr6:coauthVersionLast="44" xr6:coauthVersionMax="44" xr10:uidLastSave="{00000000-0000-0000-0000-000000000000}"/>
  <bookViews>
    <workbookView xWindow="-48" yWindow="-48" windowWidth="20256" windowHeight="12072" tabRatio="839" xr2:uid="{00000000-000D-0000-FFFF-FFFF00000000}"/>
  </bookViews>
  <sheets>
    <sheet name="Est T&amp;D at Market for 2021P" sheetId="13" r:id="rId1"/>
    <sheet name="T&amp;D loss Feb 24 2020" sheetId="15" r:id="rId2"/>
    <sheet name="BA Sales&amp;Loads 2015-2018" sheetId="17" r:id="rId3"/>
    <sheet name="Transformer" sheetId="18" r:id="rId4"/>
    <sheet name="Older Analysis &amp; Data=&gt;" sheetId="16" r:id="rId5"/>
    <sheet name="Combined" sheetId="12" r:id="rId6"/>
    <sheet name="Big" sheetId="11" r:id="rId7"/>
    <sheet name="Data SNL" sheetId="9" r:id="rId8"/>
    <sheet name="PNW Clean SNL 20072012" sheetId="10" r:id="rId9"/>
    <sheet name="BA Loss 2005-2012" sheetId="7" r:id="rId10"/>
    <sheet name="PNW Weighted Losses 19882006" sheetId="8" r:id="rId11"/>
    <sheet name="2006 PNW Sales" sheetId="5" r:id="rId12"/>
    <sheet name="PNW Weighted Losses 2006" sheetId="4" r:id="rId13"/>
    <sheet name="Losses by Year 19882006" sheetId="2" r:id="rId14"/>
    <sheet name="Sales by Year 19882006" sheetId="3" r:id="rId15"/>
    <sheet name="Data 1988-2006" sheetId="1" r:id="rId16"/>
    <sheet name="Compatibility Report" sheetId="1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1" hidden="1">'2006 PNW Sales'!$B$4:$H$160</definedName>
    <definedName name="_xlnm._FilterDatabase" localSheetId="7" hidden="1">'Data SNL'!$A$7:$BK$212</definedName>
    <definedName name="_xlnm._FilterDatabase" localSheetId="8" hidden="1">'PNW Clean SNL 20072012'!$A$1:$BK$126</definedName>
    <definedName name="_Key1" hidden="1">#REF!</definedName>
    <definedName name="_Order1" hidden="1">255</definedName>
    <definedName name="_Sort" hidden="1">#REF!</definedName>
    <definedName name="ACTTYPE">[5]FLOOR!$D$29:$U$29</definedName>
    <definedName name="Annual_Payment">'[1]PSE D Cost'!$B$11</definedName>
    <definedName name="area">[6]RawDataArea!$A$4:$G$273</definedName>
    <definedName name="arrTable20cdd_wt">[7]Data!$GR$9:$GR$329</definedName>
    <definedName name="arrTable20cool_clim_zone">[7]Data!$GJ$9:$GJ$329</definedName>
    <definedName name="arrTable20elecPrimary">[7]Data!$GN$9:$GN$329</definedName>
    <definedName name="arrTable20hdd_wt">[7]Data!$GQ$9:$GQ$329</definedName>
    <definedName name="arrTable20heat_clim_zone">[7]Data!$GI$9:$GI$329</definedName>
    <definedName name="arrTable20state">[7]Data!$GK$9:$GK$329</definedName>
    <definedName name="arrTable20svy_wt">[7]Data!$GL$9:$GL$329</definedName>
    <definedName name="arrTable20vintagecat">[7]Data!$GM$9:$GM$329</definedName>
    <definedName name="arrVintages">[7]Data!$A$9:$A$12</definedName>
    <definedName name="Busbar_Savings">'[1]PSE D Cost'!$B$12</definedName>
    <definedName name="CRF">'[1]PSE D Cost'!$B$27</definedName>
    <definedName name="e" hidden="1">#REF!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velized_Cost">'[1]PSE D Cost'!$B$14</definedName>
    <definedName name="Life_Discount">'[1]PSE D Cost'!$B$7</definedName>
    <definedName name="Life_Finance">'[1]PSE D Cost'!$B$4</definedName>
    <definedName name="Line_Losses">'[1]PSE D Cost'!$B$9</definedName>
    <definedName name="Losses">'Losses by Year 19882006'!$A$4:$T$220</definedName>
    <definedName name="LSYield">[8]Yeild!$E$8:$P$70</definedName>
    <definedName name="PC_Main">[9]!PC_Main</definedName>
    <definedName name="PV_Cap">'[1]PSE D Cost'!$B$3</definedName>
    <definedName name="PV_CapFinanced">'[1]PSE D Cost'!$B$13</definedName>
    <definedName name="Rate_Discount">'[1]PSE D Cost'!$B$6</definedName>
    <definedName name="Rate_Finance">'[1]PSE D Cost'!$B$5</definedName>
    <definedName name="s" hidden="1">#REF!</definedName>
    <definedName name="Sales">'Sales by Year 19882006'!$A$4:$T$220</definedName>
    <definedName name="Site_Savings">'[1]PSE D Cost'!$B$8</definedName>
    <definedName name="tblStateConditions">[7]Data!$C$9:$D$13</definedName>
  </definedNames>
  <calcPr calcId="191029"/>
  <pivotCaches>
    <pivotCache cacheId="63" r:id="rId2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8" i="12" l="1"/>
  <c r="P9" i="12"/>
  <c r="P7" i="12"/>
  <c r="Q8" i="12"/>
  <c r="Q9" i="12"/>
  <c r="Q7" i="12"/>
  <c r="J26" i="18" l="1"/>
  <c r="I26" i="18"/>
  <c r="H26" i="18"/>
  <c r="G26" i="18"/>
  <c r="K14" i="18"/>
  <c r="AF54" i="17"/>
  <c r="AB32" i="17"/>
  <c r="AA32" i="17"/>
  <c r="Z32" i="17"/>
  <c r="Y32" i="17"/>
  <c r="X32" i="17"/>
  <c r="W32" i="17"/>
  <c r="V32" i="17"/>
  <c r="U32" i="17"/>
  <c r="T32" i="17"/>
  <c r="S32" i="17"/>
  <c r="R32" i="17"/>
  <c r="Q32" i="17"/>
  <c r="P32" i="17"/>
  <c r="O32" i="17"/>
  <c r="AB31" i="17"/>
  <c r="AA31" i="17"/>
  <c r="Z31" i="17"/>
  <c r="Y31" i="17"/>
  <c r="X31" i="17"/>
  <c r="W31" i="17"/>
  <c r="V31" i="17"/>
  <c r="U31" i="17"/>
  <c r="T31" i="17"/>
  <c r="S31" i="17"/>
  <c r="R31" i="17"/>
  <c r="Q31" i="17"/>
  <c r="P31" i="17"/>
  <c r="O31" i="17"/>
  <c r="AB28" i="17"/>
  <c r="AA28" i="17"/>
  <c r="Z28" i="17"/>
  <c r="Y28" i="17"/>
  <c r="X28" i="17"/>
  <c r="W28" i="17"/>
  <c r="V28" i="17"/>
  <c r="V30" i="17" s="1"/>
  <c r="U28" i="17"/>
  <c r="U30" i="17" s="1"/>
  <c r="T28" i="17"/>
  <c r="T30" i="17" s="1"/>
  <c r="S28" i="17"/>
  <c r="S30" i="17" s="1"/>
  <c r="R28" i="17"/>
  <c r="R30" i="17" s="1"/>
  <c r="Q28" i="17"/>
  <c r="Q30" i="17" s="1"/>
  <c r="P28" i="17"/>
  <c r="P30" i="17" s="1"/>
  <c r="O28" i="17"/>
  <c r="O30" i="17" s="1"/>
  <c r="AB22" i="17"/>
  <c r="AB23" i="17" s="1"/>
  <c r="AA22" i="17"/>
  <c r="AA23" i="17" s="1"/>
  <c r="Z22" i="17"/>
  <c r="Z23" i="17" s="1"/>
  <c r="Y22" i="17"/>
  <c r="Y23" i="17" s="1"/>
  <c r="X22" i="17"/>
  <c r="X23" i="17" s="1"/>
  <c r="W22" i="17"/>
  <c r="W23" i="17" s="1"/>
  <c r="V22" i="17"/>
  <c r="V23" i="17" s="1"/>
  <c r="U22" i="17"/>
  <c r="U23" i="17" s="1"/>
  <c r="T22" i="17"/>
  <c r="T23" i="17" s="1"/>
  <c r="S22" i="17"/>
  <c r="S23" i="17" s="1"/>
  <c r="R22" i="17"/>
  <c r="R23" i="17" s="1"/>
  <c r="Q22" i="17"/>
  <c r="Q23" i="17" s="1"/>
  <c r="P22" i="17"/>
  <c r="P23" i="17" s="1"/>
  <c r="O22" i="17"/>
  <c r="O23" i="17" s="1"/>
  <c r="AA14" i="17"/>
  <c r="AA16" i="17" s="1"/>
  <c r="Z14" i="17"/>
  <c r="Z16" i="17" s="1"/>
  <c r="Y14" i="17"/>
  <c r="Y16" i="17" s="1"/>
  <c r="X14" i="17"/>
  <c r="X16" i="17" s="1"/>
  <c r="W14" i="17"/>
  <c r="W16" i="17" s="1"/>
  <c r="V14" i="17"/>
  <c r="V15" i="17" s="1"/>
  <c r="U14" i="17"/>
  <c r="U16" i="17" s="1"/>
  <c r="T14" i="17"/>
  <c r="T16" i="17" s="1"/>
  <c r="S14" i="17"/>
  <c r="S16" i="17" s="1"/>
  <c r="R14" i="17"/>
  <c r="R16" i="17" s="1"/>
  <c r="Q14" i="17"/>
  <c r="Q16" i="17" s="1"/>
  <c r="P14" i="17"/>
  <c r="P16" i="17" s="1"/>
  <c r="O14" i="17"/>
  <c r="O16" i="17" s="1"/>
  <c r="N14" i="17"/>
  <c r="N16" i="17" s="1"/>
  <c r="M14" i="17"/>
  <c r="M16" i="17" s="1"/>
  <c r="L14" i="17"/>
  <c r="L16" i="17" s="1"/>
  <c r="K14" i="17"/>
  <c r="K16" i="17" s="1"/>
  <c r="J14" i="17"/>
  <c r="J16" i="17" s="1"/>
  <c r="I14" i="17"/>
  <c r="I16" i="17" s="1"/>
  <c r="H14" i="17"/>
  <c r="H16" i="17" s="1"/>
  <c r="G14" i="17"/>
  <c r="G16" i="17" s="1"/>
  <c r="F14" i="17"/>
  <c r="F15" i="17" s="1"/>
  <c r="E14" i="17"/>
  <c r="E16" i="17" s="1"/>
  <c r="D14" i="17"/>
  <c r="D16" i="17" s="1"/>
  <c r="AE44" i="17" l="1"/>
  <c r="AE48" i="17"/>
  <c r="AE52" i="17"/>
  <c r="C9" i="13" a="1"/>
  <c r="C10" i="13" s="1"/>
  <c r="AF37" i="17"/>
  <c r="AF36" i="17"/>
  <c r="AE46" i="17"/>
  <c r="AE50" i="17"/>
  <c r="AF35" i="17"/>
  <c r="AE43" i="17"/>
  <c r="AE47" i="17"/>
  <c r="AE51" i="17"/>
  <c r="AE35" i="17"/>
  <c r="N15" i="17"/>
  <c r="R15" i="17"/>
  <c r="F16" i="17"/>
  <c r="AE37" i="17"/>
  <c r="AE53" i="17"/>
  <c r="AE54" i="17" s="1"/>
  <c r="AE55" i="17" s="1"/>
  <c r="AE56" i="17" s="1"/>
  <c r="AE57" i="17" s="1"/>
  <c r="AE58" i="17" s="1"/>
  <c r="AE59" i="17" s="1"/>
  <c r="AE60" i="17" s="1"/>
  <c r="AE61" i="17" s="1"/>
  <c r="AE62" i="17" s="1"/>
  <c r="AE63" i="17" s="1"/>
  <c r="AE64" i="17" s="1"/>
  <c r="AE65" i="17" s="1"/>
  <c r="AE66" i="17" s="1"/>
  <c r="AE67" i="17" s="1"/>
  <c r="AE68" i="17" s="1"/>
  <c r="AE69" i="17" s="1"/>
  <c r="AE70" i="17" s="1"/>
  <c r="AE71" i="17" s="1"/>
  <c r="AE72" i="17" s="1"/>
  <c r="AE73" i="17" s="1"/>
  <c r="AE74" i="17" s="1"/>
  <c r="AE75" i="17" s="1"/>
  <c r="AE76" i="17" s="1"/>
  <c r="AE77" i="17" s="1"/>
  <c r="E15" i="17"/>
  <c r="I15" i="17"/>
  <c r="M15" i="17"/>
  <c r="Q15" i="17"/>
  <c r="U15" i="17"/>
  <c r="Y15" i="17"/>
  <c r="Z15" i="17"/>
  <c r="V16" i="17"/>
  <c r="AE49" i="17"/>
  <c r="G15" i="17"/>
  <c r="K15" i="17"/>
  <c r="O15" i="17"/>
  <c r="S15" i="17"/>
  <c r="W15" i="17"/>
  <c r="AA15" i="17"/>
  <c r="J15" i="17"/>
  <c r="AE45" i="17"/>
  <c r="D15" i="17"/>
  <c r="H15" i="17"/>
  <c r="L15" i="17"/>
  <c r="P15" i="17"/>
  <c r="T15" i="17"/>
  <c r="X15" i="17"/>
  <c r="AE36" i="17"/>
  <c r="C11" i="13" l="1"/>
  <c r="C12" i="13"/>
  <c r="C9" i="13"/>
  <c r="L30" i="13" l="1"/>
  <c r="L31" i="13"/>
  <c r="L32" i="13"/>
  <c r="L33" i="13"/>
  <c r="L34" i="13"/>
  <c r="L35" i="13"/>
  <c r="L36" i="13"/>
  <c r="F30" i="13"/>
  <c r="F31" i="13"/>
  <c r="F32" i="13"/>
  <c r="F33" i="13"/>
  <c r="F34" i="13"/>
  <c r="F35" i="13"/>
  <c r="F36" i="13"/>
  <c r="D9" i="13" a="1"/>
  <c r="D11" i="13" s="1"/>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BW8" i="15"/>
  <c r="D26" i="13" l="1"/>
  <c r="D22" i="13"/>
  <c r="D10" i="13"/>
  <c r="D34" i="13"/>
  <c r="E34" i="13" s="1"/>
  <c r="M34" i="13" s="1"/>
  <c r="N34" i="13" s="1"/>
  <c r="D18" i="13"/>
  <c r="D30" i="13"/>
  <c r="E30" i="13" s="1"/>
  <c r="M30" i="13" s="1"/>
  <c r="N30" i="13" s="1"/>
  <c r="D14" i="13"/>
  <c r="D33" i="13"/>
  <c r="E33" i="13" s="1"/>
  <c r="M33" i="13" s="1"/>
  <c r="N33" i="13" s="1"/>
  <c r="D29" i="13"/>
  <c r="D25" i="13"/>
  <c r="D21" i="13"/>
  <c r="D17" i="13"/>
  <c r="D13" i="13"/>
  <c r="D9" i="13"/>
  <c r="D36" i="13"/>
  <c r="E36" i="13" s="1"/>
  <c r="M36" i="13" s="1"/>
  <c r="N36" i="13" s="1"/>
  <c r="D32" i="13"/>
  <c r="E32" i="13" s="1"/>
  <c r="M32" i="13" s="1"/>
  <c r="N32" i="13" s="1"/>
  <c r="D28" i="13"/>
  <c r="D24" i="13"/>
  <c r="D20" i="13"/>
  <c r="D16" i="13"/>
  <c r="D12" i="13"/>
  <c r="D35" i="13"/>
  <c r="E35" i="13" s="1"/>
  <c r="M35" i="13" s="1"/>
  <c r="N35" i="13" s="1"/>
  <c r="D31" i="13"/>
  <c r="E31" i="13" s="1"/>
  <c r="M31" i="13" s="1"/>
  <c r="N31" i="13" s="1"/>
  <c r="D27" i="13"/>
  <c r="D23" i="13"/>
  <c r="D19" i="13"/>
  <c r="D15" i="13"/>
  <c r="F11" i="13"/>
  <c r="F12" i="13"/>
  <c r="F13" i="13"/>
  <c r="F14" i="13"/>
  <c r="F15" i="13"/>
  <c r="F16" i="13"/>
  <c r="F17" i="13"/>
  <c r="F18" i="13"/>
  <c r="F19" i="13"/>
  <c r="F20" i="13"/>
  <c r="F21" i="13"/>
  <c r="F22" i="13"/>
  <c r="F23" i="13"/>
  <c r="F24" i="13"/>
  <c r="F25" i="13"/>
  <c r="F26" i="13"/>
  <c r="F27" i="13"/>
  <c r="F28" i="13"/>
  <c r="F29" i="13"/>
  <c r="F10" i="13"/>
  <c r="F38" i="13" l="1"/>
  <c r="D38" i="13"/>
  <c r="N14" i="11"/>
  <c r="O14" i="11"/>
  <c r="P14" i="11"/>
  <c r="Q14" i="11"/>
  <c r="R14" i="11"/>
  <c r="S14" i="11"/>
  <c r="T14" i="11"/>
  <c r="V14" i="11"/>
  <c r="W14" i="11"/>
  <c r="X14" i="11"/>
  <c r="Y14" i="11"/>
  <c r="Z14" i="11"/>
  <c r="U14" i="11"/>
  <c r="E9" i="13" l="1"/>
  <c r="M9" i="13" s="1"/>
  <c r="E10" i="13"/>
  <c r="E11" i="13"/>
  <c r="M11" i="13" s="1"/>
  <c r="E12" i="13"/>
  <c r="M12" i="13" s="1"/>
  <c r="E13" i="13"/>
  <c r="M13" i="13" s="1"/>
  <c r="E14" i="13"/>
  <c r="M14" i="13" s="1"/>
  <c r="E15" i="13"/>
  <c r="M15" i="13" s="1"/>
  <c r="Q15" i="13" s="1"/>
  <c r="E16" i="13"/>
  <c r="E17" i="13"/>
  <c r="M17" i="13" s="1"/>
  <c r="E18" i="13"/>
  <c r="M18" i="13" s="1"/>
  <c r="E19" i="13"/>
  <c r="M19" i="13" s="1"/>
  <c r="E20" i="13"/>
  <c r="M20" i="13" s="1"/>
  <c r="Q20" i="13" s="1"/>
  <c r="E21" i="13"/>
  <c r="M21" i="13" s="1"/>
  <c r="E22" i="13"/>
  <c r="M22" i="13" s="1"/>
  <c r="E23" i="13"/>
  <c r="M23" i="13" s="1"/>
  <c r="E24" i="13"/>
  <c r="M24" i="13" s="1"/>
  <c r="E25" i="13"/>
  <c r="L25" i="13"/>
  <c r="E26" i="13"/>
  <c r="E27" i="13"/>
  <c r="E28" i="13"/>
  <c r="E29" i="13"/>
  <c r="M16" i="13" l="1"/>
  <c r="N16" i="13" s="1"/>
  <c r="E38" i="13"/>
  <c r="Q19" i="13"/>
  <c r="N19" i="13"/>
  <c r="N24" i="13"/>
  <c r="R24" i="13" s="1"/>
  <c r="Q24" i="13"/>
  <c r="N14" i="13"/>
  <c r="Q14" i="13"/>
  <c r="N21" i="13"/>
  <c r="Q21" i="13"/>
  <c r="N13" i="13"/>
  <c r="R13" i="13" s="1"/>
  <c r="Q13" i="13"/>
  <c r="N11" i="13"/>
  <c r="Q11" i="13"/>
  <c r="N12" i="13"/>
  <c r="Q12" i="13"/>
  <c r="N17" i="13"/>
  <c r="R17" i="13" s="1"/>
  <c r="Q17" i="13"/>
  <c r="M25" i="13"/>
  <c r="N23" i="13"/>
  <c r="Q23" i="13"/>
  <c r="N20" i="13"/>
  <c r="R20" i="13" s="1"/>
  <c r="M10" i="13"/>
  <c r="N22" i="13"/>
  <c r="R22" i="13" s="1"/>
  <c r="Q22" i="13"/>
  <c r="N18" i="13"/>
  <c r="Q18" i="13"/>
  <c r="N15" i="13"/>
  <c r="R15" i="13" s="1"/>
  <c r="N9" i="13"/>
  <c r="Q9" i="13"/>
  <c r="G9" i="13"/>
  <c r="L26" i="13"/>
  <c r="M26" i="13" s="1"/>
  <c r="Q16" i="13" l="1"/>
  <c r="R9" i="13"/>
  <c r="O31" i="13"/>
  <c r="O32" i="13"/>
  <c r="O36" i="13"/>
  <c r="O35" i="13"/>
  <c r="O33" i="13"/>
  <c r="O30" i="13"/>
  <c r="O34" i="13"/>
  <c r="I9" i="13"/>
  <c r="J9" i="13"/>
  <c r="O17" i="13"/>
  <c r="O13" i="13"/>
  <c r="O24" i="13"/>
  <c r="O23" i="13"/>
  <c r="R23" i="13"/>
  <c r="O18" i="13"/>
  <c r="R18" i="13"/>
  <c r="N26" i="13"/>
  <c r="Q26" i="13"/>
  <c r="O20" i="13"/>
  <c r="O22" i="13"/>
  <c r="N10" i="13"/>
  <c r="Q10" i="13"/>
  <c r="N25" i="13"/>
  <c r="Q25" i="13"/>
  <c r="O12" i="13"/>
  <c r="R12" i="13"/>
  <c r="O14" i="13"/>
  <c r="R14" i="13"/>
  <c r="O19" i="13"/>
  <c r="R19" i="13"/>
  <c r="O15" i="13"/>
  <c r="O11" i="13"/>
  <c r="R11" i="13"/>
  <c r="O21" i="13"/>
  <c r="R21" i="13"/>
  <c r="O16" i="13"/>
  <c r="R16" i="13"/>
  <c r="H10" i="13"/>
  <c r="L27" i="13"/>
  <c r="M27" i="13" s="1"/>
  <c r="N27" i="13" l="1"/>
  <c r="Q27" i="13"/>
  <c r="O25" i="13"/>
  <c r="R25" i="13"/>
  <c r="G10" i="13"/>
  <c r="R10" i="13"/>
  <c r="O10" i="13"/>
  <c r="O26" i="13"/>
  <c r="R26" i="13"/>
  <c r="L28" i="13"/>
  <c r="M28" i="13" s="1"/>
  <c r="H11" i="13" l="1"/>
  <c r="G11" i="13" s="1"/>
  <c r="I10" i="13"/>
  <c r="N28" i="13"/>
  <c r="Q28" i="13"/>
  <c r="J10" i="13"/>
  <c r="O27" i="13"/>
  <c r="R27" i="13"/>
  <c r="L29" i="13"/>
  <c r="M29" i="13" s="1"/>
  <c r="I11" i="13" l="1"/>
  <c r="J11" i="13"/>
  <c r="H12" i="13"/>
  <c r="G12" i="13" s="1"/>
  <c r="I12" i="13" s="1"/>
  <c r="N29" i="13"/>
  <c r="Q29" i="13"/>
  <c r="O28" i="13"/>
  <c r="R28" i="13"/>
  <c r="O29" i="13" l="1"/>
  <c r="R29" i="13"/>
  <c r="J12" i="13"/>
  <c r="H13" i="13"/>
  <c r="G13" i="13" l="1"/>
  <c r="I13" i="13" s="1"/>
  <c r="J13" i="13" l="1"/>
  <c r="H14" i="13"/>
  <c r="G14" i="13" l="1"/>
  <c r="I14" i="13" s="1"/>
  <c r="H15" i="13" l="1"/>
  <c r="G15" i="13" s="1"/>
  <c r="J14" i="13"/>
  <c r="J15" i="13" l="1"/>
  <c r="I15" i="13"/>
  <c r="H16" i="13"/>
  <c r="G16" i="13" l="1"/>
  <c r="J16" i="13" l="1"/>
  <c r="I16" i="13"/>
  <c r="H17" i="13"/>
  <c r="G17" i="13" l="1"/>
  <c r="J17" i="13" l="1"/>
  <c r="I17" i="13"/>
  <c r="H18" i="13"/>
  <c r="G18" i="13" l="1"/>
  <c r="I18" i="13" s="1"/>
  <c r="J18" i="13" l="1"/>
  <c r="H19" i="13"/>
  <c r="G19" i="13" s="1"/>
  <c r="J19" i="13" s="1"/>
  <c r="I19" i="13" l="1"/>
  <c r="H20" i="13"/>
  <c r="G20" i="13" s="1"/>
  <c r="J20" i="13" s="1"/>
  <c r="H21" i="13" l="1"/>
  <c r="G21" i="13" s="1"/>
  <c r="I20" i="13"/>
  <c r="J21" i="13" l="1"/>
  <c r="I21" i="13"/>
  <c r="H22" i="13"/>
  <c r="G22" i="13" l="1"/>
  <c r="J22" i="13" l="1"/>
  <c r="I22" i="13"/>
  <c r="H23" i="13"/>
  <c r="G23" i="13" s="1"/>
  <c r="J23" i="13" l="1"/>
  <c r="I23" i="13"/>
  <c r="H24" i="13"/>
  <c r="G24" i="13" l="1"/>
  <c r="J24" i="13" l="1"/>
  <c r="I24" i="13"/>
  <c r="H25" i="13"/>
  <c r="G25" i="13" l="1"/>
  <c r="J25" i="13" l="1"/>
  <c r="I25" i="13"/>
  <c r="H26" i="13"/>
  <c r="G26" i="13" l="1"/>
  <c r="J26" i="13" l="1"/>
  <c r="I26" i="13"/>
  <c r="H27" i="13"/>
  <c r="G27" i="13" s="1"/>
  <c r="BG129" i="10"/>
  <c r="K9" i="12" s="1"/>
  <c r="BE129" i="10"/>
  <c r="I9" i="12" s="1"/>
  <c r="P7" i="8"/>
  <c r="Q7" i="8"/>
  <c r="P8" i="8"/>
  <c r="Q8" i="8"/>
  <c r="P9" i="8"/>
  <c r="Q9" i="8"/>
  <c r="P10" i="8"/>
  <c r="Q10" i="8"/>
  <c r="P11" i="8"/>
  <c r="Q11" i="8"/>
  <c r="P12" i="8"/>
  <c r="Q12" i="8"/>
  <c r="P13" i="8"/>
  <c r="Q13" i="8"/>
  <c r="P14" i="8"/>
  <c r="Q14" i="8"/>
  <c r="P15" i="8"/>
  <c r="Q15" i="8"/>
  <c r="P16" i="8"/>
  <c r="Q16" i="8"/>
  <c r="P17" i="8"/>
  <c r="Q17" i="8"/>
  <c r="P18" i="8"/>
  <c r="Q18" i="8"/>
  <c r="P19" i="8"/>
  <c r="Q19" i="8"/>
  <c r="P20" i="8"/>
  <c r="Q20" i="8"/>
  <c r="P21" i="8"/>
  <c r="Q21" i="8"/>
  <c r="P22" i="8"/>
  <c r="Q22" i="8"/>
  <c r="P23" i="8"/>
  <c r="Q23" i="8"/>
  <c r="P24" i="8"/>
  <c r="Q24" i="8"/>
  <c r="P25" i="8"/>
  <c r="Q25" i="8"/>
  <c r="P26" i="8"/>
  <c r="Q26" i="8"/>
  <c r="P27" i="8"/>
  <c r="Q27" i="8"/>
  <c r="P28" i="8"/>
  <c r="Q28" i="8"/>
  <c r="P29" i="8"/>
  <c r="Q29" i="8"/>
  <c r="P30" i="8"/>
  <c r="Q30" i="8"/>
  <c r="P31" i="8"/>
  <c r="Q31" i="8"/>
  <c r="P32" i="8"/>
  <c r="Q32" i="8"/>
  <c r="P33" i="8"/>
  <c r="Q33" i="8"/>
  <c r="P34" i="8"/>
  <c r="Q34" i="8"/>
  <c r="P35" i="8"/>
  <c r="Q35" i="8"/>
  <c r="P36" i="8"/>
  <c r="Q36" i="8"/>
  <c r="P37" i="8"/>
  <c r="Q37" i="8"/>
  <c r="P38" i="8"/>
  <c r="Q38" i="8"/>
  <c r="P39" i="8"/>
  <c r="Q39" i="8"/>
  <c r="P40" i="8"/>
  <c r="Q40" i="8"/>
  <c r="P41" i="8"/>
  <c r="Q41" i="8"/>
  <c r="P42" i="8"/>
  <c r="Q42" i="8"/>
  <c r="P43" i="8"/>
  <c r="Q43" i="8"/>
  <c r="P44" i="8"/>
  <c r="Q44" i="8"/>
  <c r="P45" i="8"/>
  <c r="Q45" i="8"/>
  <c r="P46" i="8"/>
  <c r="Q46" i="8"/>
  <c r="P47" i="8"/>
  <c r="Q47" i="8"/>
  <c r="P48" i="8"/>
  <c r="Q48" i="8"/>
  <c r="P49" i="8"/>
  <c r="Q49" i="8"/>
  <c r="P50" i="8"/>
  <c r="Q50" i="8"/>
  <c r="P51" i="8"/>
  <c r="Q51" i="8"/>
  <c r="P52" i="8"/>
  <c r="Q52" i="8"/>
  <c r="P53" i="8"/>
  <c r="Q53" i="8"/>
  <c r="P54" i="8"/>
  <c r="Q54" i="8"/>
  <c r="P55" i="8"/>
  <c r="Q55" i="8"/>
  <c r="P56" i="8"/>
  <c r="Q56" i="8"/>
  <c r="P57" i="8"/>
  <c r="Q57" i="8"/>
  <c r="P58" i="8"/>
  <c r="Q58" i="8"/>
  <c r="P59" i="8"/>
  <c r="Q59" i="8"/>
  <c r="P60" i="8"/>
  <c r="Q60" i="8"/>
  <c r="P61" i="8"/>
  <c r="Q61" i="8"/>
  <c r="P62" i="8"/>
  <c r="Q62" i="8"/>
  <c r="P63" i="8"/>
  <c r="Q63" i="8"/>
  <c r="P64" i="8"/>
  <c r="Q64" i="8"/>
  <c r="P65" i="8"/>
  <c r="Q65" i="8"/>
  <c r="P66" i="8"/>
  <c r="Q66" i="8"/>
  <c r="P67" i="8"/>
  <c r="Q67" i="8"/>
  <c r="P68" i="8"/>
  <c r="Q68" i="8"/>
  <c r="P69" i="8"/>
  <c r="Q69" i="8"/>
  <c r="P70" i="8"/>
  <c r="Q70" i="8"/>
  <c r="P71" i="8"/>
  <c r="Q71" i="8"/>
  <c r="P72" i="8"/>
  <c r="Q72" i="8"/>
  <c r="P73" i="8"/>
  <c r="Q73" i="8"/>
  <c r="P74" i="8"/>
  <c r="Q74" i="8"/>
  <c r="P75" i="8"/>
  <c r="Q75" i="8"/>
  <c r="P76" i="8"/>
  <c r="Q76" i="8"/>
  <c r="P77" i="8"/>
  <c r="Q77" i="8"/>
  <c r="P78" i="8"/>
  <c r="Q78" i="8"/>
  <c r="P79" i="8"/>
  <c r="Q79" i="8"/>
  <c r="P80" i="8"/>
  <c r="Q80" i="8"/>
  <c r="P81" i="8"/>
  <c r="Q81" i="8"/>
  <c r="P82" i="8"/>
  <c r="Q82" i="8"/>
  <c r="P83" i="8"/>
  <c r="Q83" i="8"/>
  <c r="P84" i="8"/>
  <c r="Q84" i="8"/>
  <c r="P85" i="8"/>
  <c r="Q85" i="8"/>
  <c r="P86" i="8"/>
  <c r="Q86" i="8"/>
  <c r="P87" i="8"/>
  <c r="Q87" i="8"/>
  <c r="P88" i="8"/>
  <c r="Q88" i="8"/>
  <c r="P89" i="8"/>
  <c r="Q89" i="8"/>
  <c r="P90" i="8"/>
  <c r="Q90" i="8"/>
  <c r="P91" i="8"/>
  <c r="Q91" i="8"/>
  <c r="P92" i="8"/>
  <c r="Q92" i="8"/>
  <c r="P93" i="8"/>
  <c r="Q93" i="8"/>
  <c r="P94" i="8"/>
  <c r="Q94" i="8"/>
  <c r="P95" i="8"/>
  <c r="Q95" i="8"/>
  <c r="P96" i="8"/>
  <c r="Q96" i="8"/>
  <c r="P97" i="8"/>
  <c r="Q97" i="8"/>
  <c r="P98" i="8"/>
  <c r="Q98" i="8"/>
  <c r="P99" i="8"/>
  <c r="Q99" i="8"/>
  <c r="P100" i="8"/>
  <c r="Q100" i="8"/>
  <c r="P101" i="8"/>
  <c r="Q101" i="8"/>
  <c r="P102" i="8"/>
  <c r="Q102" i="8"/>
  <c r="P103" i="8"/>
  <c r="Q103" i="8"/>
  <c r="P104" i="8"/>
  <c r="Q104" i="8"/>
  <c r="P105" i="8"/>
  <c r="Q105" i="8"/>
  <c r="P106" i="8"/>
  <c r="Q106" i="8"/>
  <c r="P107" i="8"/>
  <c r="Q107" i="8"/>
  <c r="P108" i="8"/>
  <c r="Q108" i="8"/>
  <c r="P109" i="8"/>
  <c r="Q109" i="8"/>
  <c r="P110" i="8"/>
  <c r="Q110" i="8"/>
  <c r="P111" i="8"/>
  <c r="Q111" i="8"/>
  <c r="P112" i="8"/>
  <c r="Q112" i="8"/>
  <c r="P113" i="8"/>
  <c r="Q113" i="8"/>
  <c r="P114" i="8"/>
  <c r="Q114" i="8"/>
  <c r="P115" i="8"/>
  <c r="Q115" i="8"/>
  <c r="P116" i="8"/>
  <c r="Q116" i="8"/>
  <c r="P117" i="8"/>
  <c r="Q117" i="8"/>
  <c r="P118" i="8"/>
  <c r="Q118" i="8"/>
  <c r="P119" i="8"/>
  <c r="Q119" i="8"/>
  <c r="P120" i="8"/>
  <c r="Q120" i="8"/>
  <c r="P121" i="8"/>
  <c r="Q121" i="8"/>
  <c r="P122" i="8"/>
  <c r="Q122" i="8"/>
  <c r="P123" i="8"/>
  <c r="Q123" i="8"/>
  <c r="P124" i="8"/>
  <c r="Q124" i="8"/>
  <c r="P125" i="8"/>
  <c r="Q125" i="8"/>
  <c r="P126" i="8"/>
  <c r="Q126" i="8"/>
  <c r="P127" i="8"/>
  <c r="Q127" i="8"/>
  <c r="P128" i="8"/>
  <c r="Q128" i="8"/>
  <c r="P129" i="8"/>
  <c r="Q129" i="8"/>
  <c r="P130" i="8"/>
  <c r="Q130" i="8"/>
  <c r="P131" i="8"/>
  <c r="Q131" i="8"/>
  <c r="P132" i="8"/>
  <c r="Q132" i="8"/>
  <c r="P133" i="8"/>
  <c r="Q133" i="8"/>
  <c r="P134" i="8"/>
  <c r="Q134" i="8"/>
  <c r="P135" i="8"/>
  <c r="Q135" i="8"/>
  <c r="P136" i="8"/>
  <c r="Q136" i="8"/>
  <c r="P137" i="8"/>
  <c r="Q137" i="8"/>
  <c r="P6" i="8"/>
  <c r="Q6" i="8"/>
  <c r="BF128" i="10"/>
  <c r="BF129" i="10" s="1"/>
  <c r="J9" i="12" s="1"/>
  <c r="BG128" i="10"/>
  <c r="BH128" i="10"/>
  <c r="BH129" i="10" s="1"/>
  <c r="L9" i="12" s="1"/>
  <c r="BI128" i="10"/>
  <c r="BI129" i="10" s="1"/>
  <c r="M9" i="12" s="1"/>
  <c r="BJ128" i="10"/>
  <c r="BJ129" i="10" s="1"/>
  <c r="N9" i="12" s="1"/>
  <c r="BE128" i="10"/>
  <c r="J8" i="12"/>
  <c r="K8" i="12"/>
  <c r="L8" i="12"/>
  <c r="M8" i="12"/>
  <c r="N8" i="12"/>
  <c r="I8" i="12"/>
  <c r="J7" i="12"/>
  <c r="K7" i="12"/>
  <c r="L7" i="12"/>
  <c r="M7" i="12"/>
  <c r="N7" i="12"/>
  <c r="I7" i="12"/>
  <c r="Z15" i="11"/>
  <c r="Y15" i="11"/>
  <c r="X15" i="11"/>
  <c r="W15" i="11"/>
  <c r="V15" i="11"/>
  <c r="U15" i="11"/>
  <c r="AU136" i="10"/>
  <c r="AU135" i="10" s="1"/>
  <c r="AT136" i="10"/>
  <c r="AS136" i="10"/>
  <c r="AR136" i="10"/>
  <c r="AQ136" i="10"/>
  <c r="AP136" i="10"/>
  <c r="AT135" i="10"/>
  <c r="AS135" i="10"/>
  <c r="AR135" i="10"/>
  <c r="AQ135" i="10"/>
  <c r="AP135" i="10"/>
  <c r="AU133" i="10"/>
  <c r="AT133" i="10"/>
  <c r="AS133" i="10"/>
  <c r="AR133" i="10"/>
  <c r="AQ133" i="10"/>
  <c r="AP133" i="10"/>
  <c r="AU132" i="10"/>
  <c r="AT132" i="10"/>
  <c r="AS132" i="10"/>
  <c r="AR132" i="10"/>
  <c r="AQ132" i="10"/>
  <c r="AP132" i="10"/>
  <c r="AU131" i="10"/>
  <c r="AT131" i="10"/>
  <c r="AS131" i="10"/>
  <c r="AR131" i="10"/>
  <c r="AQ131" i="10"/>
  <c r="AP131" i="10"/>
  <c r="AU130" i="10"/>
  <c r="AT130" i="10"/>
  <c r="AS130" i="10"/>
  <c r="AR130" i="10"/>
  <c r="AQ130" i="10"/>
  <c r="AP130" i="10"/>
  <c r="BK212" i="9"/>
  <c r="BJ212" i="9"/>
  <c r="BI212" i="9"/>
  <c r="BH212" i="9"/>
  <c r="BG212" i="9"/>
  <c r="BF212" i="9"/>
  <c r="BE212" i="9"/>
  <c r="BD212" i="9"/>
  <c r="BC212" i="9"/>
  <c r="BB212" i="9"/>
  <c r="BA212" i="9"/>
  <c r="AZ212" i="9"/>
  <c r="AY212" i="9"/>
  <c r="AX212" i="9"/>
  <c r="AV212" i="9"/>
  <c r="AU212" i="9"/>
  <c r="AT212" i="9"/>
  <c r="AS212" i="9"/>
  <c r="AR212" i="9"/>
  <c r="AQ212" i="9"/>
  <c r="AP212" i="9"/>
  <c r="AO212" i="9"/>
  <c r="AN212" i="9"/>
  <c r="AM212" i="9"/>
  <c r="AL212" i="9"/>
  <c r="AK212" i="9"/>
  <c r="AJ212" i="9"/>
  <c r="AI212" i="9"/>
  <c r="BK211" i="9"/>
  <c r="BJ211" i="9"/>
  <c r="BI211" i="9"/>
  <c r="BH211" i="9"/>
  <c r="BG211" i="9"/>
  <c r="BF211" i="9"/>
  <c r="BE211" i="9"/>
  <c r="BD211" i="9"/>
  <c r="BC211" i="9"/>
  <c r="BB211" i="9"/>
  <c r="BA211" i="9"/>
  <c r="AZ211" i="9"/>
  <c r="AY211" i="9"/>
  <c r="AX211" i="9"/>
  <c r="AV211" i="9"/>
  <c r="AU211" i="9"/>
  <c r="AT211" i="9"/>
  <c r="AS211" i="9"/>
  <c r="AR211" i="9"/>
  <c r="AQ211" i="9"/>
  <c r="AP211" i="9"/>
  <c r="AO211" i="9"/>
  <c r="AN211" i="9"/>
  <c r="AM211" i="9"/>
  <c r="AL211" i="9"/>
  <c r="AK211" i="9"/>
  <c r="AJ211" i="9"/>
  <c r="AI211" i="9"/>
  <c r="BK210" i="9"/>
  <c r="BJ210" i="9"/>
  <c r="BI210" i="9"/>
  <c r="BH210" i="9"/>
  <c r="BG210" i="9"/>
  <c r="BF210" i="9"/>
  <c r="BE210" i="9"/>
  <c r="BD210" i="9"/>
  <c r="BC210" i="9"/>
  <c r="BB210" i="9"/>
  <c r="BA210" i="9"/>
  <c r="AZ210" i="9"/>
  <c r="AY210" i="9"/>
  <c r="AX210" i="9"/>
  <c r="AV210" i="9"/>
  <c r="AU210" i="9"/>
  <c r="AT210" i="9"/>
  <c r="AS210" i="9"/>
  <c r="AR210" i="9"/>
  <c r="AQ210" i="9"/>
  <c r="AP210" i="9"/>
  <c r="AO210" i="9"/>
  <c r="AN210" i="9"/>
  <c r="AM210" i="9"/>
  <c r="AL210" i="9"/>
  <c r="AK210" i="9"/>
  <c r="AJ210" i="9"/>
  <c r="AI210" i="9"/>
  <c r="BK209" i="9"/>
  <c r="BJ209" i="9"/>
  <c r="BI209" i="9"/>
  <c r="BH209" i="9"/>
  <c r="BG209" i="9"/>
  <c r="BF209" i="9"/>
  <c r="BE209" i="9"/>
  <c r="BD209" i="9"/>
  <c r="BC209" i="9"/>
  <c r="BB209" i="9"/>
  <c r="BA209" i="9"/>
  <c r="AZ209" i="9"/>
  <c r="AY209" i="9"/>
  <c r="AX209" i="9"/>
  <c r="AV209" i="9"/>
  <c r="AU209" i="9"/>
  <c r="AT209" i="9"/>
  <c r="AS209" i="9"/>
  <c r="AR209" i="9"/>
  <c r="AQ209" i="9"/>
  <c r="AP209" i="9"/>
  <c r="AO209" i="9"/>
  <c r="AN209" i="9"/>
  <c r="AM209" i="9"/>
  <c r="AL209" i="9"/>
  <c r="AK209" i="9"/>
  <c r="AJ209" i="9"/>
  <c r="AI209" i="9"/>
  <c r="BK208" i="9"/>
  <c r="BJ208" i="9"/>
  <c r="BI208" i="9"/>
  <c r="BH208" i="9"/>
  <c r="BG208" i="9"/>
  <c r="BF208" i="9"/>
  <c r="BE208" i="9"/>
  <c r="BD208" i="9"/>
  <c r="BC208" i="9"/>
  <c r="BB208" i="9"/>
  <c r="BA208" i="9"/>
  <c r="AZ208" i="9"/>
  <c r="AY208" i="9"/>
  <c r="AX208" i="9"/>
  <c r="AV208" i="9"/>
  <c r="AU208" i="9"/>
  <c r="AT208" i="9"/>
  <c r="AS208" i="9"/>
  <c r="AR208" i="9"/>
  <c r="AQ208" i="9"/>
  <c r="AP208" i="9"/>
  <c r="AO208" i="9"/>
  <c r="AN208" i="9"/>
  <c r="AM208" i="9"/>
  <c r="AL208" i="9"/>
  <c r="AK208" i="9"/>
  <c r="AJ208" i="9"/>
  <c r="AI208" i="9"/>
  <c r="BK207" i="9"/>
  <c r="BJ207" i="9"/>
  <c r="BI207" i="9"/>
  <c r="BH207" i="9"/>
  <c r="BG207" i="9"/>
  <c r="BF207" i="9"/>
  <c r="BE207" i="9"/>
  <c r="BD207" i="9"/>
  <c r="BC207" i="9"/>
  <c r="BB207" i="9"/>
  <c r="BA207" i="9"/>
  <c r="AZ207" i="9"/>
  <c r="AY207" i="9"/>
  <c r="AX207" i="9"/>
  <c r="AV207" i="9"/>
  <c r="AU207" i="9"/>
  <c r="AT207" i="9"/>
  <c r="AS207" i="9"/>
  <c r="AR207" i="9"/>
  <c r="AQ207" i="9"/>
  <c r="AP207" i="9"/>
  <c r="AO207" i="9"/>
  <c r="AN207" i="9"/>
  <c r="AM207" i="9"/>
  <c r="AL207" i="9"/>
  <c r="AK207" i="9"/>
  <c r="AJ207" i="9"/>
  <c r="AI207" i="9"/>
  <c r="BK206" i="9"/>
  <c r="BJ206" i="9"/>
  <c r="BI206" i="9"/>
  <c r="BH206" i="9"/>
  <c r="BG206" i="9"/>
  <c r="BF206" i="9"/>
  <c r="BE206" i="9"/>
  <c r="BD206" i="9"/>
  <c r="BC206" i="9"/>
  <c r="BB206" i="9"/>
  <c r="BA206" i="9"/>
  <c r="AZ206" i="9"/>
  <c r="AY206" i="9"/>
  <c r="AX206" i="9"/>
  <c r="AV206" i="9"/>
  <c r="AU206" i="9"/>
  <c r="AT206" i="9"/>
  <c r="AS206" i="9"/>
  <c r="AR206" i="9"/>
  <c r="AQ206" i="9"/>
  <c r="AP206" i="9"/>
  <c r="AO206" i="9"/>
  <c r="AN206" i="9"/>
  <c r="AM206" i="9"/>
  <c r="AL206" i="9"/>
  <c r="AK206" i="9"/>
  <c r="AJ206" i="9"/>
  <c r="AI206" i="9"/>
  <c r="BK205" i="9"/>
  <c r="BJ205" i="9"/>
  <c r="BI205" i="9"/>
  <c r="BH205" i="9"/>
  <c r="BG205" i="9"/>
  <c r="BF205" i="9"/>
  <c r="BE205" i="9"/>
  <c r="BD205" i="9"/>
  <c r="BC205" i="9"/>
  <c r="BB205" i="9"/>
  <c r="BA205" i="9"/>
  <c r="AZ205" i="9"/>
  <c r="AY205" i="9"/>
  <c r="AX205" i="9"/>
  <c r="AV205" i="9"/>
  <c r="AU205" i="9"/>
  <c r="AT205" i="9"/>
  <c r="AS205" i="9"/>
  <c r="AR205" i="9"/>
  <c r="AQ205" i="9"/>
  <c r="AP205" i="9"/>
  <c r="AO205" i="9"/>
  <c r="AN205" i="9"/>
  <c r="AM205" i="9"/>
  <c r="AL205" i="9"/>
  <c r="AK205" i="9"/>
  <c r="AJ205" i="9"/>
  <c r="AI205" i="9"/>
  <c r="BK204" i="9"/>
  <c r="BJ204" i="9"/>
  <c r="BI204" i="9"/>
  <c r="BH204" i="9"/>
  <c r="BG204" i="9"/>
  <c r="BF204" i="9"/>
  <c r="BE204" i="9"/>
  <c r="BD204" i="9"/>
  <c r="BC204" i="9"/>
  <c r="BB204" i="9"/>
  <c r="BA204" i="9"/>
  <c r="AZ204" i="9"/>
  <c r="AY204" i="9"/>
  <c r="AX204" i="9"/>
  <c r="AV204" i="9"/>
  <c r="AU204" i="9"/>
  <c r="AT204" i="9"/>
  <c r="AS204" i="9"/>
  <c r="AR204" i="9"/>
  <c r="AQ204" i="9"/>
  <c r="AP204" i="9"/>
  <c r="AO204" i="9"/>
  <c r="AN204" i="9"/>
  <c r="AM204" i="9"/>
  <c r="AL204" i="9"/>
  <c r="AK204" i="9"/>
  <c r="AJ204" i="9"/>
  <c r="AI204" i="9"/>
  <c r="BK203" i="9"/>
  <c r="BJ203" i="9"/>
  <c r="BI203" i="9"/>
  <c r="BH203" i="9"/>
  <c r="BG203" i="9"/>
  <c r="BF203" i="9"/>
  <c r="BE203" i="9"/>
  <c r="BD203" i="9"/>
  <c r="BC203" i="9"/>
  <c r="BB203" i="9"/>
  <c r="BA203" i="9"/>
  <c r="AZ203" i="9"/>
  <c r="AY203" i="9"/>
  <c r="AX203" i="9"/>
  <c r="AV203" i="9"/>
  <c r="AU203" i="9"/>
  <c r="AT203" i="9"/>
  <c r="AS203" i="9"/>
  <c r="AR203" i="9"/>
  <c r="AQ203" i="9"/>
  <c r="AP203" i="9"/>
  <c r="AO203" i="9"/>
  <c r="AN203" i="9"/>
  <c r="AM203" i="9"/>
  <c r="AL203" i="9"/>
  <c r="AK203" i="9"/>
  <c r="AJ203" i="9"/>
  <c r="AI203" i="9"/>
  <c r="BK202" i="9"/>
  <c r="BJ202" i="9"/>
  <c r="BI202" i="9"/>
  <c r="BH202" i="9"/>
  <c r="BG202" i="9"/>
  <c r="BF202" i="9"/>
  <c r="BE202" i="9"/>
  <c r="BD202" i="9"/>
  <c r="BC202" i="9"/>
  <c r="BB202" i="9"/>
  <c r="BA202" i="9"/>
  <c r="AZ202" i="9"/>
  <c r="AY202" i="9"/>
  <c r="AX202" i="9"/>
  <c r="AV202" i="9"/>
  <c r="AU202" i="9"/>
  <c r="AT202" i="9"/>
  <c r="AS202" i="9"/>
  <c r="AR202" i="9"/>
  <c r="AQ202" i="9"/>
  <c r="AP202" i="9"/>
  <c r="AO202" i="9"/>
  <c r="AN202" i="9"/>
  <c r="AM202" i="9"/>
  <c r="AL202" i="9"/>
  <c r="AK202" i="9"/>
  <c r="AJ202" i="9"/>
  <c r="AI202" i="9"/>
  <c r="BK201" i="9"/>
  <c r="BJ201" i="9"/>
  <c r="BI201" i="9"/>
  <c r="BH201" i="9"/>
  <c r="BG201" i="9"/>
  <c r="BF201" i="9"/>
  <c r="BE201" i="9"/>
  <c r="BD201" i="9"/>
  <c r="BC201" i="9"/>
  <c r="BB201" i="9"/>
  <c r="BA201" i="9"/>
  <c r="AZ201" i="9"/>
  <c r="AY201" i="9"/>
  <c r="AX201" i="9"/>
  <c r="AV201" i="9"/>
  <c r="AU201" i="9"/>
  <c r="AT201" i="9"/>
  <c r="AS201" i="9"/>
  <c r="AR201" i="9"/>
  <c r="AQ201" i="9"/>
  <c r="AP201" i="9"/>
  <c r="AO201" i="9"/>
  <c r="AN201" i="9"/>
  <c r="AM201" i="9"/>
  <c r="AL201" i="9"/>
  <c r="AK201" i="9"/>
  <c r="AJ201" i="9"/>
  <c r="AI201" i="9"/>
  <c r="BK200" i="9"/>
  <c r="BJ200" i="9"/>
  <c r="BI200" i="9"/>
  <c r="BH200" i="9"/>
  <c r="BG200" i="9"/>
  <c r="BF200" i="9"/>
  <c r="BE200" i="9"/>
  <c r="BD200" i="9"/>
  <c r="BC200" i="9"/>
  <c r="BB200" i="9"/>
  <c r="BA200" i="9"/>
  <c r="AZ200" i="9"/>
  <c r="AY200" i="9"/>
  <c r="AX200" i="9"/>
  <c r="AV200" i="9"/>
  <c r="AU200" i="9"/>
  <c r="AT200" i="9"/>
  <c r="AS200" i="9"/>
  <c r="AR200" i="9"/>
  <c r="AQ200" i="9"/>
  <c r="AP200" i="9"/>
  <c r="AO200" i="9"/>
  <c r="AN200" i="9"/>
  <c r="AM200" i="9"/>
  <c r="AL200" i="9"/>
  <c r="AK200" i="9"/>
  <c r="AJ200" i="9"/>
  <c r="AI200" i="9"/>
  <c r="BK199" i="9"/>
  <c r="BJ199" i="9"/>
  <c r="BI199" i="9"/>
  <c r="BH199" i="9"/>
  <c r="BG199" i="9"/>
  <c r="BF199" i="9"/>
  <c r="BE199" i="9"/>
  <c r="BD199" i="9"/>
  <c r="BC199" i="9"/>
  <c r="BB199" i="9"/>
  <c r="BA199" i="9"/>
  <c r="AZ199" i="9"/>
  <c r="AY199" i="9"/>
  <c r="AX199" i="9"/>
  <c r="AV199" i="9"/>
  <c r="AU199" i="9"/>
  <c r="AT199" i="9"/>
  <c r="AS199" i="9"/>
  <c r="AR199" i="9"/>
  <c r="AQ199" i="9"/>
  <c r="AP199" i="9"/>
  <c r="AO199" i="9"/>
  <c r="AN199" i="9"/>
  <c r="AM199" i="9"/>
  <c r="AL199" i="9"/>
  <c r="AK199" i="9"/>
  <c r="AJ199" i="9"/>
  <c r="AI199" i="9"/>
  <c r="BK198" i="9"/>
  <c r="BJ198" i="9"/>
  <c r="BI198" i="9"/>
  <c r="BH198" i="9"/>
  <c r="BG198" i="9"/>
  <c r="BF198" i="9"/>
  <c r="BE198" i="9"/>
  <c r="BD198" i="9"/>
  <c r="BC198" i="9"/>
  <c r="BB198" i="9"/>
  <c r="BA198" i="9"/>
  <c r="AZ198" i="9"/>
  <c r="AY198" i="9"/>
  <c r="AX198" i="9"/>
  <c r="AV198" i="9"/>
  <c r="AU198" i="9"/>
  <c r="AT198" i="9"/>
  <c r="AS198" i="9"/>
  <c r="AR198" i="9"/>
  <c r="AQ198" i="9"/>
  <c r="AP198" i="9"/>
  <c r="AO198" i="9"/>
  <c r="AN198" i="9"/>
  <c r="AM198" i="9"/>
  <c r="AL198" i="9"/>
  <c r="AK198" i="9"/>
  <c r="AJ198" i="9"/>
  <c r="AI198" i="9"/>
  <c r="BK197" i="9"/>
  <c r="BJ197" i="9"/>
  <c r="BI197" i="9"/>
  <c r="BH197" i="9"/>
  <c r="BG197" i="9"/>
  <c r="BF197" i="9"/>
  <c r="BE197" i="9"/>
  <c r="BD197" i="9"/>
  <c r="BC197" i="9"/>
  <c r="BB197" i="9"/>
  <c r="BA197" i="9"/>
  <c r="AZ197" i="9"/>
  <c r="AY197" i="9"/>
  <c r="AX197" i="9"/>
  <c r="AV197" i="9"/>
  <c r="AU197" i="9"/>
  <c r="AT197" i="9"/>
  <c r="AS197" i="9"/>
  <c r="AR197" i="9"/>
  <c r="AQ197" i="9"/>
  <c r="AP197" i="9"/>
  <c r="AO197" i="9"/>
  <c r="AN197" i="9"/>
  <c r="AM197" i="9"/>
  <c r="AL197" i="9"/>
  <c r="AK197" i="9"/>
  <c r="AJ197" i="9"/>
  <c r="AI197" i="9"/>
  <c r="BK196" i="9"/>
  <c r="BJ196" i="9"/>
  <c r="BI196" i="9"/>
  <c r="BH196" i="9"/>
  <c r="BG196" i="9"/>
  <c r="BF196" i="9"/>
  <c r="BE196" i="9"/>
  <c r="BD196" i="9"/>
  <c r="BC196" i="9"/>
  <c r="BB196" i="9"/>
  <c r="BA196" i="9"/>
  <c r="AZ196" i="9"/>
  <c r="AY196" i="9"/>
  <c r="AX196" i="9"/>
  <c r="AV196" i="9"/>
  <c r="AU196" i="9"/>
  <c r="AT196" i="9"/>
  <c r="AS196" i="9"/>
  <c r="AR196" i="9"/>
  <c r="AQ196" i="9"/>
  <c r="AP196" i="9"/>
  <c r="AO196" i="9"/>
  <c r="AN196" i="9"/>
  <c r="AM196" i="9"/>
  <c r="AL196" i="9"/>
  <c r="AK196" i="9"/>
  <c r="AJ196" i="9"/>
  <c r="AI196" i="9"/>
  <c r="BK195" i="9"/>
  <c r="BJ195" i="9"/>
  <c r="BI195" i="9"/>
  <c r="BH195" i="9"/>
  <c r="BG195" i="9"/>
  <c r="BF195" i="9"/>
  <c r="BE195" i="9"/>
  <c r="BD195" i="9"/>
  <c r="BC195" i="9"/>
  <c r="BB195" i="9"/>
  <c r="BA195" i="9"/>
  <c r="AZ195" i="9"/>
  <c r="AY195" i="9"/>
  <c r="AX195" i="9"/>
  <c r="AV195" i="9"/>
  <c r="AU195" i="9"/>
  <c r="AT195" i="9"/>
  <c r="AS195" i="9"/>
  <c r="AR195" i="9"/>
  <c r="AQ195" i="9"/>
  <c r="AP195" i="9"/>
  <c r="AO195" i="9"/>
  <c r="AN195" i="9"/>
  <c r="AM195" i="9"/>
  <c r="AL195" i="9"/>
  <c r="AK195" i="9"/>
  <c r="AJ195" i="9"/>
  <c r="AI195" i="9"/>
  <c r="BK194" i="9"/>
  <c r="BJ194" i="9"/>
  <c r="BI194" i="9"/>
  <c r="BH194" i="9"/>
  <c r="BG194" i="9"/>
  <c r="BF194" i="9"/>
  <c r="BE194" i="9"/>
  <c r="BD194" i="9"/>
  <c r="BC194" i="9"/>
  <c r="BB194" i="9"/>
  <c r="BA194" i="9"/>
  <c r="AZ194" i="9"/>
  <c r="AY194" i="9"/>
  <c r="AX194" i="9"/>
  <c r="AV194" i="9"/>
  <c r="AU194" i="9"/>
  <c r="AT194" i="9"/>
  <c r="AS194" i="9"/>
  <c r="AR194" i="9"/>
  <c r="AQ194" i="9"/>
  <c r="AP194" i="9"/>
  <c r="AO194" i="9"/>
  <c r="AN194" i="9"/>
  <c r="AM194" i="9"/>
  <c r="AL194" i="9"/>
  <c r="AK194" i="9"/>
  <c r="AJ194" i="9"/>
  <c r="AI194" i="9"/>
  <c r="BK193" i="9"/>
  <c r="BJ193" i="9"/>
  <c r="BI193" i="9"/>
  <c r="BH193" i="9"/>
  <c r="BG193" i="9"/>
  <c r="BF193" i="9"/>
  <c r="BE193" i="9"/>
  <c r="BD193" i="9"/>
  <c r="BC193" i="9"/>
  <c r="BB193" i="9"/>
  <c r="BA193" i="9"/>
  <c r="AZ193" i="9"/>
  <c r="AY193" i="9"/>
  <c r="AX193" i="9"/>
  <c r="AV193" i="9"/>
  <c r="AU193" i="9"/>
  <c r="AT193" i="9"/>
  <c r="AS193" i="9"/>
  <c r="AR193" i="9"/>
  <c r="AQ193" i="9"/>
  <c r="AP193" i="9"/>
  <c r="AO193" i="9"/>
  <c r="AN193" i="9"/>
  <c r="AM193" i="9"/>
  <c r="AL193" i="9"/>
  <c r="AK193" i="9"/>
  <c r="AJ193" i="9"/>
  <c r="AI193" i="9"/>
  <c r="BK192" i="9"/>
  <c r="BJ192" i="9"/>
  <c r="BI192" i="9"/>
  <c r="BH192" i="9"/>
  <c r="BG192" i="9"/>
  <c r="BF192" i="9"/>
  <c r="BE192" i="9"/>
  <c r="BD192" i="9"/>
  <c r="BC192" i="9"/>
  <c r="BB192" i="9"/>
  <c r="BA192" i="9"/>
  <c r="AZ192" i="9"/>
  <c r="AY192" i="9"/>
  <c r="AX192" i="9"/>
  <c r="AV192" i="9"/>
  <c r="AU192" i="9"/>
  <c r="AT192" i="9"/>
  <c r="AS192" i="9"/>
  <c r="AR192" i="9"/>
  <c r="AQ192" i="9"/>
  <c r="AP192" i="9"/>
  <c r="AO192" i="9"/>
  <c r="AN192" i="9"/>
  <c r="AM192" i="9"/>
  <c r="AL192" i="9"/>
  <c r="AK192" i="9"/>
  <c r="AJ192" i="9"/>
  <c r="AI192" i="9"/>
  <c r="BK191" i="9"/>
  <c r="BJ191" i="9"/>
  <c r="BI191" i="9"/>
  <c r="BH191" i="9"/>
  <c r="BG191" i="9"/>
  <c r="BF191" i="9"/>
  <c r="BE191" i="9"/>
  <c r="BD191" i="9"/>
  <c r="BC191" i="9"/>
  <c r="BB191" i="9"/>
  <c r="BA191" i="9"/>
  <c r="AZ191" i="9"/>
  <c r="AY191" i="9"/>
  <c r="AX191" i="9"/>
  <c r="AV191" i="9"/>
  <c r="AU191" i="9"/>
  <c r="AT191" i="9"/>
  <c r="AS191" i="9"/>
  <c r="AR191" i="9"/>
  <c r="AQ191" i="9"/>
  <c r="AP191" i="9"/>
  <c r="AO191" i="9"/>
  <c r="AN191" i="9"/>
  <c r="AM191" i="9"/>
  <c r="AL191" i="9"/>
  <c r="AK191" i="9"/>
  <c r="AJ191" i="9"/>
  <c r="AI191" i="9"/>
  <c r="BK190" i="9"/>
  <c r="BJ190" i="9"/>
  <c r="BI190" i="9"/>
  <c r="BH190" i="9"/>
  <c r="BG190" i="9"/>
  <c r="BF190" i="9"/>
  <c r="BE190" i="9"/>
  <c r="BD190" i="9"/>
  <c r="BC190" i="9"/>
  <c r="BB190" i="9"/>
  <c r="BA190" i="9"/>
  <c r="AZ190" i="9"/>
  <c r="AY190" i="9"/>
  <c r="AX190" i="9"/>
  <c r="AV190" i="9"/>
  <c r="AU190" i="9"/>
  <c r="AT190" i="9"/>
  <c r="AS190" i="9"/>
  <c r="AR190" i="9"/>
  <c r="AQ190" i="9"/>
  <c r="AP190" i="9"/>
  <c r="AO190" i="9"/>
  <c r="AN190" i="9"/>
  <c r="AM190" i="9"/>
  <c r="AL190" i="9"/>
  <c r="AK190" i="9"/>
  <c r="AJ190" i="9"/>
  <c r="AI190" i="9"/>
  <c r="BK189" i="9"/>
  <c r="BJ189" i="9"/>
  <c r="BI189" i="9"/>
  <c r="BH189" i="9"/>
  <c r="BG189" i="9"/>
  <c r="BF189" i="9"/>
  <c r="BE189" i="9"/>
  <c r="BD189" i="9"/>
  <c r="BC189" i="9"/>
  <c r="BB189" i="9"/>
  <c r="BA189" i="9"/>
  <c r="AZ189" i="9"/>
  <c r="AY189" i="9"/>
  <c r="AX189" i="9"/>
  <c r="AV189" i="9"/>
  <c r="AU189" i="9"/>
  <c r="AT189" i="9"/>
  <c r="AS189" i="9"/>
  <c r="AR189" i="9"/>
  <c r="AQ189" i="9"/>
  <c r="AP189" i="9"/>
  <c r="AO189" i="9"/>
  <c r="AN189" i="9"/>
  <c r="AM189" i="9"/>
  <c r="AL189" i="9"/>
  <c r="AK189" i="9"/>
  <c r="AJ189" i="9"/>
  <c r="AI189" i="9"/>
  <c r="BK188" i="9"/>
  <c r="BJ188" i="9"/>
  <c r="BI188" i="9"/>
  <c r="BH188" i="9"/>
  <c r="BG188" i="9"/>
  <c r="BF188" i="9"/>
  <c r="BE188" i="9"/>
  <c r="BD188" i="9"/>
  <c r="BC188" i="9"/>
  <c r="BB188" i="9"/>
  <c r="BA188" i="9"/>
  <c r="AZ188" i="9"/>
  <c r="AY188" i="9"/>
  <c r="AX188" i="9"/>
  <c r="AV188" i="9"/>
  <c r="AU188" i="9"/>
  <c r="AT188" i="9"/>
  <c r="AS188" i="9"/>
  <c r="AR188" i="9"/>
  <c r="AQ188" i="9"/>
  <c r="AP188" i="9"/>
  <c r="AO188" i="9"/>
  <c r="AN188" i="9"/>
  <c r="AM188" i="9"/>
  <c r="AL188" i="9"/>
  <c r="AK188" i="9"/>
  <c r="AJ188" i="9"/>
  <c r="AI188" i="9"/>
  <c r="BK187" i="9"/>
  <c r="BJ187" i="9"/>
  <c r="BI187" i="9"/>
  <c r="BH187" i="9"/>
  <c r="BG187" i="9"/>
  <c r="BF187" i="9"/>
  <c r="BE187" i="9"/>
  <c r="BD187" i="9"/>
  <c r="BC187" i="9"/>
  <c r="BB187" i="9"/>
  <c r="BA187" i="9"/>
  <c r="AZ187" i="9"/>
  <c r="AY187" i="9"/>
  <c r="AX187" i="9"/>
  <c r="AV187" i="9"/>
  <c r="AU187" i="9"/>
  <c r="AT187" i="9"/>
  <c r="AS187" i="9"/>
  <c r="AR187" i="9"/>
  <c r="AQ187" i="9"/>
  <c r="AP187" i="9"/>
  <c r="AO187" i="9"/>
  <c r="AN187" i="9"/>
  <c r="AM187" i="9"/>
  <c r="AL187" i="9"/>
  <c r="AK187" i="9"/>
  <c r="AJ187" i="9"/>
  <c r="AI187" i="9"/>
  <c r="BK186" i="9"/>
  <c r="BJ186" i="9"/>
  <c r="BI186" i="9"/>
  <c r="BH186" i="9"/>
  <c r="BG186" i="9"/>
  <c r="BF186" i="9"/>
  <c r="BE186" i="9"/>
  <c r="BD186" i="9"/>
  <c r="BC186" i="9"/>
  <c r="BB186" i="9"/>
  <c r="BA186" i="9"/>
  <c r="AZ186" i="9"/>
  <c r="AY186" i="9"/>
  <c r="AX186" i="9"/>
  <c r="AV186" i="9"/>
  <c r="AU186" i="9"/>
  <c r="AT186" i="9"/>
  <c r="AS186" i="9"/>
  <c r="AR186" i="9"/>
  <c r="AQ186" i="9"/>
  <c r="AP186" i="9"/>
  <c r="AO186" i="9"/>
  <c r="AN186" i="9"/>
  <c r="AM186" i="9"/>
  <c r="AL186" i="9"/>
  <c r="AK186" i="9"/>
  <c r="AJ186" i="9"/>
  <c r="AI186" i="9"/>
  <c r="BK185" i="9"/>
  <c r="BJ185" i="9"/>
  <c r="BI185" i="9"/>
  <c r="BH185" i="9"/>
  <c r="BG185" i="9"/>
  <c r="BF185" i="9"/>
  <c r="BE185" i="9"/>
  <c r="BD185" i="9"/>
  <c r="BC185" i="9"/>
  <c r="BB185" i="9"/>
  <c r="BA185" i="9"/>
  <c r="AZ185" i="9"/>
  <c r="AY185" i="9"/>
  <c r="AX185" i="9"/>
  <c r="AV185" i="9"/>
  <c r="AU185" i="9"/>
  <c r="AT185" i="9"/>
  <c r="AS185" i="9"/>
  <c r="AR185" i="9"/>
  <c r="AQ185" i="9"/>
  <c r="AP185" i="9"/>
  <c r="AO185" i="9"/>
  <c r="AN185" i="9"/>
  <c r="AM185" i="9"/>
  <c r="AL185" i="9"/>
  <c r="AK185" i="9"/>
  <c r="AJ185" i="9"/>
  <c r="AI185" i="9"/>
  <c r="BK184" i="9"/>
  <c r="BJ184" i="9"/>
  <c r="BI184" i="9"/>
  <c r="BH184" i="9"/>
  <c r="BG184" i="9"/>
  <c r="BF184" i="9"/>
  <c r="BE184" i="9"/>
  <c r="BD184" i="9"/>
  <c r="BC184" i="9"/>
  <c r="BB184" i="9"/>
  <c r="BA184" i="9"/>
  <c r="AZ184" i="9"/>
  <c r="AY184" i="9"/>
  <c r="AX184" i="9"/>
  <c r="AV184" i="9"/>
  <c r="AU184" i="9"/>
  <c r="AT184" i="9"/>
  <c r="AS184" i="9"/>
  <c r="AR184" i="9"/>
  <c r="AQ184" i="9"/>
  <c r="AP184" i="9"/>
  <c r="AO184" i="9"/>
  <c r="AN184" i="9"/>
  <c r="AM184" i="9"/>
  <c r="AL184" i="9"/>
  <c r="AK184" i="9"/>
  <c r="AJ184" i="9"/>
  <c r="AI184" i="9"/>
  <c r="BK183" i="9"/>
  <c r="BJ183" i="9"/>
  <c r="BI183" i="9"/>
  <c r="BH183" i="9"/>
  <c r="BG183" i="9"/>
  <c r="BF183" i="9"/>
  <c r="BE183" i="9"/>
  <c r="BD183" i="9"/>
  <c r="BC183" i="9"/>
  <c r="BB183" i="9"/>
  <c r="BA183" i="9"/>
  <c r="AZ183" i="9"/>
  <c r="AY183" i="9"/>
  <c r="AX183" i="9"/>
  <c r="AV183" i="9"/>
  <c r="AU183" i="9"/>
  <c r="AT183" i="9"/>
  <c r="AS183" i="9"/>
  <c r="AR183" i="9"/>
  <c r="AQ183" i="9"/>
  <c r="AP183" i="9"/>
  <c r="AO183" i="9"/>
  <c r="AN183" i="9"/>
  <c r="AM183" i="9"/>
  <c r="AL183" i="9"/>
  <c r="AK183" i="9"/>
  <c r="AJ183" i="9"/>
  <c r="AI183" i="9"/>
  <c r="BK182" i="9"/>
  <c r="BJ182" i="9"/>
  <c r="BI182" i="9"/>
  <c r="BH182" i="9"/>
  <c r="BG182" i="9"/>
  <c r="BF182" i="9"/>
  <c r="BE182" i="9"/>
  <c r="BD182" i="9"/>
  <c r="BC182" i="9"/>
  <c r="BB182" i="9"/>
  <c r="BA182" i="9"/>
  <c r="AZ182" i="9"/>
  <c r="AY182" i="9"/>
  <c r="AX182" i="9"/>
  <c r="AV182" i="9"/>
  <c r="AU182" i="9"/>
  <c r="AT182" i="9"/>
  <c r="AS182" i="9"/>
  <c r="AR182" i="9"/>
  <c r="AQ182" i="9"/>
  <c r="AP182" i="9"/>
  <c r="AO182" i="9"/>
  <c r="AN182" i="9"/>
  <c r="AM182" i="9"/>
  <c r="AL182" i="9"/>
  <c r="AK182" i="9"/>
  <c r="AJ182" i="9"/>
  <c r="AI182" i="9"/>
  <c r="BK181" i="9"/>
  <c r="BJ181" i="9"/>
  <c r="BI181" i="9"/>
  <c r="BH181" i="9"/>
  <c r="BG181" i="9"/>
  <c r="BF181" i="9"/>
  <c r="BE181" i="9"/>
  <c r="BD181" i="9"/>
  <c r="BC181" i="9"/>
  <c r="BB181" i="9"/>
  <c r="BA181" i="9"/>
  <c r="AZ181" i="9"/>
  <c r="AY181" i="9"/>
  <c r="AX181" i="9"/>
  <c r="AV181" i="9"/>
  <c r="AU181" i="9"/>
  <c r="AT181" i="9"/>
  <c r="AS181" i="9"/>
  <c r="AR181" i="9"/>
  <c r="AQ181" i="9"/>
  <c r="AP181" i="9"/>
  <c r="AO181" i="9"/>
  <c r="AN181" i="9"/>
  <c r="AM181" i="9"/>
  <c r="AL181" i="9"/>
  <c r="AK181" i="9"/>
  <c r="AJ181" i="9"/>
  <c r="AI181" i="9"/>
  <c r="BK180" i="9"/>
  <c r="BJ180" i="9"/>
  <c r="BI180" i="9"/>
  <c r="BH180" i="9"/>
  <c r="BG180" i="9"/>
  <c r="BF180" i="9"/>
  <c r="BE180" i="9"/>
  <c r="BD180" i="9"/>
  <c r="BC180" i="9"/>
  <c r="BB180" i="9"/>
  <c r="BA180" i="9"/>
  <c r="AZ180" i="9"/>
  <c r="AY180" i="9"/>
  <c r="AX180" i="9"/>
  <c r="AV180" i="9"/>
  <c r="AU180" i="9"/>
  <c r="AT180" i="9"/>
  <c r="AS180" i="9"/>
  <c r="AR180" i="9"/>
  <c r="AQ180" i="9"/>
  <c r="AP180" i="9"/>
  <c r="AO180" i="9"/>
  <c r="AN180" i="9"/>
  <c r="AM180" i="9"/>
  <c r="AL180" i="9"/>
  <c r="AK180" i="9"/>
  <c r="AJ180" i="9"/>
  <c r="AI180" i="9"/>
  <c r="BK179" i="9"/>
  <c r="BJ179" i="9"/>
  <c r="BI179" i="9"/>
  <c r="BH179" i="9"/>
  <c r="BG179" i="9"/>
  <c r="BF179" i="9"/>
  <c r="BE179" i="9"/>
  <c r="BD179" i="9"/>
  <c r="BC179" i="9"/>
  <c r="BB179" i="9"/>
  <c r="BA179" i="9"/>
  <c r="AZ179" i="9"/>
  <c r="AY179" i="9"/>
  <c r="AX179" i="9"/>
  <c r="AV179" i="9"/>
  <c r="AU179" i="9"/>
  <c r="AT179" i="9"/>
  <c r="AS179" i="9"/>
  <c r="AR179" i="9"/>
  <c r="AQ179" i="9"/>
  <c r="AP179" i="9"/>
  <c r="AO179" i="9"/>
  <c r="AN179" i="9"/>
  <c r="AM179" i="9"/>
  <c r="AL179" i="9"/>
  <c r="AK179" i="9"/>
  <c r="AJ179" i="9"/>
  <c r="AI179" i="9"/>
  <c r="BK178" i="9"/>
  <c r="BJ178" i="9"/>
  <c r="BI178" i="9"/>
  <c r="BH178" i="9"/>
  <c r="BG178" i="9"/>
  <c r="BF178" i="9"/>
  <c r="BE178" i="9"/>
  <c r="BD178" i="9"/>
  <c r="BC178" i="9"/>
  <c r="BB178" i="9"/>
  <c r="BA178" i="9"/>
  <c r="AZ178" i="9"/>
  <c r="AY178" i="9"/>
  <c r="AX178" i="9"/>
  <c r="AV178" i="9"/>
  <c r="AU178" i="9"/>
  <c r="AT178" i="9"/>
  <c r="AS178" i="9"/>
  <c r="AR178" i="9"/>
  <c r="AQ178" i="9"/>
  <c r="AP178" i="9"/>
  <c r="AO178" i="9"/>
  <c r="AN178" i="9"/>
  <c r="AM178" i="9"/>
  <c r="AL178" i="9"/>
  <c r="AK178" i="9"/>
  <c r="AJ178" i="9"/>
  <c r="AI178" i="9"/>
  <c r="BK177" i="9"/>
  <c r="BJ177" i="9"/>
  <c r="BI177" i="9"/>
  <c r="BH177" i="9"/>
  <c r="BG177" i="9"/>
  <c r="BF177" i="9"/>
  <c r="BE177" i="9"/>
  <c r="BD177" i="9"/>
  <c r="BC177" i="9"/>
  <c r="BB177" i="9"/>
  <c r="BA177" i="9"/>
  <c r="AZ177" i="9"/>
  <c r="AY177" i="9"/>
  <c r="AX177" i="9"/>
  <c r="AV177" i="9"/>
  <c r="AU177" i="9"/>
  <c r="AT177" i="9"/>
  <c r="AS177" i="9"/>
  <c r="AR177" i="9"/>
  <c r="AQ177" i="9"/>
  <c r="AP177" i="9"/>
  <c r="AO177" i="9"/>
  <c r="AN177" i="9"/>
  <c r="AM177" i="9"/>
  <c r="AL177" i="9"/>
  <c r="AK177" i="9"/>
  <c r="AJ177" i="9"/>
  <c r="AI177" i="9"/>
  <c r="BK176" i="9"/>
  <c r="BJ176" i="9"/>
  <c r="BI176" i="9"/>
  <c r="BH176" i="9"/>
  <c r="BG176" i="9"/>
  <c r="BF176" i="9"/>
  <c r="BE176" i="9"/>
  <c r="BD176" i="9"/>
  <c r="BC176" i="9"/>
  <c r="BB176" i="9"/>
  <c r="BA176" i="9"/>
  <c r="AZ176" i="9"/>
  <c r="AY176" i="9"/>
  <c r="AX176" i="9"/>
  <c r="AV176" i="9"/>
  <c r="AU176" i="9"/>
  <c r="AT176" i="9"/>
  <c r="AS176" i="9"/>
  <c r="AR176" i="9"/>
  <c r="AQ176" i="9"/>
  <c r="AP176" i="9"/>
  <c r="AO176" i="9"/>
  <c r="AN176" i="9"/>
  <c r="AM176" i="9"/>
  <c r="AL176" i="9"/>
  <c r="AK176" i="9"/>
  <c r="AJ176" i="9"/>
  <c r="AI176" i="9"/>
  <c r="BK175" i="9"/>
  <c r="BJ175" i="9"/>
  <c r="BI175" i="9"/>
  <c r="BH175" i="9"/>
  <c r="BG175" i="9"/>
  <c r="BF175" i="9"/>
  <c r="BE175" i="9"/>
  <c r="BD175" i="9"/>
  <c r="BC175" i="9"/>
  <c r="BB175" i="9"/>
  <c r="BA175" i="9"/>
  <c r="AZ175" i="9"/>
  <c r="AY175" i="9"/>
  <c r="AX175" i="9"/>
  <c r="AV175" i="9"/>
  <c r="AU175" i="9"/>
  <c r="AT175" i="9"/>
  <c r="AS175" i="9"/>
  <c r="AR175" i="9"/>
  <c r="AQ175" i="9"/>
  <c r="AP175" i="9"/>
  <c r="AO175" i="9"/>
  <c r="AN175" i="9"/>
  <c r="AM175" i="9"/>
  <c r="AL175" i="9"/>
  <c r="AK175" i="9"/>
  <c r="AJ175" i="9"/>
  <c r="AI175" i="9"/>
  <c r="BK174" i="9"/>
  <c r="BJ174" i="9"/>
  <c r="BI174" i="9"/>
  <c r="BH174" i="9"/>
  <c r="BG174" i="9"/>
  <c r="BF174" i="9"/>
  <c r="BE174" i="9"/>
  <c r="BD174" i="9"/>
  <c r="BC174" i="9"/>
  <c r="BB174" i="9"/>
  <c r="BA174" i="9"/>
  <c r="AZ174" i="9"/>
  <c r="AY174" i="9"/>
  <c r="AX174" i="9"/>
  <c r="AV174" i="9"/>
  <c r="AU174" i="9"/>
  <c r="AT174" i="9"/>
  <c r="AS174" i="9"/>
  <c r="AR174" i="9"/>
  <c r="AQ174" i="9"/>
  <c r="AP174" i="9"/>
  <c r="AO174" i="9"/>
  <c r="AN174" i="9"/>
  <c r="AM174" i="9"/>
  <c r="AL174" i="9"/>
  <c r="AK174" i="9"/>
  <c r="AJ174" i="9"/>
  <c r="AI174" i="9"/>
  <c r="BK173" i="9"/>
  <c r="BJ173" i="9"/>
  <c r="BI173" i="9"/>
  <c r="BH173" i="9"/>
  <c r="BG173" i="9"/>
  <c r="BF173" i="9"/>
  <c r="BE173" i="9"/>
  <c r="BD173" i="9"/>
  <c r="BC173" i="9"/>
  <c r="BB173" i="9"/>
  <c r="BA173" i="9"/>
  <c r="AZ173" i="9"/>
  <c r="AY173" i="9"/>
  <c r="AX173" i="9"/>
  <c r="AV173" i="9"/>
  <c r="AU173" i="9"/>
  <c r="AT173" i="9"/>
  <c r="AS173" i="9"/>
  <c r="AR173" i="9"/>
  <c r="AQ173" i="9"/>
  <c r="AP173" i="9"/>
  <c r="AO173" i="9"/>
  <c r="AN173" i="9"/>
  <c r="AM173" i="9"/>
  <c r="AL173" i="9"/>
  <c r="AK173" i="9"/>
  <c r="AJ173" i="9"/>
  <c r="AI173" i="9"/>
  <c r="BK172" i="9"/>
  <c r="BJ172" i="9"/>
  <c r="BI172" i="9"/>
  <c r="BH172" i="9"/>
  <c r="BG172" i="9"/>
  <c r="BF172" i="9"/>
  <c r="BE172" i="9"/>
  <c r="BD172" i="9"/>
  <c r="BC172" i="9"/>
  <c r="BB172" i="9"/>
  <c r="BA172" i="9"/>
  <c r="AZ172" i="9"/>
  <c r="AY172" i="9"/>
  <c r="AX172" i="9"/>
  <c r="AV172" i="9"/>
  <c r="AU172" i="9"/>
  <c r="AT172" i="9"/>
  <c r="AS172" i="9"/>
  <c r="AR172" i="9"/>
  <c r="AQ172" i="9"/>
  <c r="AP172" i="9"/>
  <c r="AO172" i="9"/>
  <c r="AN172" i="9"/>
  <c r="AM172" i="9"/>
  <c r="AL172" i="9"/>
  <c r="AK172" i="9"/>
  <c r="AJ172" i="9"/>
  <c r="AI172" i="9"/>
  <c r="BK171" i="9"/>
  <c r="BJ171" i="9"/>
  <c r="BI171" i="9"/>
  <c r="BH171" i="9"/>
  <c r="BG171" i="9"/>
  <c r="BF171" i="9"/>
  <c r="BE171" i="9"/>
  <c r="BD171" i="9"/>
  <c r="BC171" i="9"/>
  <c r="BB171" i="9"/>
  <c r="BA171" i="9"/>
  <c r="AZ171" i="9"/>
  <c r="AY171" i="9"/>
  <c r="AX171" i="9"/>
  <c r="AV171" i="9"/>
  <c r="AU171" i="9"/>
  <c r="AT171" i="9"/>
  <c r="AS171" i="9"/>
  <c r="AR171" i="9"/>
  <c r="AQ171" i="9"/>
  <c r="AP171" i="9"/>
  <c r="AO171" i="9"/>
  <c r="AN171" i="9"/>
  <c r="AM171" i="9"/>
  <c r="AL171" i="9"/>
  <c r="AK171" i="9"/>
  <c r="AJ171" i="9"/>
  <c r="AI171" i="9"/>
  <c r="BK170" i="9"/>
  <c r="BJ170" i="9"/>
  <c r="BI170" i="9"/>
  <c r="BH170" i="9"/>
  <c r="BG170" i="9"/>
  <c r="BF170" i="9"/>
  <c r="BE170" i="9"/>
  <c r="BD170" i="9"/>
  <c r="BC170" i="9"/>
  <c r="BB170" i="9"/>
  <c r="BA170" i="9"/>
  <c r="AZ170" i="9"/>
  <c r="AY170" i="9"/>
  <c r="AX170" i="9"/>
  <c r="AV170" i="9"/>
  <c r="AU170" i="9"/>
  <c r="AT170" i="9"/>
  <c r="AS170" i="9"/>
  <c r="AR170" i="9"/>
  <c r="AQ170" i="9"/>
  <c r="AP170" i="9"/>
  <c r="AO170" i="9"/>
  <c r="AN170" i="9"/>
  <c r="AM170" i="9"/>
  <c r="AL170" i="9"/>
  <c r="AK170" i="9"/>
  <c r="AJ170" i="9"/>
  <c r="AI170" i="9"/>
  <c r="BK169" i="9"/>
  <c r="BJ169" i="9"/>
  <c r="BI169" i="9"/>
  <c r="BH169" i="9"/>
  <c r="BG169" i="9"/>
  <c r="BF169" i="9"/>
  <c r="BE169" i="9"/>
  <c r="BD169" i="9"/>
  <c r="BC169" i="9"/>
  <c r="BB169" i="9"/>
  <c r="BA169" i="9"/>
  <c r="AZ169" i="9"/>
  <c r="AY169" i="9"/>
  <c r="AX169" i="9"/>
  <c r="AV169" i="9"/>
  <c r="AU169" i="9"/>
  <c r="AT169" i="9"/>
  <c r="AS169" i="9"/>
  <c r="AR169" i="9"/>
  <c r="AQ169" i="9"/>
  <c r="AP169" i="9"/>
  <c r="AO169" i="9"/>
  <c r="AN169" i="9"/>
  <c r="AM169" i="9"/>
  <c r="AL169" i="9"/>
  <c r="AK169" i="9"/>
  <c r="AJ169" i="9"/>
  <c r="AI169" i="9"/>
  <c r="BK168" i="9"/>
  <c r="BJ168" i="9"/>
  <c r="BI168" i="9"/>
  <c r="BH168" i="9"/>
  <c r="BG168" i="9"/>
  <c r="BF168" i="9"/>
  <c r="BE168" i="9"/>
  <c r="BD168" i="9"/>
  <c r="BC168" i="9"/>
  <c r="BB168" i="9"/>
  <c r="BA168" i="9"/>
  <c r="AZ168" i="9"/>
  <c r="AY168" i="9"/>
  <c r="AX168" i="9"/>
  <c r="AV168" i="9"/>
  <c r="AU168" i="9"/>
  <c r="AT168" i="9"/>
  <c r="AS168" i="9"/>
  <c r="AR168" i="9"/>
  <c r="AQ168" i="9"/>
  <c r="AP168" i="9"/>
  <c r="AO168" i="9"/>
  <c r="AN168" i="9"/>
  <c r="AM168" i="9"/>
  <c r="AL168" i="9"/>
  <c r="AK168" i="9"/>
  <c r="AJ168" i="9"/>
  <c r="AI168" i="9"/>
  <c r="BK167" i="9"/>
  <c r="BJ167" i="9"/>
  <c r="BI167" i="9"/>
  <c r="BH167" i="9"/>
  <c r="BG167" i="9"/>
  <c r="BF167" i="9"/>
  <c r="BE167" i="9"/>
  <c r="BD167" i="9"/>
  <c r="BC167" i="9"/>
  <c r="BB167" i="9"/>
  <c r="BA167" i="9"/>
  <c r="AZ167" i="9"/>
  <c r="AY167" i="9"/>
  <c r="AX167" i="9"/>
  <c r="AV167" i="9"/>
  <c r="AU167" i="9"/>
  <c r="AT167" i="9"/>
  <c r="AS167" i="9"/>
  <c r="AR167" i="9"/>
  <c r="AQ167" i="9"/>
  <c r="AP167" i="9"/>
  <c r="AO167" i="9"/>
  <c r="AN167" i="9"/>
  <c r="AM167" i="9"/>
  <c r="AL167" i="9"/>
  <c r="AK167" i="9"/>
  <c r="AJ167" i="9"/>
  <c r="AI167" i="9"/>
  <c r="BK166" i="9"/>
  <c r="BJ166" i="9"/>
  <c r="BI166" i="9"/>
  <c r="BH166" i="9"/>
  <c r="BG166" i="9"/>
  <c r="BF166" i="9"/>
  <c r="BE166" i="9"/>
  <c r="BD166" i="9"/>
  <c r="BC166" i="9"/>
  <c r="BB166" i="9"/>
  <c r="BA166" i="9"/>
  <c r="AZ166" i="9"/>
  <c r="AY166" i="9"/>
  <c r="AX166" i="9"/>
  <c r="AV166" i="9"/>
  <c r="AU166" i="9"/>
  <c r="AT166" i="9"/>
  <c r="AS166" i="9"/>
  <c r="AR166" i="9"/>
  <c r="AQ166" i="9"/>
  <c r="AP166" i="9"/>
  <c r="AO166" i="9"/>
  <c r="AN166" i="9"/>
  <c r="AM166" i="9"/>
  <c r="AL166" i="9"/>
  <c r="AK166" i="9"/>
  <c r="AJ166" i="9"/>
  <c r="AI166" i="9"/>
  <c r="BK165" i="9"/>
  <c r="BJ165" i="9"/>
  <c r="BI165" i="9"/>
  <c r="BH165" i="9"/>
  <c r="BG165" i="9"/>
  <c r="BF165" i="9"/>
  <c r="BE165" i="9"/>
  <c r="BD165" i="9"/>
  <c r="BC165" i="9"/>
  <c r="BB165" i="9"/>
  <c r="BA165" i="9"/>
  <c r="AZ165" i="9"/>
  <c r="AY165" i="9"/>
  <c r="AX165" i="9"/>
  <c r="AV165" i="9"/>
  <c r="AU165" i="9"/>
  <c r="AT165" i="9"/>
  <c r="AS165" i="9"/>
  <c r="AR165" i="9"/>
  <c r="AQ165" i="9"/>
  <c r="AP165" i="9"/>
  <c r="AO165" i="9"/>
  <c r="AN165" i="9"/>
  <c r="AM165" i="9"/>
  <c r="AL165" i="9"/>
  <c r="AK165" i="9"/>
  <c r="AJ165" i="9"/>
  <c r="AI165" i="9"/>
  <c r="BK164" i="9"/>
  <c r="BJ164" i="9"/>
  <c r="BI164" i="9"/>
  <c r="BH164" i="9"/>
  <c r="BG164" i="9"/>
  <c r="BF164" i="9"/>
  <c r="BE164" i="9"/>
  <c r="BD164" i="9"/>
  <c r="BC164" i="9"/>
  <c r="BB164" i="9"/>
  <c r="BA164" i="9"/>
  <c r="AZ164" i="9"/>
  <c r="AY164" i="9"/>
  <c r="AX164" i="9"/>
  <c r="AV164" i="9"/>
  <c r="AU164" i="9"/>
  <c r="AT164" i="9"/>
  <c r="AS164" i="9"/>
  <c r="AR164" i="9"/>
  <c r="AQ164" i="9"/>
  <c r="AP164" i="9"/>
  <c r="AO164" i="9"/>
  <c r="AN164" i="9"/>
  <c r="AM164" i="9"/>
  <c r="AL164" i="9"/>
  <c r="AK164" i="9"/>
  <c r="AJ164" i="9"/>
  <c r="AI164" i="9"/>
  <c r="BK163" i="9"/>
  <c r="BJ163" i="9"/>
  <c r="BI163" i="9"/>
  <c r="BH163" i="9"/>
  <c r="BG163" i="9"/>
  <c r="BF163" i="9"/>
  <c r="BE163" i="9"/>
  <c r="BD163" i="9"/>
  <c r="BC163" i="9"/>
  <c r="BB163" i="9"/>
  <c r="BA163" i="9"/>
  <c r="AZ163" i="9"/>
  <c r="AY163" i="9"/>
  <c r="AX163" i="9"/>
  <c r="AV163" i="9"/>
  <c r="AU163" i="9"/>
  <c r="AT163" i="9"/>
  <c r="AS163" i="9"/>
  <c r="AR163" i="9"/>
  <c r="AQ163" i="9"/>
  <c r="AP163" i="9"/>
  <c r="AO163" i="9"/>
  <c r="AN163" i="9"/>
  <c r="AM163" i="9"/>
  <c r="AL163" i="9"/>
  <c r="AK163" i="9"/>
  <c r="AJ163" i="9"/>
  <c r="AI163" i="9"/>
  <c r="BK162" i="9"/>
  <c r="BJ162" i="9"/>
  <c r="BI162" i="9"/>
  <c r="BH162" i="9"/>
  <c r="BG162" i="9"/>
  <c r="BF162" i="9"/>
  <c r="BE162" i="9"/>
  <c r="BD162" i="9"/>
  <c r="BC162" i="9"/>
  <c r="BB162" i="9"/>
  <c r="BA162" i="9"/>
  <c r="AZ162" i="9"/>
  <c r="AY162" i="9"/>
  <c r="AX162" i="9"/>
  <c r="AV162" i="9"/>
  <c r="AU162" i="9"/>
  <c r="AT162" i="9"/>
  <c r="AS162" i="9"/>
  <c r="AR162" i="9"/>
  <c r="AQ162" i="9"/>
  <c r="AP162" i="9"/>
  <c r="AO162" i="9"/>
  <c r="AN162" i="9"/>
  <c r="AM162" i="9"/>
  <c r="AL162" i="9"/>
  <c r="AK162" i="9"/>
  <c r="AJ162" i="9"/>
  <c r="AI162" i="9"/>
  <c r="BK161" i="9"/>
  <c r="BJ161" i="9"/>
  <c r="BI161" i="9"/>
  <c r="BH161" i="9"/>
  <c r="BG161" i="9"/>
  <c r="BF161" i="9"/>
  <c r="BE161" i="9"/>
  <c r="BD161" i="9"/>
  <c r="BC161" i="9"/>
  <c r="BB161" i="9"/>
  <c r="BA161" i="9"/>
  <c r="AZ161" i="9"/>
  <c r="AY161" i="9"/>
  <c r="AX161" i="9"/>
  <c r="AV161" i="9"/>
  <c r="AU161" i="9"/>
  <c r="AT161" i="9"/>
  <c r="AS161" i="9"/>
  <c r="AR161" i="9"/>
  <c r="AQ161" i="9"/>
  <c r="AP161" i="9"/>
  <c r="AO161" i="9"/>
  <c r="AN161" i="9"/>
  <c r="AM161" i="9"/>
  <c r="AL161" i="9"/>
  <c r="AK161" i="9"/>
  <c r="AJ161" i="9"/>
  <c r="AI161" i="9"/>
  <c r="BK160" i="9"/>
  <c r="BJ160" i="9"/>
  <c r="BI160" i="9"/>
  <c r="BH160" i="9"/>
  <c r="BG160" i="9"/>
  <c r="BF160" i="9"/>
  <c r="BE160" i="9"/>
  <c r="BD160" i="9"/>
  <c r="BC160" i="9"/>
  <c r="BB160" i="9"/>
  <c r="BA160" i="9"/>
  <c r="AZ160" i="9"/>
  <c r="AY160" i="9"/>
  <c r="AX160" i="9"/>
  <c r="AV160" i="9"/>
  <c r="AU160" i="9"/>
  <c r="AT160" i="9"/>
  <c r="AS160" i="9"/>
  <c r="AR160" i="9"/>
  <c r="AQ160" i="9"/>
  <c r="AP160" i="9"/>
  <c r="AO160" i="9"/>
  <c r="AN160" i="9"/>
  <c r="AM160" i="9"/>
  <c r="AL160" i="9"/>
  <c r="AK160" i="9"/>
  <c r="AJ160" i="9"/>
  <c r="AI160" i="9"/>
  <c r="BK159" i="9"/>
  <c r="BJ159" i="9"/>
  <c r="BI159" i="9"/>
  <c r="BH159" i="9"/>
  <c r="BG159" i="9"/>
  <c r="BF159" i="9"/>
  <c r="BE159" i="9"/>
  <c r="BD159" i="9"/>
  <c r="BC159" i="9"/>
  <c r="BB159" i="9"/>
  <c r="BA159" i="9"/>
  <c r="AZ159" i="9"/>
  <c r="AY159" i="9"/>
  <c r="AX159" i="9"/>
  <c r="AV159" i="9"/>
  <c r="AU159" i="9"/>
  <c r="AT159" i="9"/>
  <c r="AS159" i="9"/>
  <c r="AR159" i="9"/>
  <c r="AQ159" i="9"/>
  <c r="AP159" i="9"/>
  <c r="AO159" i="9"/>
  <c r="AN159" i="9"/>
  <c r="AM159" i="9"/>
  <c r="AL159" i="9"/>
  <c r="AK159" i="9"/>
  <c r="AJ159" i="9"/>
  <c r="AI159" i="9"/>
  <c r="BK158" i="9"/>
  <c r="BJ158" i="9"/>
  <c r="BI158" i="9"/>
  <c r="BH158" i="9"/>
  <c r="BG158" i="9"/>
  <c r="BF158" i="9"/>
  <c r="BE158" i="9"/>
  <c r="BD158" i="9"/>
  <c r="BC158" i="9"/>
  <c r="BB158" i="9"/>
  <c r="BA158" i="9"/>
  <c r="AZ158" i="9"/>
  <c r="AY158" i="9"/>
  <c r="AX158" i="9"/>
  <c r="AV158" i="9"/>
  <c r="AU158" i="9"/>
  <c r="AT158" i="9"/>
  <c r="AS158" i="9"/>
  <c r="AR158" i="9"/>
  <c r="AQ158" i="9"/>
  <c r="AP158" i="9"/>
  <c r="AO158" i="9"/>
  <c r="AN158" i="9"/>
  <c r="AM158" i="9"/>
  <c r="AL158" i="9"/>
  <c r="AK158" i="9"/>
  <c r="AJ158" i="9"/>
  <c r="AI158" i="9"/>
  <c r="BK157" i="9"/>
  <c r="BJ157" i="9"/>
  <c r="BI157" i="9"/>
  <c r="BH157" i="9"/>
  <c r="BG157" i="9"/>
  <c r="BF157" i="9"/>
  <c r="BE157" i="9"/>
  <c r="BD157" i="9"/>
  <c r="BC157" i="9"/>
  <c r="BB157" i="9"/>
  <c r="BA157" i="9"/>
  <c r="AZ157" i="9"/>
  <c r="AY157" i="9"/>
  <c r="AX157" i="9"/>
  <c r="AV157" i="9"/>
  <c r="AU157" i="9"/>
  <c r="AT157" i="9"/>
  <c r="AS157" i="9"/>
  <c r="AR157" i="9"/>
  <c r="AQ157" i="9"/>
  <c r="AP157" i="9"/>
  <c r="AO157" i="9"/>
  <c r="AN157" i="9"/>
  <c r="AM157" i="9"/>
  <c r="AL157" i="9"/>
  <c r="AK157" i="9"/>
  <c r="AJ157" i="9"/>
  <c r="AI157" i="9"/>
  <c r="BK156" i="9"/>
  <c r="BJ156" i="9"/>
  <c r="BI156" i="9"/>
  <c r="BH156" i="9"/>
  <c r="BG156" i="9"/>
  <c r="BF156" i="9"/>
  <c r="BE156" i="9"/>
  <c r="BD156" i="9"/>
  <c r="BC156" i="9"/>
  <c r="BB156" i="9"/>
  <c r="BA156" i="9"/>
  <c r="AZ156" i="9"/>
  <c r="AY156" i="9"/>
  <c r="AX156" i="9"/>
  <c r="AV156" i="9"/>
  <c r="AU156" i="9"/>
  <c r="AT156" i="9"/>
  <c r="AS156" i="9"/>
  <c r="AR156" i="9"/>
  <c r="AQ156" i="9"/>
  <c r="AP156" i="9"/>
  <c r="AO156" i="9"/>
  <c r="AN156" i="9"/>
  <c r="AM156" i="9"/>
  <c r="AL156" i="9"/>
  <c r="AK156" i="9"/>
  <c r="AJ156" i="9"/>
  <c r="AI156" i="9"/>
  <c r="BK155" i="9"/>
  <c r="BJ155" i="9"/>
  <c r="BI155" i="9"/>
  <c r="BH155" i="9"/>
  <c r="BG155" i="9"/>
  <c r="BF155" i="9"/>
  <c r="BE155" i="9"/>
  <c r="BD155" i="9"/>
  <c r="BC155" i="9"/>
  <c r="BB155" i="9"/>
  <c r="BA155" i="9"/>
  <c r="AZ155" i="9"/>
  <c r="AY155" i="9"/>
  <c r="AX155" i="9"/>
  <c r="AV155" i="9"/>
  <c r="AU155" i="9"/>
  <c r="AT155" i="9"/>
  <c r="AS155" i="9"/>
  <c r="AR155" i="9"/>
  <c r="AQ155" i="9"/>
  <c r="AP155" i="9"/>
  <c r="AO155" i="9"/>
  <c r="AN155" i="9"/>
  <c r="AM155" i="9"/>
  <c r="AL155" i="9"/>
  <c r="AK155" i="9"/>
  <c r="AJ155" i="9"/>
  <c r="AI155" i="9"/>
  <c r="BK154" i="9"/>
  <c r="BJ154" i="9"/>
  <c r="BI154" i="9"/>
  <c r="BH154" i="9"/>
  <c r="BG154" i="9"/>
  <c r="BF154" i="9"/>
  <c r="BE154" i="9"/>
  <c r="BD154" i="9"/>
  <c r="BC154" i="9"/>
  <c r="BB154" i="9"/>
  <c r="BA154" i="9"/>
  <c r="AZ154" i="9"/>
  <c r="AY154" i="9"/>
  <c r="AX154" i="9"/>
  <c r="AV154" i="9"/>
  <c r="AU154" i="9"/>
  <c r="AT154" i="9"/>
  <c r="AS154" i="9"/>
  <c r="AR154" i="9"/>
  <c r="AQ154" i="9"/>
  <c r="AP154" i="9"/>
  <c r="AO154" i="9"/>
  <c r="AN154" i="9"/>
  <c r="AM154" i="9"/>
  <c r="AL154" i="9"/>
  <c r="AK154" i="9"/>
  <c r="AJ154" i="9"/>
  <c r="AI154" i="9"/>
  <c r="BK153" i="9"/>
  <c r="BJ153" i="9"/>
  <c r="BI153" i="9"/>
  <c r="BH153" i="9"/>
  <c r="BG153" i="9"/>
  <c r="BF153" i="9"/>
  <c r="BE153" i="9"/>
  <c r="BD153" i="9"/>
  <c r="BC153" i="9"/>
  <c r="BB153" i="9"/>
  <c r="BA153" i="9"/>
  <c r="AZ153" i="9"/>
  <c r="AY153" i="9"/>
  <c r="AX153" i="9"/>
  <c r="AV153" i="9"/>
  <c r="AU153" i="9"/>
  <c r="AT153" i="9"/>
  <c r="AS153" i="9"/>
  <c r="AR153" i="9"/>
  <c r="AQ153" i="9"/>
  <c r="AP153" i="9"/>
  <c r="AO153" i="9"/>
  <c r="AN153" i="9"/>
  <c r="AM153" i="9"/>
  <c r="AL153" i="9"/>
  <c r="AK153" i="9"/>
  <c r="AJ153" i="9"/>
  <c r="AI153" i="9"/>
  <c r="BK152" i="9"/>
  <c r="BJ152" i="9"/>
  <c r="BI152" i="9"/>
  <c r="BH152" i="9"/>
  <c r="BG152" i="9"/>
  <c r="BF152" i="9"/>
  <c r="BE152" i="9"/>
  <c r="BD152" i="9"/>
  <c r="BC152" i="9"/>
  <c r="BB152" i="9"/>
  <c r="BA152" i="9"/>
  <c r="AZ152" i="9"/>
  <c r="AY152" i="9"/>
  <c r="AX152" i="9"/>
  <c r="AV152" i="9"/>
  <c r="AU152" i="9"/>
  <c r="AT152" i="9"/>
  <c r="AS152" i="9"/>
  <c r="AR152" i="9"/>
  <c r="AQ152" i="9"/>
  <c r="AP152" i="9"/>
  <c r="AO152" i="9"/>
  <c r="AN152" i="9"/>
  <c r="AM152" i="9"/>
  <c r="AL152" i="9"/>
  <c r="AK152" i="9"/>
  <c r="AJ152" i="9"/>
  <c r="AI152" i="9"/>
  <c r="BK151" i="9"/>
  <c r="BJ151" i="9"/>
  <c r="BI151" i="9"/>
  <c r="BH151" i="9"/>
  <c r="BG151" i="9"/>
  <c r="BF151" i="9"/>
  <c r="BE151" i="9"/>
  <c r="BD151" i="9"/>
  <c r="BC151" i="9"/>
  <c r="BB151" i="9"/>
  <c r="BA151" i="9"/>
  <c r="AZ151" i="9"/>
  <c r="AY151" i="9"/>
  <c r="AX151" i="9"/>
  <c r="AV151" i="9"/>
  <c r="AU151" i="9"/>
  <c r="AT151" i="9"/>
  <c r="AS151" i="9"/>
  <c r="AR151" i="9"/>
  <c r="AQ151" i="9"/>
  <c r="AP151" i="9"/>
  <c r="AO151" i="9"/>
  <c r="AN151" i="9"/>
  <c r="AM151" i="9"/>
  <c r="AL151" i="9"/>
  <c r="AK151" i="9"/>
  <c r="AJ151" i="9"/>
  <c r="AI151" i="9"/>
  <c r="BK150" i="9"/>
  <c r="BJ150" i="9"/>
  <c r="BI150" i="9"/>
  <c r="BH150" i="9"/>
  <c r="BG150" i="9"/>
  <c r="BF150" i="9"/>
  <c r="BE150" i="9"/>
  <c r="BD150" i="9"/>
  <c r="BC150" i="9"/>
  <c r="BB150" i="9"/>
  <c r="BA150" i="9"/>
  <c r="AZ150" i="9"/>
  <c r="AY150" i="9"/>
  <c r="AX150" i="9"/>
  <c r="AV150" i="9"/>
  <c r="AU150" i="9"/>
  <c r="AT150" i="9"/>
  <c r="AS150" i="9"/>
  <c r="AR150" i="9"/>
  <c r="AQ150" i="9"/>
  <c r="AP150" i="9"/>
  <c r="AO150" i="9"/>
  <c r="AN150" i="9"/>
  <c r="AM150" i="9"/>
  <c r="AL150" i="9"/>
  <c r="AK150" i="9"/>
  <c r="AJ150" i="9"/>
  <c r="AI150" i="9"/>
  <c r="BK149" i="9"/>
  <c r="BJ149" i="9"/>
  <c r="BI149" i="9"/>
  <c r="BH149" i="9"/>
  <c r="BG149" i="9"/>
  <c r="BF149" i="9"/>
  <c r="BE149" i="9"/>
  <c r="BD149" i="9"/>
  <c r="BC149" i="9"/>
  <c r="BB149" i="9"/>
  <c r="BA149" i="9"/>
  <c r="AZ149" i="9"/>
  <c r="AY149" i="9"/>
  <c r="AX149" i="9"/>
  <c r="AV149" i="9"/>
  <c r="AU149" i="9"/>
  <c r="AT149" i="9"/>
  <c r="AS149" i="9"/>
  <c r="AR149" i="9"/>
  <c r="AQ149" i="9"/>
  <c r="AP149" i="9"/>
  <c r="AO149" i="9"/>
  <c r="AN149" i="9"/>
  <c r="AM149" i="9"/>
  <c r="AL149" i="9"/>
  <c r="AK149" i="9"/>
  <c r="AJ149" i="9"/>
  <c r="AI149" i="9"/>
  <c r="BK148" i="9"/>
  <c r="BJ148" i="9"/>
  <c r="BI148" i="9"/>
  <c r="BH148" i="9"/>
  <c r="BG148" i="9"/>
  <c r="BF148" i="9"/>
  <c r="BE148" i="9"/>
  <c r="BD148" i="9"/>
  <c r="BC148" i="9"/>
  <c r="BB148" i="9"/>
  <c r="BA148" i="9"/>
  <c r="AZ148" i="9"/>
  <c r="AY148" i="9"/>
  <c r="AX148" i="9"/>
  <c r="AV148" i="9"/>
  <c r="AU148" i="9"/>
  <c r="AT148" i="9"/>
  <c r="AS148" i="9"/>
  <c r="AR148" i="9"/>
  <c r="AQ148" i="9"/>
  <c r="AP148" i="9"/>
  <c r="AO148" i="9"/>
  <c r="AN148" i="9"/>
  <c r="AM148" i="9"/>
  <c r="AL148" i="9"/>
  <c r="AK148" i="9"/>
  <c r="AJ148" i="9"/>
  <c r="AI148" i="9"/>
  <c r="BK147" i="9"/>
  <c r="BJ147" i="9"/>
  <c r="BI147" i="9"/>
  <c r="BH147" i="9"/>
  <c r="BG147" i="9"/>
  <c r="BF147" i="9"/>
  <c r="BE147" i="9"/>
  <c r="BD147" i="9"/>
  <c r="BC147" i="9"/>
  <c r="BB147" i="9"/>
  <c r="BA147" i="9"/>
  <c r="AZ147" i="9"/>
  <c r="AY147" i="9"/>
  <c r="AX147" i="9"/>
  <c r="AV147" i="9"/>
  <c r="AU147" i="9"/>
  <c r="AT147" i="9"/>
  <c r="AS147" i="9"/>
  <c r="AR147" i="9"/>
  <c r="AQ147" i="9"/>
  <c r="AP147" i="9"/>
  <c r="AO147" i="9"/>
  <c r="AN147" i="9"/>
  <c r="AM147" i="9"/>
  <c r="AL147" i="9"/>
  <c r="AK147" i="9"/>
  <c r="AJ147" i="9"/>
  <c r="AI147" i="9"/>
  <c r="BK146" i="9"/>
  <c r="BJ146" i="9"/>
  <c r="BI146" i="9"/>
  <c r="BH146" i="9"/>
  <c r="BG146" i="9"/>
  <c r="BF146" i="9"/>
  <c r="BE146" i="9"/>
  <c r="BD146" i="9"/>
  <c r="BC146" i="9"/>
  <c r="BB146" i="9"/>
  <c r="BA146" i="9"/>
  <c r="AZ146" i="9"/>
  <c r="AY146" i="9"/>
  <c r="AX146" i="9"/>
  <c r="AV146" i="9"/>
  <c r="AU146" i="9"/>
  <c r="AT146" i="9"/>
  <c r="AS146" i="9"/>
  <c r="AR146" i="9"/>
  <c r="AQ146" i="9"/>
  <c r="AP146" i="9"/>
  <c r="AO146" i="9"/>
  <c r="AN146" i="9"/>
  <c r="AM146" i="9"/>
  <c r="AL146" i="9"/>
  <c r="AK146" i="9"/>
  <c r="AJ146" i="9"/>
  <c r="AI146" i="9"/>
  <c r="BK145" i="9"/>
  <c r="BJ145" i="9"/>
  <c r="BI145" i="9"/>
  <c r="BH145" i="9"/>
  <c r="BG145" i="9"/>
  <c r="BF145" i="9"/>
  <c r="BE145" i="9"/>
  <c r="BD145" i="9"/>
  <c r="BC145" i="9"/>
  <c r="BB145" i="9"/>
  <c r="BA145" i="9"/>
  <c r="AZ145" i="9"/>
  <c r="AY145" i="9"/>
  <c r="AX145" i="9"/>
  <c r="AV145" i="9"/>
  <c r="AU145" i="9"/>
  <c r="AT145" i="9"/>
  <c r="AS145" i="9"/>
  <c r="AR145" i="9"/>
  <c r="AQ145" i="9"/>
  <c r="AP145" i="9"/>
  <c r="AO145" i="9"/>
  <c r="AN145" i="9"/>
  <c r="AM145" i="9"/>
  <c r="AL145" i="9"/>
  <c r="AK145" i="9"/>
  <c r="AJ145" i="9"/>
  <c r="AI145" i="9"/>
  <c r="BK144" i="9"/>
  <c r="BJ144" i="9"/>
  <c r="BI144" i="9"/>
  <c r="BH144" i="9"/>
  <c r="BG144" i="9"/>
  <c r="BF144" i="9"/>
  <c r="BE144" i="9"/>
  <c r="BD144" i="9"/>
  <c r="BC144" i="9"/>
  <c r="BB144" i="9"/>
  <c r="BA144" i="9"/>
  <c r="AZ144" i="9"/>
  <c r="AY144" i="9"/>
  <c r="AX144" i="9"/>
  <c r="AV144" i="9"/>
  <c r="AU144" i="9"/>
  <c r="AT144" i="9"/>
  <c r="AS144" i="9"/>
  <c r="AR144" i="9"/>
  <c r="AQ144" i="9"/>
  <c r="AP144" i="9"/>
  <c r="AO144" i="9"/>
  <c r="AN144" i="9"/>
  <c r="AM144" i="9"/>
  <c r="AL144" i="9"/>
  <c r="AK144" i="9"/>
  <c r="AJ144" i="9"/>
  <c r="AI144" i="9"/>
  <c r="BK143" i="9"/>
  <c r="BJ143" i="9"/>
  <c r="BI143" i="9"/>
  <c r="BH143" i="9"/>
  <c r="BG143" i="9"/>
  <c r="BF143" i="9"/>
  <c r="BE143" i="9"/>
  <c r="BD143" i="9"/>
  <c r="BC143" i="9"/>
  <c r="BB143" i="9"/>
  <c r="BA143" i="9"/>
  <c r="AZ143" i="9"/>
  <c r="AY143" i="9"/>
  <c r="AX143" i="9"/>
  <c r="AV143" i="9"/>
  <c r="AU143" i="9"/>
  <c r="AT143" i="9"/>
  <c r="AS143" i="9"/>
  <c r="AR143" i="9"/>
  <c r="AQ143" i="9"/>
  <c r="AP143" i="9"/>
  <c r="AO143" i="9"/>
  <c r="AN143" i="9"/>
  <c r="AM143" i="9"/>
  <c r="AL143" i="9"/>
  <c r="AK143" i="9"/>
  <c r="AJ143" i="9"/>
  <c r="AI143" i="9"/>
  <c r="BK142" i="9"/>
  <c r="BJ142" i="9"/>
  <c r="BI142" i="9"/>
  <c r="BH142" i="9"/>
  <c r="BG142" i="9"/>
  <c r="BF142" i="9"/>
  <c r="BE142" i="9"/>
  <c r="BD142" i="9"/>
  <c r="BC142" i="9"/>
  <c r="BB142" i="9"/>
  <c r="BA142" i="9"/>
  <c r="AZ142" i="9"/>
  <c r="AY142" i="9"/>
  <c r="AX142" i="9"/>
  <c r="AV142" i="9"/>
  <c r="AU142" i="9"/>
  <c r="AT142" i="9"/>
  <c r="AS142" i="9"/>
  <c r="AR142" i="9"/>
  <c r="AQ142" i="9"/>
  <c r="AP142" i="9"/>
  <c r="AO142" i="9"/>
  <c r="AN142" i="9"/>
  <c r="AM142" i="9"/>
  <c r="AL142" i="9"/>
  <c r="AK142" i="9"/>
  <c r="AJ142" i="9"/>
  <c r="AI142" i="9"/>
  <c r="BK141" i="9"/>
  <c r="BJ141" i="9"/>
  <c r="BI141" i="9"/>
  <c r="BH141" i="9"/>
  <c r="BG141" i="9"/>
  <c r="BF141" i="9"/>
  <c r="BE141" i="9"/>
  <c r="BD141" i="9"/>
  <c r="BC141" i="9"/>
  <c r="BB141" i="9"/>
  <c r="BA141" i="9"/>
  <c r="AZ141" i="9"/>
  <c r="AY141" i="9"/>
  <c r="AX141" i="9"/>
  <c r="AV141" i="9"/>
  <c r="AU141" i="9"/>
  <c r="AT141" i="9"/>
  <c r="AS141" i="9"/>
  <c r="AR141" i="9"/>
  <c r="AQ141" i="9"/>
  <c r="AP141" i="9"/>
  <c r="AO141" i="9"/>
  <c r="AN141" i="9"/>
  <c r="AM141" i="9"/>
  <c r="AL141" i="9"/>
  <c r="AK141" i="9"/>
  <c r="AJ141" i="9"/>
  <c r="AI141" i="9"/>
  <c r="BK140" i="9"/>
  <c r="BJ140" i="9"/>
  <c r="BI140" i="9"/>
  <c r="BH140" i="9"/>
  <c r="BG140" i="9"/>
  <c r="BF140" i="9"/>
  <c r="BE140" i="9"/>
  <c r="BD140" i="9"/>
  <c r="BC140" i="9"/>
  <c r="BB140" i="9"/>
  <c r="BA140" i="9"/>
  <c r="AZ140" i="9"/>
  <c r="AY140" i="9"/>
  <c r="AX140" i="9"/>
  <c r="AV140" i="9"/>
  <c r="AU140" i="9"/>
  <c r="AT140" i="9"/>
  <c r="AS140" i="9"/>
  <c r="AR140" i="9"/>
  <c r="AQ140" i="9"/>
  <c r="AP140" i="9"/>
  <c r="AO140" i="9"/>
  <c r="AN140" i="9"/>
  <c r="AM140" i="9"/>
  <c r="AL140" i="9"/>
  <c r="AK140" i="9"/>
  <c r="AJ140" i="9"/>
  <c r="AI140" i="9"/>
  <c r="BK139" i="9"/>
  <c r="BJ139" i="9"/>
  <c r="BI139" i="9"/>
  <c r="BH139" i="9"/>
  <c r="BG139" i="9"/>
  <c r="BF139" i="9"/>
  <c r="BE139" i="9"/>
  <c r="BD139" i="9"/>
  <c r="BC139" i="9"/>
  <c r="BB139" i="9"/>
  <c r="BA139" i="9"/>
  <c r="AZ139" i="9"/>
  <c r="AY139" i="9"/>
  <c r="AX139" i="9"/>
  <c r="AV139" i="9"/>
  <c r="AU139" i="9"/>
  <c r="AT139" i="9"/>
  <c r="AS139" i="9"/>
  <c r="AR139" i="9"/>
  <c r="AQ139" i="9"/>
  <c r="AP139" i="9"/>
  <c r="AO139" i="9"/>
  <c r="AN139" i="9"/>
  <c r="AM139" i="9"/>
  <c r="AL139" i="9"/>
  <c r="AK139" i="9"/>
  <c r="AJ139" i="9"/>
  <c r="AI139" i="9"/>
  <c r="BK138" i="9"/>
  <c r="BJ138" i="9"/>
  <c r="BI138" i="9"/>
  <c r="BH138" i="9"/>
  <c r="BG138" i="9"/>
  <c r="BF138" i="9"/>
  <c r="BE138" i="9"/>
  <c r="BD138" i="9"/>
  <c r="BC138" i="9"/>
  <c r="BB138" i="9"/>
  <c r="BA138" i="9"/>
  <c r="AZ138" i="9"/>
  <c r="AY138" i="9"/>
  <c r="AX138" i="9"/>
  <c r="AV138" i="9"/>
  <c r="AU138" i="9"/>
  <c r="AT138" i="9"/>
  <c r="AS138" i="9"/>
  <c r="AR138" i="9"/>
  <c r="AQ138" i="9"/>
  <c r="AP138" i="9"/>
  <c r="AO138" i="9"/>
  <c r="AN138" i="9"/>
  <c r="AM138" i="9"/>
  <c r="AL138" i="9"/>
  <c r="AK138" i="9"/>
  <c r="AJ138" i="9"/>
  <c r="AI138" i="9"/>
  <c r="BK137" i="9"/>
  <c r="BJ137" i="9"/>
  <c r="BI137" i="9"/>
  <c r="BH137" i="9"/>
  <c r="BG137" i="9"/>
  <c r="BF137" i="9"/>
  <c r="BE137" i="9"/>
  <c r="BD137" i="9"/>
  <c r="BC137" i="9"/>
  <c r="BB137" i="9"/>
  <c r="BA137" i="9"/>
  <c r="AZ137" i="9"/>
  <c r="AY137" i="9"/>
  <c r="AX137" i="9"/>
  <c r="AV137" i="9"/>
  <c r="AU137" i="9"/>
  <c r="AT137" i="9"/>
  <c r="AS137" i="9"/>
  <c r="AR137" i="9"/>
  <c r="AQ137" i="9"/>
  <c r="AP137" i="9"/>
  <c r="AO137" i="9"/>
  <c r="AN137" i="9"/>
  <c r="AM137" i="9"/>
  <c r="AL137" i="9"/>
  <c r="AK137" i="9"/>
  <c r="AJ137" i="9"/>
  <c r="AI137" i="9"/>
  <c r="BK136" i="9"/>
  <c r="BJ136" i="9"/>
  <c r="BI136" i="9"/>
  <c r="BH136" i="9"/>
  <c r="BG136" i="9"/>
  <c r="BF136" i="9"/>
  <c r="BE136" i="9"/>
  <c r="BD136" i="9"/>
  <c r="BC136" i="9"/>
  <c r="BB136" i="9"/>
  <c r="BA136" i="9"/>
  <c r="AZ136" i="9"/>
  <c r="AY136" i="9"/>
  <c r="AX136" i="9"/>
  <c r="AV136" i="9"/>
  <c r="AU136" i="9"/>
  <c r="AT136" i="9"/>
  <c r="AS136" i="9"/>
  <c r="AR136" i="9"/>
  <c r="AQ136" i="9"/>
  <c r="AP136" i="9"/>
  <c r="AO136" i="9"/>
  <c r="AN136" i="9"/>
  <c r="AM136" i="9"/>
  <c r="AL136" i="9"/>
  <c r="AK136" i="9"/>
  <c r="AJ136" i="9"/>
  <c r="AI136" i="9"/>
  <c r="BK135" i="9"/>
  <c r="BJ135" i="9"/>
  <c r="BI135" i="9"/>
  <c r="BH135" i="9"/>
  <c r="BG135" i="9"/>
  <c r="BF135" i="9"/>
  <c r="BE135" i="9"/>
  <c r="BD135" i="9"/>
  <c r="BC135" i="9"/>
  <c r="BB135" i="9"/>
  <c r="BA135" i="9"/>
  <c r="AZ135" i="9"/>
  <c r="AY135" i="9"/>
  <c r="AX135" i="9"/>
  <c r="AV135" i="9"/>
  <c r="AU135" i="9"/>
  <c r="AT135" i="9"/>
  <c r="AS135" i="9"/>
  <c r="AR135" i="9"/>
  <c r="AQ135" i="9"/>
  <c r="AP135" i="9"/>
  <c r="AO135" i="9"/>
  <c r="AN135" i="9"/>
  <c r="AM135" i="9"/>
  <c r="AL135" i="9"/>
  <c r="AK135" i="9"/>
  <c r="AJ135" i="9"/>
  <c r="AI135" i="9"/>
  <c r="BK134" i="9"/>
  <c r="BJ134" i="9"/>
  <c r="BI134" i="9"/>
  <c r="BH134" i="9"/>
  <c r="BG134" i="9"/>
  <c r="BF134" i="9"/>
  <c r="BE134" i="9"/>
  <c r="BD134" i="9"/>
  <c r="BC134" i="9"/>
  <c r="BB134" i="9"/>
  <c r="BA134" i="9"/>
  <c r="AZ134" i="9"/>
  <c r="AY134" i="9"/>
  <c r="AX134" i="9"/>
  <c r="AV134" i="9"/>
  <c r="AU134" i="9"/>
  <c r="AT134" i="9"/>
  <c r="AS134" i="9"/>
  <c r="AR134" i="9"/>
  <c r="AQ134" i="9"/>
  <c r="AP134" i="9"/>
  <c r="AO134" i="9"/>
  <c r="AN134" i="9"/>
  <c r="AM134" i="9"/>
  <c r="AL134" i="9"/>
  <c r="AK134" i="9"/>
  <c r="AJ134" i="9"/>
  <c r="AI134" i="9"/>
  <c r="BK133" i="9"/>
  <c r="BJ133" i="9"/>
  <c r="BI133" i="9"/>
  <c r="BH133" i="9"/>
  <c r="BG133" i="9"/>
  <c r="BF133" i="9"/>
  <c r="BE133" i="9"/>
  <c r="BD133" i="9"/>
  <c r="BC133" i="9"/>
  <c r="BB133" i="9"/>
  <c r="BA133" i="9"/>
  <c r="AZ133" i="9"/>
  <c r="AY133" i="9"/>
  <c r="AX133" i="9"/>
  <c r="AV133" i="9"/>
  <c r="AU133" i="9"/>
  <c r="AT133" i="9"/>
  <c r="AS133" i="9"/>
  <c r="AR133" i="9"/>
  <c r="AQ133" i="9"/>
  <c r="AP133" i="9"/>
  <c r="AO133" i="9"/>
  <c r="AN133" i="9"/>
  <c r="AM133" i="9"/>
  <c r="AL133" i="9"/>
  <c r="AK133" i="9"/>
  <c r="AJ133" i="9"/>
  <c r="AI133" i="9"/>
  <c r="BK132" i="9"/>
  <c r="BJ132" i="9"/>
  <c r="BI132" i="9"/>
  <c r="BH132" i="9"/>
  <c r="BG132" i="9"/>
  <c r="BF132" i="9"/>
  <c r="BE132" i="9"/>
  <c r="BD132" i="9"/>
  <c r="BC132" i="9"/>
  <c r="BB132" i="9"/>
  <c r="BA132" i="9"/>
  <c r="AZ132" i="9"/>
  <c r="AY132" i="9"/>
  <c r="AX132" i="9"/>
  <c r="AV132" i="9"/>
  <c r="AU132" i="9"/>
  <c r="AT132" i="9"/>
  <c r="AS132" i="9"/>
  <c r="AR132" i="9"/>
  <c r="AQ132" i="9"/>
  <c r="AP132" i="9"/>
  <c r="AO132" i="9"/>
  <c r="AN132" i="9"/>
  <c r="AM132" i="9"/>
  <c r="AL132" i="9"/>
  <c r="AK132" i="9"/>
  <c r="AJ132" i="9"/>
  <c r="AI132" i="9"/>
  <c r="BK131" i="9"/>
  <c r="BJ131" i="9"/>
  <c r="BI131" i="9"/>
  <c r="BH131" i="9"/>
  <c r="BG131" i="9"/>
  <c r="BF131" i="9"/>
  <c r="BE131" i="9"/>
  <c r="BD131" i="9"/>
  <c r="BC131" i="9"/>
  <c r="BB131" i="9"/>
  <c r="BA131" i="9"/>
  <c r="AZ131" i="9"/>
  <c r="AY131" i="9"/>
  <c r="AX131" i="9"/>
  <c r="AV131" i="9"/>
  <c r="AU131" i="9"/>
  <c r="AT131" i="9"/>
  <c r="AS131" i="9"/>
  <c r="AR131" i="9"/>
  <c r="AQ131" i="9"/>
  <c r="AP131" i="9"/>
  <c r="AO131" i="9"/>
  <c r="AN131" i="9"/>
  <c r="AM131" i="9"/>
  <c r="AL131" i="9"/>
  <c r="AK131" i="9"/>
  <c r="AJ131" i="9"/>
  <c r="AI131" i="9"/>
  <c r="BK130" i="9"/>
  <c r="BJ130" i="9"/>
  <c r="BI130" i="9"/>
  <c r="BH130" i="9"/>
  <c r="BG130" i="9"/>
  <c r="BF130" i="9"/>
  <c r="BE130" i="9"/>
  <c r="BD130" i="9"/>
  <c r="BC130" i="9"/>
  <c r="BB130" i="9"/>
  <c r="BA130" i="9"/>
  <c r="AZ130" i="9"/>
  <c r="AY130" i="9"/>
  <c r="AX130" i="9"/>
  <c r="AV130" i="9"/>
  <c r="AU130" i="9"/>
  <c r="AT130" i="9"/>
  <c r="AS130" i="9"/>
  <c r="AR130" i="9"/>
  <c r="AQ130" i="9"/>
  <c r="AP130" i="9"/>
  <c r="AO130" i="9"/>
  <c r="AN130" i="9"/>
  <c r="AM130" i="9"/>
  <c r="AL130" i="9"/>
  <c r="AK130" i="9"/>
  <c r="AJ130" i="9"/>
  <c r="AI130" i="9"/>
  <c r="BK129" i="9"/>
  <c r="BJ129" i="9"/>
  <c r="BI129" i="9"/>
  <c r="BH129" i="9"/>
  <c r="BG129" i="9"/>
  <c r="BF129" i="9"/>
  <c r="BE129" i="9"/>
  <c r="BD129" i="9"/>
  <c r="BC129" i="9"/>
  <c r="BB129" i="9"/>
  <c r="BA129" i="9"/>
  <c r="AZ129" i="9"/>
  <c r="AY129" i="9"/>
  <c r="AX129" i="9"/>
  <c r="AV129" i="9"/>
  <c r="AU129" i="9"/>
  <c r="AT129" i="9"/>
  <c r="AS129" i="9"/>
  <c r="AR129" i="9"/>
  <c r="AQ129" i="9"/>
  <c r="AP129" i="9"/>
  <c r="AO129" i="9"/>
  <c r="AN129" i="9"/>
  <c r="AM129" i="9"/>
  <c r="AL129" i="9"/>
  <c r="AK129" i="9"/>
  <c r="AJ129" i="9"/>
  <c r="AI129" i="9"/>
  <c r="BK128" i="9"/>
  <c r="BJ128" i="9"/>
  <c r="BI128" i="9"/>
  <c r="BH128" i="9"/>
  <c r="BG128" i="9"/>
  <c r="BF128" i="9"/>
  <c r="BE128" i="9"/>
  <c r="BD128" i="9"/>
  <c r="BC128" i="9"/>
  <c r="BB128" i="9"/>
  <c r="BA128" i="9"/>
  <c r="AZ128" i="9"/>
  <c r="AY128" i="9"/>
  <c r="AX128" i="9"/>
  <c r="AV128" i="9"/>
  <c r="AU128" i="9"/>
  <c r="AT128" i="9"/>
  <c r="AS128" i="9"/>
  <c r="AR128" i="9"/>
  <c r="AQ128" i="9"/>
  <c r="AP128" i="9"/>
  <c r="AO128" i="9"/>
  <c r="AN128" i="9"/>
  <c r="AM128" i="9"/>
  <c r="AL128" i="9"/>
  <c r="AK128" i="9"/>
  <c r="AJ128" i="9"/>
  <c r="AI128" i="9"/>
  <c r="BK127" i="9"/>
  <c r="BJ127" i="9"/>
  <c r="BI127" i="9"/>
  <c r="BH127" i="9"/>
  <c r="BG127" i="9"/>
  <c r="BF127" i="9"/>
  <c r="BE127" i="9"/>
  <c r="BD127" i="9"/>
  <c r="BC127" i="9"/>
  <c r="BB127" i="9"/>
  <c r="BA127" i="9"/>
  <c r="AZ127" i="9"/>
  <c r="AY127" i="9"/>
  <c r="AX127" i="9"/>
  <c r="AV127" i="9"/>
  <c r="AU127" i="9"/>
  <c r="AT127" i="9"/>
  <c r="AS127" i="9"/>
  <c r="AR127" i="9"/>
  <c r="AQ127" i="9"/>
  <c r="AP127" i="9"/>
  <c r="AO127" i="9"/>
  <c r="AN127" i="9"/>
  <c r="AM127" i="9"/>
  <c r="AL127" i="9"/>
  <c r="AK127" i="9"/>
  <c r="AJ127" i="9"/>
  <c r="AI127" i="9"/>
  <c r="BK126" i="9"/>
  <c r="BJ126" i="9"/>
  <c r="BI126" i="9"/>
  <c r="BH126" i="9"/>
  <c r="BG126" i="9"/>
  <c r="BF126" i="9"/>
  <c r="BE126" i="9"/>
  <c r="BD126" i="9"/>
  <c r="BC126" i="9"/>
  <c r="BB126" i="9"/>
  <c r="BA126" i="9"/>
  <c r="AZ126" i="9"/>
  <c r="AY126" i="9"/>
  <c r="AX126" i="9"/>
  <c r="AV126" i="9"/>
  <c r="AU126" i="9"/>
  <c r="AT126" i="9"/>
  <c r="AS126" i="9"/>
  <c r="AR126" i="9"/>
  <c r="AQ126" i="9"/>
  <c r="AP126" i="9"/>
  <c r="AO126" i="9"/>
  <c r="AN126" i="9"/>
  <c r="AM126" i="9"/>
  <c r="AL126" i="9"/>
  <c r="AK126" i="9"/>
  <c r="AJ126" i="9"/>
  <c r="AI126" i="9"/>
  <c r="BK125" i="9"/>
  <c r="BJ125" i="9"/>
  <c r="BI125" i="9"/>
  <c r="BH125" i="9"/>
  <c r="BG125" i="9"/>
  <c r="BF125" i="9"/>
  <c r="BE125" i="9"/>
  <c r="BD125" i="9"/>
  <c r="BC125" i="9"/>
  <c r="BB125" i="9"/>
  <c r="BA125" i="9"/>
  <c r="AZ125" i="9"/>
  <c r="AY125" i="9"/>
  <c r="AX125" i="9"/>
  <c r="AV125" i="9"/>
  <c r="AU125" i="9"/>
  <c r="AT125" i="9"/>
  <c r="AS125" i="9"/>
  <c r="AR125" i="9"/>
  <c r="AQ125" i="9"/>
  <c r="AP125" i="9"/>
  <c r="AO125" i="9"/>
  <c r="AN125" i="9"/>
  <c r="AM125" i="9"/>
  <c r="AL125" i="9"/>
  <c r="AK125" i="9"/>
  <c r="AJ125" i="9"/>
  <c r="AI125" i="9"/>
  <c r="BK124" i="9"/>
  <c r="BJ124" i="9"/>
  <c r="BI124" i="9"/>
  <c r="BH124" i="9"/>
  <c r="BG124" i="9"/>
  <c r="BF124" i="9"/>
  <c r="BE124" i="9"/>
  <c r="BD124" i="9"/>
  <c r="BC124" i="9"/>
  <c r="BB124" i="9"/>
  <c r="BA124" i="9"/>
  <c r="AZ124" i="9"/>
  <c r="AY124" i="9"/>
  <c r="AX124" i="9"/>
  <c r="AV124" i="9"/>
  <c r="AU124" i="9"/>
  <c r="AT124" i="9"/>
  <c r="AS124" i="9"/>
  <c r="AR124" i="9"/>
  <c r="AQ124" i="9"/>
  <c r="AP124" i="9"/>
  <c r="AO124" i="9"/>
  <c r="AN124" i="9"/>
  <c r="AM124" i="9"/>
  <c r="AL124" i="9"/>
  <c r="AK124" i="9"/>
  <c r="AJ124" i="9"/>
  <c r="AI124" i="9"/>
  <c r="BK123" i="9"/>
  <c r="BJ123" i="9"/>
  <c r="BI123" i="9"/>
  <c r="BH123" i="9"/>
  <c r="BG123" i="9"/>
  <c r="BF123" i="9"/>
  <c r="BE123" i="9"/>
  <c r="BD123" i="9"/>
  <c r="BC123" i="9"/>
  <c r="BB123" i="9"/>
  <c r="BA123" i="9"/>
  <c r="AZ123" i="9"/>
  <c r="AY123" i="9"/>
  <c r="AX123" i="9"/>
  <c r="AV123" i="9"/>
  <c r="AU123" i="9"/>
  <c r="AT123" i="9"/>
  <c r="AS123" i="9"/>
  <c r="AR123" i="9"/>
  <c r="AQ123" i="9"/>
  <c r="AP123" i="9"/>
  <c r="AO123" i="9"/>
  <c r="AN123" i="9"/>
  <c r="AM123" i="9"/>
  <c r="AL123" i="9"/>
  <c r="AK123" i="9"/>
  <c r="AJ123" i="9"/>
  <c r="AI123" i="9"/>
  <c r="BK122" i="9"/>
  <c r="BJ122" i="9"/>
  <c r="BI122" i="9"/>
  <c r="BH122" i="9"/>
  <c r="BG122" i="9"/>
  <c r="BF122" i="9"/>
  <c r="BE122" i="9"/>
  <c r="BD122" i="9"/>
  <c r="BC122" i="9"/>
  <c r="BB122" i="9"/>
  <c r="BA122" i="9"/>
  <c r="AZ122" i="9"/>
  <c r="AY122" i="9"/>
  <c r="AX122" i="9"/>
  <c r="AV122" i="9"/>
  <c r="AU122" i="9"/>
  <c r="AT122" i="9"/>
  <c r="AS122" i="9"/>
  <c r="AR122" i="9"/>
  <c r="AQ122" i="9"/>
  <c r="AP122" i="9"/>
  <c r="AO122" i="9"/>
  <c r="AN122" i="9"/>
  <c r="AM122" i="9"/>
  <c r="AL122" i="9"/>
  <c r="AK122" i="9"/>
  <c r="AJ122" i="9"/>
  <c r="AI122" i="9"/>
  <c r="BK121" i="9"/>
  <c r="BJ121" i="9"/>
  <c r="BI121" i="9"/>
  <c r="BH121" i="9"/>
  <c r="BG121" i="9"/>
  <c r="BF121" i="9"/>
  <c r="BE121" i="9"/>
  <c r="BD121" i="9"/>
  <c r="BC121" i="9"/>
  <c r="BB121" i="9"/>
  <c r="BA121" i="9"/>
  <c r="AZ121" i="9"/>
  <c r="AY121" i="9"/>
  <c r="AX121" i="9"/>
  <c r="AV121" i="9"/>
  <c r="AU121" i="9"/>
  <c r="AT121" i="9"/>
  <c r="AS121" i="9"/>
  <c r="AR121" i="9"/>
  <c r="AQ121" i="9"/>
  <c r="AP121" i="9"/>
  <c r="AO121" i="9"/>
  <c r="AN121" i="9"/>
  <c r="AM121" i="9"/>
  <c r="AL121" i="9"/>
  <c r="AK121" i="9"/>
  <c r="AJ121" i="9"/>
  <c r="AI121" i="9"/>
  <c r="BK120" i="9"/>
  <c r="BJ120" i="9"/>
  <c r="BI120" i="9"/>
  <c r="BH120" i="9"/>
  <c r="BG120" i="9"/>
  <c r="BF120" i="9"/>
  <c r="BE120" i="9"/>
  <c r="BD120" i="9"/>
  <c r="BC120" i="9"/>
  <c r="BB120" i="9"/>
  <c r="BA120" i="9"/>
  <c r="AZ120" i="9"/>
  <c r="AY120" i="9"/>
  <c r="AX120" i="9"/>
  <c r="AV120" i="9"/>
  <c r="AU120" i="9"/>
  <c r="AT120" i="9"/>
  <c r="AS120" i="9"/>
  <c r="AR120" i="9"/>
  <c r="AQ120" i="9"/>
  <c r="AP120" i="9"/>
  <c r="AO120" i="9"/>
  <c r="AN120" i="9"/>
  <c r="AM120" i="9"/>
  <c r="AL120" i="9"/>
  <c r="AK120" i="9"/>
  <c r="AJ120" i="9"/>
  <c r="AI120" i="9"/>
  <c r="BK119" i="9"/>
  <c r="BJ119" i="9"/>
  <c r="BI119" i="9"/>
  <c r="BH119" i="9"/>
  <c r="BG119" i="9"/>
  <c r="BF119" i="9"/>
  <c r="BE119" i="9"/>
  <c r="BD119" i="9"/>
  <c r="BC119" i="9"/>
  <c r="BB119" i="9"/>
  <c r="BA119" i="9"/>
  <c r="AZ119" i="9"/>
  <c r="AY119" i="9"/>
  <c r="AX119" i="9"/>
  <c r="AV119" i="9"/>
  <c r="AU119" i="9"/>
  <c r="AT119" i="9"/>
  <c r="AS119" i="9"/>
  <c r="AR119" i="9"/>
  <c r="AQ119" i="9"/>
  <c r="AP119" i="9"/>
  <c r="AO119" i="9"/>
  <c r="AN119" i="9"/>
  <c r="AM119" i="9"/>
  <c r="AL119" i="9"/>
  <c r="AK119" i="9"/>
  <c r="AJ119" i="9"/>
  <c r="AI119" i="9"/>
  <c r="BK118" i="9"/>
  <c r="BJ118" i="9"/>
  <c r="BI118" i="9"/>
  <c r="BH118" i="9"/>
  <c r="BG118" i="9"/>
  <c r="BF118" i="9"/>
  <c r="BE118" i="9"/>
  <c r="BD118" i="9"/>
  <c r="BC118" i="9"/>
  <c r="BB118" i="9"/>
  <c r="BA118" i="9"/>
  <c r="AZ118" i="9"/>
  <c r="AY118" i="9"/>
  <c r="AX118" i="9"/>
  <c r="AV118" i="9"/>
  <c r="AU118" i="9"/>
  <c r="AT118" i="9"/>
  <c r="AS118" i="9"/>
  <c r="AR118" i="9"/>
  <c r="AQ118" i="9"/>
  <c r="AP118" i="9"/>
  <c r="AO118" i="9"/>
  <c r="AN118" i="9"/>
  <c r="AM118" i="9"/>
  <c r="AL118" i="9"/>
  <c r="AK118" i="9"/>
  <c r="AJ118" i="9"/>
  <c r="AI118" i="9"/>
  <c r="BK117" i="9"/>
  <c r="BJ117" i="9"/>
  <c r="BI117" i="9"/>
  <c r="BH117" i="9"/>
  <c r="BG117" i="9"/>
  <c r="BF117" i="9"/>
  <c r="BE117" i="9"/>
  <c r="BD117" i="9"/>
  <c r="BC117" i="9"/>
  <c r="BB117" i="9"/>
  <c r="BA117" i="9"/>
  <c r="AZ117" i="9"/>
  <c r="AY117" i="9"/>
  <c r="AX117" i="9"/>
  <c r="AV117" i="9"/>
  <c r="AU117" i="9"/>
  <c r="AT117" i="9"/>
  <c r="AS117" i="9"/>
  <c r="AR117" i="9"/>
  <c r="AQ117" i="9"/>
  <c r="AP117" i="9"/>
  <c r="AO117" i="9"/>
  <c r="AN117" i="9"/>
  <c r="AM117" i="9"/>
  <c r="AL117" i="9"/>
  <c r="AK117" i="9"/>
  <c r="AJ117" i="9"/>
  <c r="AI117" i="9"/>
  <c r="BK116" i="9"/>
  <c r="BJ116" i="9"/>
  <c r="BI116" i="9"/>
  <c r="BH116" i="9"/>
  <c r="BG116" i="9"/>
  <c r="BF116" i="9"/>
  <c r="BE116" i="9"/>
  <c r="BD116" i="9"/>
  <c r="BC116" i="9"/>
  <c r="BB116" i="9"/>
  <c r="BA116" i="9"/>
  <c r="AZ116" i="9"/>
  <c r="AY116" i="9"/>
  <c r="AX116" i="9"/>
  <c r="AV116" i="9"/>
  <c r="AU116" i="9"/>
  <c r="AT116" i="9"/>
  <c r="AS116" i="9"/>
  <c r="AR116" i="9"/>
  <c r="AQ116" i="9"/>
  <c r="AP116" i="9"/>
  <c r="AO116" i="9"/>
  <c r="AN116" i="9"/>
  <c r="AM116" i="9"/>
  <c r="AL116" i="9"/>
  <c r="AK116" i="9"/>
  <c r="AJ116" i="9"/>
  <c r="AI116" i="9"/>
  <c r="BK115" i="9"/>
  <c r="BJ115" i="9"/>
  <c r="BI115" i="9"/>
  <c r="BH115" i="9"/>
  <c r="BG115" i="9"/>
  <c r="BF115" i="9"/>
  <c r="BE115" i="9"/>
  <c r="BD115" i="9"/>
  <c r="BC115" i="9"/>
  <c r="BB115" i="9"/>
  <c r="BA115" i="9"/>
  <c r="AZ115" i="9"/>
  <c r="AY115" i="9"/>
  <c r="AX115" i="9"/>
  <c r="AV115" i="9"/>
  <c r="AU115" i="9"/>
  <c r="AT115" i="9"/>
  <c r="AS115" i="9"/>
  <c r="AR115" i="9"/>
  <c r="AQ115" i="9"/>
  <c r="AP115" i="9"/>
  <c r="AO115" i="9"/>
  <c r="AN115" i="9"/>
  <c r="AM115" i="9"/>
  <c r="AL115" i="9"/>
  <c r="AK115" i="9"/>
  <c r="AJ115" i="9"/>
  <c r="AI115" i="9"/>
  <c r="BK114" i="9"/>
  <c r="BJ114" i="9"/>
  <c r="BI114" i="9"/>
  <c r="BH114" i="9"/>
  <c r="BG114" i="9"/>
  <c r="BF114" i="9"/>
  <c r="BE114" i="9"/>
  <c r="BD114" i="9"/>
  <c r="BC114" i="9"/>
  <c r="BB114" i="9"/>
  <c r="BA114" i="9"/>
  <c r="AZ114" i="9"/>
  <c r="AY114" i="9"/>
  <c r="AX114" i="9"/>
  <c r="AV114" i="9"/>
  <c r="AU114" i="9"/>
  <c r="AT114" i="9"/>
  <c r="AS114" i="9"/>
  <c r="AR114" i="9"/>
  <c r="AQ114" i="9"/>
  <c r="AP114" i="9"/>
  <c r="AO114" i="9"/>
  <c r="AN114" i="9"/>
  <c r="AM114" i="9"/>
  <c r="AL114" i="9"/>
  <c r="AK114" i="9"/>
  <c r="AJ114" i="9"/>
  <c r="AI114" i="9"/>
  <c r="BK113" i="9"/>
  <c r="BJ113" i="9"/>
  <c r="BI113" i="9"/>
  <c r="BH113" i="9"/>
  <c r="BG113" i="9"/>
  <c r="BF113" i="9"/>
  <c r="BE113" i="9"/>
  <c r="BD113" i="9"/>
  <c r="BC113" i="9"/>
  <c r="BB113" i="9"/>
  <c r="BA113" i="9"/>
  <c r="AZ113" i="9"/>
  <c r="AY113" i="9"/>
  <c r="AX113" i="9"/>
  <c r="AV113" i="9"/>
  <c r="AU113" i="9"/>
  <c r="AT113" i="9"/>
  <c r="AS113" i="9"/>
  <c r="AR113" i="9"/>
  <c r="AQ113" i="9"/>
  <c r="AP113" i="9"/>
  <c r="AO113" i="9"/>
  <c r="AN113" i="9"/>
  <c r="AM113" i="9"/>
  <c r="AL113" i="9"/>
  <c r="AK113" i="9"/>
  <c r="AJ113" i="9"/>
  <c r="AI113" i="9"/>
  <c r="BK112" i="9"/>
  <c r="BJ112" i="9"/>
  <c r="BI112" i="9"/>
  <c r="BH112" i="9"/>
  <c r="BG112" i="9"/>
  <c r="BF112" i="9"/>
  <c r="BE112" i="9"/>
  <c r="BD112" i="9"/>
  <c r="BC112" i="9"/>
  <c r="BB112" i="9"/>
  <c r="BA112" i="9"/>
  <c r="AZ112" i="9"/>
  <c r="AY112" i="9"/>
  <c r="AX112" i="9"/>
  <c r="AV112" i="9"/>
  <c r="AU112" i="9"/>
  <c r="AT112" i="9"/>
  <c r="AS112" i="9"/>
  <c r="AR112" i="9"/>
  <c r="AQ112" i="9"/>
  <c r="AP112" i="9"/>
  <c r="AO112" i="9"/>
  <c r="AN112" i="9"/>
  <c r="AM112" i="9"/>
  <c r="AL112" i="9"/>
  <c r="AK112" i="9"/>
  <c r="AJ112" i="9"/>
  <c r="AI112" i="9"/>
  <c r="BK111" i="9"/>
  <c r="BJ111" i="9"/>
  <c r="BI111" i="9"/>
  <c r="BH111" i="9"/>
  <c r="BG111" i="9"/>
  <c r="BF111" i="9"/>
  <c r="BE111" i="9"/>
  <c r="BD111" i="9"/>
  <c r="BC111" i="9"/>
  <c r="BB111" i="9"/>
  <c r="BA111" i="9"/>
  <c r="AZ111" i="9"/>
  <c r="AY111" i="9"/>
  <c r="AX111" i="9"/>
  <c r="AV111" i="9"/>
  <c r="AU111" i="9"/>
  <c r="AT111" i="9"/>
  <c r="AS111" i="9"/>
  <c r="AR111" i="9"/>
  <c r="AQ111" i="9"/>
  <c r="AP111" i="9"/>
  <c r="AO111" i="9"/>
  <c r="AN111" i="9"/>
  <c r="AM111" i="9"/>
  <c r="AL111" i="9"/>
  <c r="AK111" i="9"/>
  <c r="AJ111" i="9"/>
  <c r="AI111" i="9"/>
  <c r="BK110" i="9"/>
  <c r="BJ110" i="9"/>
  <c r="BI110" i="9"/>
  <c r="BH110" i="9"/>
  <c r="BG110" i="9"/>
  <c r="BF110" i="9"/>
  <c r="BE110" i="9"/>
  <c r="BD110" i="9"/>
  <c r="BC110" i="9"/>
  <c r="BB110" i="9"/>
  <c r="BA110" i="9"/>
  <c r="AZ110" i="9"/>
  <c r="AY110" i="9"/>
  <c r="AX110" i="9"/>
  <c r="AV110" i="9"/>
  <c r="AU110" i="9"/>
  <c r="AT110" i="9"/>
  <c r="AS110" i="9"/>
  <c r="AR110" i="9"/>
  <c r="AQ110" i="9"/>
  <c r="AP110" i="9"/>
  <c r="AO110" i="9"/>
  <c r="AN110" i="9"/>
  <c r="AM110" i="9"/>
  <c r="AL110" i="9"/>
  <c r="AK110" i="9"/>
  <c r="AJ110" i="9"/>
  <c r="AI110" i="9"/>
  <c r="BK109" i="9"/>
  <c r="BJ109" i="9"/>
  <c r="BI109" i="9"/>
  <c r="BH109" i="9"/>
  <c r="BG109" i="9"/>
  <c r="BF109" i="9"/>
  <c r="BE109" i="9"/>
  <c r="BD109" i="9"/>
  <c r="BC109" i="9"/>
  <c r="BB109" i="9"/>
  <c r="BA109" i="9"/>
  <c r="AZ109" i="9"/>
  <c r="AY109" i="9"/>
  <c r="AX109" i="9"/>
  <c r="AV109" i="9"/>
  <c r="AU109" i="9"/>
  <c r="AT109" i="9"/>
  <c r="AS109" i="9"/>
  <c r="AR109" i="9"/>
  <c r="AQ109" i="9"/>
  <c r="AP109" i="9"/>
  <c r="AO109" i="9"/>
  <c r="AN109" i="9"/>
  <c r="AM109" i="9"/>
  <c r="AL109" i="9"/>
  <c r="AK109" i="9"/>
  <c r="AJ109" i="9"/>
  <c r="AI109" i="9"/>
  <c r="BK108" i="9"/>
  <c r="BJ108" i="9"/>
  <c r="BI108" i="9"/>
  <c r="BH108" i="9"/>
  <c r="BG108" i="9"/>
  <c r="BF108" i="9"/>
  <c r="BE108" i="9"/>
  <c r="BD108" i="9"/>
  <c r="BC108" i="9"/>
  <c r="BB108" i="9"/>
  <c r="BA108" i="9"/>
  <c r="AZ108" i="9"/>
  <c r="AY108" i="9"/>
  <c r="AX108" i="9"/>
  <c r="AV108" i="9"/>
  <c r="AU108" i="9"/>
  <c r="AT108" i="9"/>
  <c r="AS108" i="9"/>
  <c r="AR108" i="9"/>
  <c r="AQ108" i="9"/>
  <c r="AP108" i="9"/>
  <c r="AO108" i="9"/>
  <c r="AN108" i="9"/>
  <c r="AM108" i="9"/>
  <c r="AL108" i="9"/>
  <c r="AK108" i="9"/>
  <c r="AJ108" i="9"/>
  <c r="AI108" i="9"/>
  <c r="BK107" i="9"/>
  <c r="BJ107" i="9"/>
  <c r="BI107" i="9"/>
  <c r="BH107" i="9"/>
  <c r="BG107" i="9"/>
  <c r="BF107" i="9"/>
  <c r="BE107" i="9"/>
  <c r="BD107" i="9"/>
  <c r="BC107" i="9"/>
  <c r="BB107" i="9"/>
  <c r="BA107" i="9"/>
  <c r="AZ107" i="9"/>
  <c r="AY107" i="9"/>
  <c r="AX107" i="9"/>
  <c r="AV107" i="9"/>
  <c r="AU107" i="9"/>
  <c r="AT107" i="9"/>
  <c r="AS107" i="9"/>
  <c r="AR107" i="9"/>
  <c r="AQ107" i="9"/>
  <c r="AP107" i="9"/>
  <c r="AO107" i="9"/>
  <c r="AN107" i="9"/>
  <c r="AM107" i="9"/>
  <c r="AL107" i="9"/>
  <c r="AK107" i="9"/>
  <c r="AJ107" i="9"/>
  <c r="AI107" i="9"/>
  <c r="BK106" i="9"/>
  <c r="BJ106" i="9"/>
  <c r="BI106" i="9"/>
  <c r="BH106" i="9"/>
  <c r="BG106" i="9"/>
  <c r="BF106" i="9"/>
  <c r="BE106" i="9"/>
  <c r="BD106" i="9"/>
  <c r="BC106" i="9"/>
  <c r="BB106" i="9"/>
  <c r="BA106" i="9"/>
  <c r="AZ106" i="9"/>
  <c r="AY106" i="9"/>
  <c r="AX106" i="9"/>
  <c r="AV106" i="9"/>
  <c r="AU106" i="9"/>
  <c r="AT106" i="9"/>
  <c r="AS106" i="9"/>
  <c r="AR106" i="9"/>
  <c r="AQ106" i="9"/>
  <c r="AP106" i="9"/>
  <c r="AO106" i="9"/>
  <c r="AN106" i="9"/>
  <c r="AM106" i="9"/>
  <c r="AL106" i="9"/>
  <c r="AK106" i="9"/>
  <c r="AJ106" i="9"/>
  <c r="AI106" i="9"/>
  <c r="BK105" i="9"/>
  <c r="BJ105" i="9"/>
  <c r="BI105" i="9"/>
  <c r="BH105" i="9"/>
  <c r="BG105" i="9"/>
  <c r="BF105" i="9"/>
  <c r="BE105" i="9"/>
  <c r="BD105" i="9"/>
  <c r="BC105" i="9"/>
  <c r="BB105" i="9"/>
  <c r="BA105" i="9"/>
  <c r="AZ105" i="9"/>
  <c r="AY105" i="9"/>
  <c r="AX105" i="9"/>
  <c r="AV105" i="9"/>
  <c r="AU105" i="9"/>
  <c r="AT105" i="9"/>
  <c r="AS105" i="9"/>
  <c r="AR105" i="9"/>
  <c r="AQ105" i="9"/>
  <c r="AP105" i="9"/>
  <c r="AO105" i="9"/>
  <c r="AN105" i="9"/>
  <c r="AM105" i="9"/>
  <c r="AL105" i="9"/>
  <c r="AK105" i="9"/>
  <c r="AJ105" i="9"/>
  <c r="AI105" i="9"/>
  <c r="BK104" i="9"/>
  <c r="BJ104" i="9"/>
  <c r="BI104" i="9"/>
  <c r="BH104" i="9"/>
  <c r="BG104" i="9"/>
  <c r="BF104" i="9"/>
  <c r="BE104" i="9"/>
  <c r="BD104" i="9"/>
  <c r="BC104" i="9"/>
  <c r="BB104" i="9"/>
  <c r="BA104" i="9"/>
  <c r="AZ104" i="9"/>
  <c r="AY104" i="9"/>
  <c r="AX104" i="9"/>
  <c r="AV104" i="9"/>
  <c r="AU104" i="9"/>
  <c r="AT104" i="9"/>
  <c r="AS104" i="9"/>
  <c r="AR104" i="9"/>
  <c r="AQ104" i="9"/>
  <c r="AP104" i="9"/>
  <c r="AO104" i="9"/>
  <c r="AN104" i="9"/>
  <c r="AM104" i="9"/>
  <c r="AL104" i="9"/>
  <c r="AK104" i="9"/>
  <c r="AJ104" i="9"/>
  <c r="AI104" i="9"/>
  <c r="BK103" i="9"/>
  <c r="BJ103" i="9"/>
  <c r="BI103" i="9"/>
  <c r="BH103" i="9"/>
  <c r="BG103" i="9"/>
  <c r="BF103" i="9"/>
  <c r="BE103" i="9"/>
  <c r="BD103" i="9"/>
  <c r="BC103" i="9"/>
  <c r="BB103" i="9"/>
  <c r="BA103" i="9"/>
  <c r="AZ103" i="9"/>
  <c r="AY103" i="9"/>
  <c r="AX103" i="9"/>
  <c r="AV103" i="9"/>
  <c r="AU103" i="9"/>
  <c r="AT103" i="9"/>
  <c r="AS103" i="9"/>
  <c r="AR103" i="9"/>
  <c r="AQ103" i="9"/>
  <c r="AP103" i="9"/>
  <c r="AO103" i="9"/>
  <c r="AN103" i="9"/>
  <c r="AM103" i="9"/>
  <c r="AL103" i="9"/>
  <c r="AK103" i="9"/>
  <c r="AJ103" i="9"/>
  <c r="AI103" i="9"/>
  <c r="BK102" i="9"/>
  <c r="BJ102" i="9"/>
  <c r="BI102" i="9"/>
  <c r="BH102" i="9"/>
  <c r="BG102" i="9"/>
  <c r="BF102" i="9"/>
  <c r="BE102" i="9"/>
  <c r="BD102" i="9"/>
  <c r="BC102" i="9"/>
  <c r="BB102" i="9"/>
  <c r="BA102" i="9"/>
  <c r="AZ102" i="9"/>
  <c r="AY102" i="9"/>
  <c r="AX102" i="9"/>
  <c r="AV102" i="9"/>
  <c r="AU102" i="9"/>
  <c r="AT102" i="9"/>
  <c r="AS102" i="9"/>
  <c r="AR102" i="9"/>
  <c r="AQ102" i="9"/>
  <c r="AP102" i="9"/>
  <c r="AO102" i="9"/>
  <c r="AN102" i="9"/>
  <c r="AM102" i="9"/>
  <c r="AL102" i="9"/>
  <c r="AK102" i="9"/>
  <c r="AJ102" i="9"/>
  <c r="AI102" i="9"/>
  <c r="BK101" i="9"/>
  <c r="BJ101" i="9"/>
  <c r="BI101" i="9"/>
  <c r="BH101" i="9"/>
  <c r="BG101" i="9"/>
  <c r="BF101" i="9"/>
  <c r="BE101" i="9"/>
  <c r="BD101" i="9"/>
  <c r="BC101" i="9"/>
  <c r="BB101" i="9"/>
  <c r="BA101" i="9"/>
  <c r="AZ101" i="9"/>
  <c r="AY101" i="9"/>
  <c r="AX101" i="9"/>
  <c r="AV101" i="9"/>
  <c r="AU101" i="9"/>
  <c r="AT101" i="9"/>
  <c r="AS101" i="9"/>
  <c r="AR101" i="9"/>
  <c r="AQ101" i="9"/>
  <c r="AP101" i="9"/>
  <c r="AO101" i="9"/>
  <c r="AN101" i="9"/>
  <c r="AM101" i="9"/>
  <c r="AL101" i="9"/>
  <c r="AK101" i="9"/>
  <c r="AJ101" i="9"/>
  <c r="AI101" i="9"/>
  <c r="BK100" i="9"/>
  <c r="BJ100" i="9"/>
  <c r="BI100" i="9"/>
  <c r="BH100" i="9"/>
  <c r="BG100" i="9"/>
  <c r="BF100" i="9"/>
  <c r="BE100" i="9"/>
  <c r="BD100" i="9"/>
  <c r="BC100" i="9"/>
  <c r="BB100" i="9"/>
  <c r="BA100" i="9"/>
  <c r="AZ100" i="9"/>
  <c r="AY100" i="9"/>
  <c r="AX100" i="9"/>
  <c r="AV100" i="9"/>
  <c r="AU100" i="9"/>
  <c r="AT100" i="9"/>
  <c r="AS100" i="9"/>
  <c r="AR100" i="9"/>
  <c r="AQ100" i="9"/>
  <c r="AP100" i="9"/>
  <c r="AO100" i="9"/>
  <c r="AN100" i="9"/>
  <c r="AM100" i="9"/>
  <c r="AL100" i="9"/>
  <c r="AK100" i="9"/>
  <c r="AJ100" i="9"/>
  <c r="AI100" i="9"/>
  <c r="BK99" i="9"/>
  <c r="BJ99" i="9"/>
  <c r="BI99" i="9"/>
  <c r="BH99" i="9"/>
  <c r="BG99" i="9"/>
  <c r="BF99" i="9"/>
  <c r="BE99" i="9"/>
  <c r="BD99" i="9"/>
  <c r="BC99" i="9"/>
  <c r="BB99" i="9"/>
  <c r="BA99" i="9"/>
  <c r="AZ99" i="9"/>
  <c r="AY99" i="9"/>
  <c r="AX99" i="9"/>
  <c r="AV99" i="9"/>
  <c r="AU99" i="9"/>
  <c r="AT99" i="9"/>
  <c r="AS99" i="9"/>
  <c r="AR99" i="9"/>
  <c r="AQ99" i="9"/>
  <c r="AP99" i="9"/>
  <c r="AO99" i="9"/>
  <c r="AN99" i="9"/>
  <c r="AM99" i="9"/>
  <c r="AL99" i="9"/>
  <c r="AK99" i="9"/>
  <c r="AJ99" i="9"/>
  <c r="AI99" i="9"/>
  <c r="BK98" i="9"/>
  <c r="BJ98" i="9"/>
  <c r="BI98" i="9"/>
  <c r="BH98" i="9"/>
  <c r="BG98" i="9"/>
  <c r="BF98" i="9"/>
  <c r="BE98" i="9"/>
  <c r="BD98" i="9"/>
  <c r="BC98" i="9"/>
  <c r="BB98" i="9"/>
  <c r="BA98" i="9"/>
  <c r="AZ98" i="9"/>
  <c r="AY98" i="9"/>
  <c r="AX98" i="9"/>
  <c r="AV98" i="9"/>
  <c r="AU98" i="9"/>
  <c r="AT98" i="9"/>
  <c r="AS98" i="9"/>
  <c r="AR98" i="9"/>
  <c r="AQ98" i="9"/>
  <c r="AP98" i="9"/>
  <c r="AO98" i="9"/>
  <c r="AN98" i="9"/>
  <c r="AM98" i="9"/>
  <c r="AL98" i="9"/>
  <c r="AK98" i="9"/>
  <c r="AJ98" i="9"/>
  <c r="AI98" i="9"/>
  <c r="BK97" i="9"/>
  <c r="BJ97" i="9"/>
  <c r="BI97" i="9"/>
  <c r="BH97" i="9"/>
  <c r="BG97" i="9"/>
  <c r="BF97" i="9"/>
  <c r="BE97" i="9"/>
  <c r="BD97" i="9"/>
  <c r="BC97" i="9"/>
  <c r="BB97" i="9"/>
  <c r="BA97" i="9"/>
  <c r="AZ97" i="9"/>
  <c r="AY97" i="9"/>
  <c r="AX97" i="9"/>
  <c r="AV97" i="9"/>
  <c r="AU97" i="9"/>
  <c r="AT97" i="9"/>
  <c r="AS97" i="9"/>
  <c r="AR97" i="9"/>
  <c r="AQ97" i="9"/>
  <c r="AP97" i="9"/>
  <c r="AO97" i="9"/>
  <c r="AN97" i="9"/>
  <c r="AM97" i="9"/>
  <c r="AL97" i="9"/>
  <c r="AK97" i="9"/>
  <c r="AJ97" i="9"/>
  <c r="AI97" i="9"/>
  <c r="BK96" i="9"/>
  <c r="BJ96" i="9"/>
  <c r="BI96" i="9"/>
  <c r="BH96" i="9"/>
  <c r="BG96" i="9"/>
  <c r="BF96" i="9"/>
  <c r="BE96" i="9"/>
  <c r="BD96" i="9"/>
  <c r="BC96" i="9"/>
  <c r="BB96" i="9"/>
  <c r="BA96" i="9"/>
  <c r="AZ96" i="9"/>
  <c r="AY96" i="9"/>
  <c r="AX96" i="9"/>
  <c r="AV96" i="9"/>
  <c r="AU96" i="9"/>
  <c r="AT96" i="9"/>
  <c r="AS96" i="9"/>
  <c r="AR96" i="9"/>
  <c r="AQ96" i="9"/>
  <c r="AP96" i="9"/>
  <c r="AO96" i="9"/>
  <c r="AN96" i="9"/>
  <c r="AM96" i="9"/>
  <c r="AL96" i="9"/>
  <c r="AK96" i="9"/>
  <c r="AJ96" i="9"/>
  <c r="AI96" i="9"/>
  <c r="BK95" i="9"/>
  <c r="BJ95" i="9"/>
  <c r="BI95" i="9"/>
  <c r="BH95" i="9"/>
  <c r="BG95" i="9"/>
  <c r="BF95" i="9"/>
  <c r="BE95" i="9"/>
  <c r="BD95" i="9"/>
  <c r="BC95" i="9"/>
  <c r="BB95" i="9"/>
  <c r="BA95" i="9"/>
  <c r="AZ95" i="9"/>
  <c r="AY95" i="9"/>
  <c r="AX95" i="9"/>
  <c r="AV95" i="9"/>
  <c r="AU95" i="9"/>
  <c r="AT95" i="9"/>
  <c r="AS95" i="9"/>
  <c r="AR95" i="9"/>
  <c r="AQ95" i="9"/>
  <c r="AP95" i="9"/>
  <c r="AO95" i="9"/>
  <c r="AN95" i="9"/>
  <c r="AM95" i="9"/>
  <c r="AL95" i="9"/>
  <c r="AK95" i="9"/>
  <c r="AJ95" i="9"/>
  <c r="AI95" i="9"/>
  <c r="BK94" i="9"/>
  <c r="BJ94" i="9"/>
  <c r="BI94" i="9"/>
  <c r="BH94" i="9"/>
  <c r="BG94" i="9"/>
  <c r="BF94" i="9"/>
  <c r="BE94" i="9"/>
  <c r="BD94" i="9"/>
  <c r="BC94" i="9"/>
  <c r="BB94" i="9"/>
  <c r="BA94" i="9"/>
  <c r="AZ94" i="9"/>
  <c r="AY94" i="9"/>
  <c r="AX94" i="9"/>
  <c r="AV94" i="9"/>
  <c r="AU94" i="9"/>
  <c r="AT94" i="9"/>
  <c r="AS94" i="9"/>
  <c r="AR94" i="9"/>
  <c r="AQ94" i="9"/>
  <c r="AP94" i="9"/>
  <c r="AO94" i="9"/>
  <c r="AN94" i="9"/>
  <c r="AM94" i="9"/>
  <c r="AL94" i="9"/>
  <c r="AK94" i="9"/>
  <c r="AJ94" i="9"/>
  <c r="AI94" i="9"/>
  <c r="BK93" i="9"/>
  <c r="BJ93" i="9"/>
  <c r="BI93" i="9"/>
  <c r="BH93" i="9"/>
  <c r="BG93" i="9"/>
  <c r="BF93" i="9"/>
  <c r="BE93" i="9"/>
  <c r="BD93" i="9"/>
  <c r="BC93" i="9"/>
  <c r="BB93" i="9"/>
  <c r="BA93" i="9"/>
  <c r="AZ93" i="9"/>
  <c r="AY93" i="9"/>
  <c r="AX93" i="9"/>
  <c r="AV93" i="9"/>
  <c r="AU93" i="9"/>
  <c r="AT93" i="9"/>
  <c r="AS93" i="9"/>
  <c r="AR93" i="9"/>
  <c r="AQ93" i="9"/>
  <c r="AP93" i="9"/>
  <c r="AO93" i="9"/>
  <c r="AN93" i="9"/>
  <c r="AM93" i="9"/>
  <c r="AL93" i="9"/>
  <c r="AK93" i="9"/>
  <c r="AJ93" i="9"/>
  <c r="AI93" i="9"/>
  <c r="BK92" i="9"/>
  <c r="BJ92" i="9"/>
  <c r="BI92" i="9"/>
  <c r="BH92" i="9"/>
  <c r="BG92" i="9"/>
  <c r="BF92" i="9"/>
  <c r="BE92" i="9"/>
  <c r="BD92" i="9"/>
  <c r="BC92" i="9"/>
  <c r="BB92" i="9"/>
  <c r="BA92" i="9"/>
  <c r="AZ92" i="9"/>
  <c r="AY92" i="9"/>
  <c r="AX92" i="9"/>
  <c r="AV92" i="9"/>
  <c r="AU92" i="9"/>
  <c r="AT92" i="9"/>
  <c r="AS92" i="9"/>
  <c r="AR92" i="9"/>
  <c r="AQ92" i="9"/>
  <c r="AP92" i="9"/>
  <c r="AO92" i="9"/>
  <c r="AN92" i="9"/>
  <c r="AM92" i="9"/>
  <c r="AL92" i="9"/>
  <c r="AK92" i="9"/>
  <c r="AJ92" i="9"/>
  <c r="AI92" i="9"/>
  <c r="BK91" i="9"/>
  <c r="BJ91" i="9"/>
  <c r="BI91" i="9"/>
  <c r="BH91" i="9"/>
  <c r="BG91" i="9"/>
  <c r="BF91" i="9"/>
  <c r="BE91" i="9"/>
  <c r="BD91" i="9"/>
  <c r="BC91" i="9"/>
  <c r="BB91" i="9"/>
  <c r="BA91" i="9"/>
  <c r="AZ91" i="9"/>
  <c r="AY91" i="9"/>
  <c r="AX91" i="9"/>
  <c r="AV91" i="9"/>
  <c r="AU91" i="9"/>
  <c r="AT91" i="9"/>
  <c r="AS91" i="9"/>
  <c r="AR91" i="9"/>
  <c r="AQ91" i="9"/>
  <c r="AP91" i="9"/>
  <c r="AO91" i="9"/>
  <c r="AN91" i="9"/>
  <c r="AM91" i="9"/>
  <c r="AL91" i="9"/>
  <c r="AK91" i="9"/>
  <c r="AJ91" i="9"/>
  <c r="AI91" i="9"/>
  <c r="BK90" i="9"/>
  <c r="BJ90" i="9"/>
  <c r="BI90" i="9"/>
  <c r="BH90" i="9"/>
  <c r="BG90" i="9"/>
  <c r="BF90" i="9"/>
  <c r="BE90" i="9"/>
  <c r="BD90" i="9"/>
  <c r="BC90" i="9"/>
  <c r="BB90" i="9"/>
  <c r="BA90" i="9"/>
  <c r="AZ90" i="9"/>
  <c r="AY90" i="9"/>
  <c r="AX90" i="9"/>
  <c r="AV90" i="9"/>
  <c r="AU90" i="9"/>
  <c r="AT90" i="9"/>
  <c r="AS90" i="9"/>
  <c r="AR90" i="9"/>
  <c r="AQ90" i="9"/>
  <c r="AP90" i="9"/>
  <c r="AO90" i="9"/>
  <c r="AN90" i="9"/>
  <c r="AM90" i="9"/>
  <c r="AL90" i="9"/>
  <c r="AK90" i="9"/>
  <c r="AJ90" i="9"/>
  <c r="AI90" i="9"/>
  <c r="BK89" i="9"/>
  <c r="BJ89" i="9"/>
  <c r="BI89" i="9"/>
  <c r="BH89" i="9"/>
  <c r="BG89" i="9"/>
  <c r="BF89" i="9"/>
  <c r="BE89" i="9"/>
  <c r="BD89" i="9"/>
  <c r="BC89" i="9"/>
  <c r="BB89" i="9"/>
  <c r="BA89" i="9"/>
  <c r="AZ89" i="9"/>
  <c r="AY89" i="9"/>
  <c r="AX89" i="9"/>
  <c r="AV89" i="9"/>
  <c r="AU89" i="9"/>
  <c r="AT89" i="9"/>
  <c r="AS89" i="9"/>
  <c r="AR89" i="9"/>
  <c r="AQ89" i="9"/>
  <c r="AP89" i="9"/>
  <c r="AO89" i="9"/>
  <c r="AN89" i="9"/>
  <c r="AM89" i="9"/>
  <c r="AL89" i="9"/>
  <c r="AK89" i="9"/>
  <c r="AJ89" i="9"/>
  <c r="AI89" i="9"/>
  <c r="BK88" i="9"/>
  <c r="BJ88" i="9"/>
  <c r="BI88" i="9"/>
  <c r="BH88" i="9"/>
  <c r="BG88" i="9"/>
  <c r="BF88" i="9"/>
  <c r="BE88" i="9"/>
  <c r="BD88" i="9"/>
  <c r="BC88" i="9"/>
  <c r="BB88" i="9"/>
  <c r="BA88" i="9"/>
  <c r="AZ88" i="9"/>
  <c r="AY88" i="9"/>
  <c r="AX88" i="9"/>
  <c r="AV88" i="9"/>
  <c r="AU88" i="9"/>
  <c r="AT88" i="9"/>
  <c r="AS88" i="9"/>
  <c r="AR88" i="9"/>
  <c r="AQ88" i="9"/>
  <c r="AP88" i="9"/>
  <c r="AO88" i="9"/>
  <c r="AN88" i="9"/>
  <c r="AM88" i="9"/>
  <c r="AL88" i="9"/>
  <c r="AK88" i="9"/>
  <c r="AJ88" i="9"/>
  <c r="AI88" i="9"/>
  <c r="BK87" i="9"/>
  <c r="BJ87" i="9"/>
  <c r="BI87" i="9"/>
  <c r="BH87" i="9"/>
  <c r="BG87" i="9"/>
  <c r="BF87" i="9"/>
  <c r="BE87" i="9"/>
  <c r="BD87" i="9"/>
  <c r="BC87" i="9"/>
  <c r="BB87" i="9"/>
  <c r="BA87" i="9"/>
  <c r="AZ87" i="9"/>
  <c r="AY87" i="9"/>
  <c r="AX87" i="9"/>
  <c r="AV87" i="9"/>
  <c r="AU87" i="9"/>
  <c r="AT87" i="9"/>
  <c r="AS87" i="9"/>
  <c r="AR87" i="9"/>
  <c r="AQ87" i="9"/>
  <c r="AP87" i="9"/>
  <c r="AO87" i="9"/>
  <c r="AN87" i="9"/>
  <c r="AM87" i="9"/>
  <c r="AL87" i="9"/>
  <c r="AK87" i="9"/>
  <c r="AJ87" i="9"/>
  <c r="AI87" i="9"/>
  <c r="BK86" i="9"/>
  <c r="BJ86" i="9"/>
  <c r="BI86" i="9"/>
  <c r="BH86" i="9"/>
  <c r="BG86" i="9"/>
  <c r="BF86" i="9"/>
  <c r="BE86" i="9"/>
  <c r="BD86" i="9"/>
  <c r="BC86" i="9"/>
  <c r="BB86" i="9"/>
  <c r="BA86" i="9"/>
  <c r="AZ86" i="9"/>
  <c r="AY86" i="9"/>
  <c r="AX86" i="9"/>
  <c r="AV86" i="9"/>
  <c r="AU86" i="9"/>
  <c r="AT86" i="9"/>
  <c r="AS86" i="9"/>
  <c r="AR86" i="9"/>
  <c r="AQ86" i="9"/>
  <c r="AP86" i="9"/>
  <c r="AO86" i="9"/>
  <c r="AN86" i="9"/>
  <c r="AM86" i="9"/>
  <c r="AL86" i="9"/>
  <c r="AK86" i="9"/>
  <c r="AJ86" i="9"/>
  <c r="AI86" i="9"/>
  <c r="BK85" i="9"/>
  <c r="BJ85" i="9"/>
  <c r="BI85" i="9"/>
  <c r="BH85" i="9"/>
  <c r="BG85" i="9"/>
  <c r="BF85" i="9"/>
  <c r="BE85" i="9"/>
  <c r="BD85" i="9"/>
  <c r="BC85" i="9"/>
  <c r="BB85" i="9"/>
  <c r="BA85" i="9"/>
  <c r="AZ85" i="9"/>
  <c r="AY85" i="9"/>
  <c r="AX85" i="9"/>
  <c r="AV85" i="9"/>
  <c r="AU85" i="9"/>
  <c r="AT85" i="9"/>
  <c r="AS85" i="9"/>
  <c r="AR85" i="9"/>
  <c r="AQ85" i="9"/>
  <c r="AP85" i="9"/>
  <c r="AO85" i="9"/>
  <c r="AN85" i="9"/>
  <c r="AM85" i="9"/>
  <c r="AL85" i="9"/>
  <c r="AK85" i="9"/>
  <c r="AJ85" i="9"/>
  <c r="AI85" i="9"/>
  <c r="BK84" i="9"/>
  <c r="BJ84" i="9"/>
  <c r="BI84" i="9"/>
  <c r="BH84" i="9"/>
  <c r="BG84" i="9"/>
  <c r="BF84" i="9"/>
  <c r="BE84" i="9"/>
  <c r="BD84" i="9"/>
  <c r="BC84" i="9"/>
  <c r="BB84" i="9"/>
  <c r="BA84" i="9"/>
  <c r="AZ84" i="9"/>
  <c r="AY84" i="9"/>
  <c r="AX84" i="9"/>
  <c r="AV84" i="9"/>
  <c r="AU84" i="9"/>
  <c r="AT84" i="9"/>
  <c r="AS84" i="9"/>
  <c r="AR84" i="9"/>
  <c r="AQ84" i="9"/>
  <c r="AP84" i="9"/>
  <c r="AO84" i="9"/>
  <c r="AN84" i="9"/>
  <c r="AM84" i="9"/>
  <c r="AL84" i="9"/>
  <c r="AK84" i="9"/>
  <c r="AJ84" i="9"/>
  <c r="AI84" i="9"/>
  <c r="BK83" i="9"/>
  <c r="BJ83" i="9"/>
  <c r="BI83" i="9"/>
  <c r="BH83" i="9"/>
  <c r="BG83" i="9"/>
  <c r="BF83" i="9"/>
  <c r="BE83" i="9"/>
  <c r="BD83" i="9"/>
  <c r="BC83" i="9"/>
  <c r="BB83" i="9"/>
  <c r="BA83" i="9"/>
  <c r="AZ83" i="9"/>
  <c r="AY83" i="9"/>
  <c r="AX83" i="9"/>
  <c r="AV83" i="9"/>
  <c r="AU83" i="9"/>
  <c r="AT83" i="9"/>
  <c r="AS83" i="9"/>
  <c r="AR83" i="9"/>
  <c r="AQ83" i="9"/>
  <c r="AP83" i="9"/>
  <c r="AO83" i="9"/>
  <c r="AN83" i="9"/>
  <c r="AM83" i="9"/>
  <c r="AL83" i="9"/>
  <c r="AK83" i="9"/>
  <c r="AJ83" i="9"/>
  <c r="AI83" i="9"/>
  <c r="BK82" i="9"/>
  <c r="BJ82" i="9"/>
  <c r="BI82" i="9"/>
  <c r="BH82" i="9"/>
  <c r="BG82" i="9"/>
  <c r="BF82" i="9"/>
  <c r="BE82" i="9"/>
  <c r="BD82" i="9"/>
  <c r="BC82" i="9"/>
  <c r="BB82" i="9"/>
  <c r="BA82" i="9"/>
  <c r="AZ82" i="9"/>
  <c r="AY82" i="9"/>
  <c r="AX82" i="9"/>
  <c r="AV82" i="9"/>
  <c r="AU82" i="9"/>
  <c r="AT82" i="9"/>
  <c r="AS82" i="9"/>
  <c r="AR82" i="9"/>
  <c r="AQ82" i="9"/>
  <c r="AP82" i="9"/>
  <c r="AO82" i="9"/>
  <c r="AN82" i="9"/>
  <c r="AM82" i="9"/>
  <c r="AL82" i="9"/>
  <c r="AK82" i="9"/>
  <c r="AJ82" i="9"/>
  <c r="AI82" i="9"/>
  <c r="BK81" i="9"/>
  <c r="BJ81" i="9"/>
  <c r="BI81" i="9"/>
  <c r="BH81" i="9"/>
  <c r="BG81" i="9"/>
  <c r="BF81" i="9"/>
  <c r="BE81" i="9"/>
  <c r="BD81" i="9"/>
  <c r="BC81" i="9"/>
  <c r="BB81" i="9"/>
  <c r="BA81" i="9"/>
  <c r="AZ81" i="9"/>
  <c r="AY81" i="9"/>
  <c r="AX81" i="9"/>
  <c r="AV81" i="9"/>
  <c r="AU81" i="9"/>
  <c r="AT81" i="9"/>
  <c r="AS81" i="9"/>
  <c r="AR81" i="9"/>
  <c r="AQ81" i="9"/>
  <c r="AP81" i="9"/>
  <c r="AO81" i="9"/>
  <c r="AN81" i="9"/>
  <c r="AM81" i="9"/>
  <c r="AL81" i="9"/>
  <c r="AK81" i="9"/>
  <c r="AJ81" i="9"/>
  <c r="AI81" i="9"/>
  <c r="BK80" i="9"/>
  <c r="BJ80" i="9"/>
  <c r="BI80" i="9"/>
  <c r="BH80" i="9"/>
  <c r="BG80" i="9"/>
  <c r="BF80" i="9"/>
  <c r="BE80" i="9"/>
  <c r="BD80" i="9"/>
  <c r="BC80" i="9"/>
  <c r="BB80" i="9"/>
  <c r="BA80" i="9"/>
  <c r="AZ80" i="9"/>
  <c r="AY80" i="9"/>
  <c r="AX80" i="9"/>
  <c r="AV80" i="9"/>
  <c r="AU80" i="9"/>
  <c r="AT80" i="9"/>
  <c r="AS80" i="9"/>
  <c r="AR80" i="9"/>
  <c r="AQ80" i="9"/>
  <c r="AP80" i="9"/>
  <c r="AO80" i="9"/>
  <c r="AN80" i="9"/>
  <c r="AM80" i="9"/>
  <c r="AL80" i="9"/>
  <c r="AK80" i="9"/>
  <c r="AJ80" i="9"/>
  <c r="AI80" i="9"/>
  <c r="BK79" i="9"/>
  <c r="BJ79" i="9"/>
  <c r="BI79" i="9"/>
  <c r="BH79" i="9"/>
  <c r="BG79" i="9"/>
  <c r="BF79" i="9"/>
  <c r="BE79" i="9"/>
  <c r="BD79" i="9"/>
  <c r="BC79" i="9"/>
  <c r="BB79" i="9"/>
  <c r="BA79" i="9"/>
  <c r="AZ79" i="9"/>
  <c r="AY79" i="9"/>
  <c r="AX79" i="9"/>
  <c r="AV79" i="9"/>
  <c r="AU79" i="9"/>
  <c r="AT79" i="9"/>
  <c r="AS79" i="9"/>
  <c r="AR79" i="9"/>
  <c r="AQ79" i="9"/>
  <c r="AP79" i="9"/>
  <c r="AO79" i="9"/>
  <c r="AN79" i="9"/>
  <c r="AM79" i="9"/>
  <c r="AL79" i="9"/>
  <c r="AK79" i="9"/>
  <c r="AJ79" i="9"/>
  <c r="AI79" i="9"/>
  <c r="BK78" i="9"/>
  <c r="BJ78" i="9"/>
  <c r="BI78" i="9"/>
  <c r="BH78" i="9"/>
  <c r="BG78" i="9"/>
  <c r="BF78" i="9"/>
  <c r="BE78" i="9"/>
  <c r="BD78" i="9"/>
  <c r="BC78" i="9"/>
  <c r="BB78" i="9"/>
  <c r="BA78" i="9"/>
  <c r="AZ78" i="9"/>
  <c r="AY78" i="9"/>
  <c r="AX78" i="9"/>
  <c r="AV78" i="9"/>
  <c r="AU78" i="9"/>
  <c r="AT78" i="9"/>
  <c r="AS78" i="9"/>
  <c r="AR78" i="9"/>
  <c r="AQ78" i="9"/>
  <c r="AP78" i="9"/>
  <c r="AO78" i="9"/>
  <c r="AN78" i="9"/>
  <c r="AM78" i="9"/>
  <c r="AL78" i="9"/>
  <c r="AK78" i="9"/>
  <c r="AJ78" i="9"/>
  <c r="AI78" i="9"/>
  <c r="BK77" i="9"/>
  <c r="BJ77" i="9"/>
  <c r="BI77" i="9"/>
  <c r="BH77" i="9"/>
  <c r="BG77" i="9"/>
  <c r="BF77" i="9"/>
  <c r="BE77" i="9"/>
  <c r="BD77" i="9"/>
  <c r="BC77" i="9"/>
  <c r="BB77" i="9"/>
  <c r="BA77" i="9"/>
  <c r="AZ77" i="9"/>
  <c r="AY77" i="9"/>
  <c r="AX77" i="9"/>
  <c r="AV77" i="9"/>
  <c r="AU77" i="9"/>
  <c r="AT77" i="9"/>
  <c r="AS77" i="9"/>
  <c r="AR77" i="9"/>
  <c r="AQ77" i="9"/>
  <c r="AP77" i="9"/>
  <c r="AO77" i="9"/>
  <c r="AN77" i="9"/>
  <c r="AM77" i="9"/>
  <c r="AL77" i="9"/>
  <c r="AK77" i="9"/>
  <c r="AJ77" i="9"/>
  <c r="AI77" i="9"/>
  <c r="BK76" i="9"/>
  <c r="BJ76" i="9"/>
  <c r="BI76" i="9"/>
  <c r="BH76" i="9"/>
  <c r="BG76" i="9"/>
  <c r="BF76" i="9"/>
  <c r="BE76" i="9"/>
  <c r="BD76" i="9"/>
  <c r="BC76" i="9"/>
  <c r="BB76" i="9"/>
  <c r="BA76" i="9"/>
  <c r="AZ76" i="9"/>
  <c r="AY76" i="9"/>
  <c r="AX76" i="9"/>
  <c r="AV76" i="9"/>
  <c r="AU76" i="9"/>
  <c r="AT76" i="9"/>
  <c r="AS76" i="9"/>
  <c r="AR76" i="9"/>
  <c r="AQ76" i="9"/>
  <c r="AP76" i="9"/>
  <c r="AO76" i="9"/>
  <c r="AN76" i="9"/>
  <c r="AM76" i="9"/>
  <c r="AL76" i="9"/>
  <c r="AK76" i="9"/>
  <c r="AJ76" i="9"/>
  <c r="AI76" i="9"/>
  <c r="BK75" i="9"/>
  <c r="BJ75" i="9"/>
  <c r="BI75" i="9"/>
  <c r="BH75" i="9"/>
  <c r="BG75" i="9"/>
  <c r="BF75" i="9"/>
  <c r="BE75" i="9"/>
  <c r="BD75" i="9"/>
  <c r="BC75" i="9"/>
  <c r="BB75" i="9"/>
  <c r="BA75" i="9"/>
  <c r="AZ75" i="9"/>
  <c r="AY75" i="9"/>
  <c r="AX75" i="9"/>
  <c r="AV75" i="9"/>
  <c r="AU75" i="9"/>
  <c r="AT75" i="9"/>
  <c r="AS75" i="9"/>
  <c r="AR75" i="9"/>
  <c r="AQ75" i="9"/>
  <c r="AP75" i="9"/>
  <c r="AO75" i="9"/>
  <c r="AN75" i="9"/>
  <c r="AM75" i="9"/>
  <c r="AL75" i="9"/>
  <c r="AK75" i="9"/>
  <c r="AJ75" i="9"/>
  <c r="AI75" i="9"/>
  <c r="BK74" i="9"/>
  <c r="BJ74" i="9"/>
  <c r="BI74" i="9"/>
  <c r="BH74" i="9"/>
  <c r="BG74" i="9"/>
  <c r="BF74" i="9"/>
  <c r="BE74" i="9"/>
  <c r="BD74" i="9"/>
  <c r="BC74" i="9"/>
  <c r="BB74" i="9"/>
  <c r="BA74" i="9"/>
  <c r="AZ74" i="9"/>
  <c r="AY74" i="9"/>
  <c r="AX74" i="9"/>
  <c r="AV74" i="9"/>
  <c r="AU74" i="9"/>
  <c r="AT74" i="9"/>
  <c r="AS74" i="9"/>
  <c r="AR74" i="9"/>
  <c r="AQ74" i="9"/>
  <c r="AP74" i="9"/>
  <c r="AO74" i="9"/>
  <c r="AN74" i="9"/>
  <c r="AM74" i="9"/>
  <c r="AL74" i="9"/>
  <c r="AK74" i="9"/>
  <c r="AJ74" i="9"/>
  <c r="AI74" i="9"/>
  <c r="BK73" i="9"/>
  <c r="BJ73" i="9"/>
  <c r="BI73" i="9"/>
  <c r="BH73" i="9"/>
  <c r="BG73" i="9"/>
  <c r="BF73" i="9"/>
  <c r="BE73" i="9"/>
  <c r="BD73" i="9"/>
  <c r="BC73" i="9"/>
  <c r="BB73" i="9"/>
  <c r="BA73" i="9"/>
  <c r="AZ73" i="9"/>
  <c r="AY73" i="9"/>
  <c r="AX73" i="9"/>
  <c r="AV73" i="9"/>
  <c r="AU73" i="9"/>
  <c r="AT73" i="9"/>
  <c r="AS73" i="9"/>
  <c r="AR73" i="9"/>
  <c r="AQ73" i="9"/>
  <c r="AP73" i="9"/>
  <c r="AO73" i="9"/>
  <c r="AN73" i="9"/>
  <c r="AM73" i="9"/>
  <c r="AL73" i="9"/>
  <c r="AK73" i="9"/>
  <c r="AJ73" i="9"/>
  <c r="AI73" i="9"/>
  <c r="BK72" i="9"/>
  <c r="BJ72" i="9"/>
  <c r="BI72" i="9"/>
  <c r="BH72" i="9"/>
  <c r="BG72" i="9"/>
  <c r="BF72" i="9"/>
  <c r="BE72" i="9"/>
  <c r="BD72" i="9"/>
  <c r="BC72" i="9"/>
  <c r="BB72" i="9"/>
  <c r="BA72" i="9"/>
  <c r="AZ72" i="9"/>
  <c r="AY72" i="9"/>
  <c r="AX72" i="9"/>
  <c r="AV72" i="9"/>
  <c r="AU72" i="9"/>
  <c r="AT72" i="9"/>
  <c r="AS72" i="9"/>
  <c r="AR72" i="9"/>
  <c r="AQ72" i="9"/>
  <c r="AP72" i="9"/>
  <c r="AO72" i="9"/>
  <c r="AN72" i="9"/>
  <c r="AM72" i="9"/>
  <c r="AL72" i="9"/>
  <c r="AK72" i="9"/>
  <c r="AJ72" i="9"/>
  <c r="AI72" i="9"/>
  <c r="BK71" i="9"/>
  <c r="BJ71" i="9"/>
  <c r="BI71" i="9"/>
  <c r="BH71" i="9"/>
  <c r="BG71" i="9"/>
  <c r="BF71" i="9"/>
  <c r="BE71" i="9"/>
  <c r="BD71" i="9"/>
  <c r="BC71" i="9"/>
  <c r="BB71" i="9"/>
  <c r="BA71" i="9"/>
  <c r="AZ71" i="9"/>
  <c r="AY71" i="9"/>
  <c r="AX71" i="9"/>
  <c r="AV71" i="9"/>
  <c r="AU71" i="9"/>
  <c r="AT71" i="9"/>
  <c r="AS71" i="9"/>
  <c r="AR71" i="9"/>
  <c r="AQ71" i="9"/>
  <c r="AP71" i="9"/>
  <c r="AO71" i="9"/>
  <c r="AN71" i="9"/>
  <c r="AM71" i="9"/>
  <c r="AL71" i="9"/>
  <c r="AK71" i="9"/>
  <c r="AJ71" i="9"/>
  <c r="AI71" i="9"/>
  <c r="BK70" i="9"/>
  <c r="BJ70" i="9"/>
  <c r="BI70" i="9"/>
  <c r="BH70" i="9"/>
  <c r="BG70" i="9"/>
  <c r="BF70" i="9"/>
  <c r="BE70" i="9"/>
  <c r="BD70" i="9"/>
  <c r="BC70" i="9"/>
  <c r="BB70" i="9"/>
  <c r="BA70" i="9"/>
  <c r="AZ70" i="9"/>
  <c r="AY70" i="9"/>
  <c r="AX70" i="9"/>
  <c r="AV70" i="9"/>
  <c r="AU70" i="9"/>
  <c r="AT70" i="9"/>
  <c r="AS70" i="9"/>
  <c r="AR70" i="9"/>
  <c r="AQ70" i="9"/>
  <c r="AP70" i="9"/>
  <c r="AO70" i="9"/>
  <c r="AN70" i="9"/>
  <c r="AM70" i="9"/>
  <c r="AL70" i="9"/>
  <c r="AK70" i="9"/>
  <c r="AJ70" i="9"/>
  <c r="AI70" i="9"/>
  <c r="BK69" i="9"/>
  <c r="BJ69" i="9"/>
  <c r="BI69" i="9"/>
  <c r="BH69" i="9"/>
  <c r="BG69" i="9"/>
  <c r="BF69" i="9"/>
  <c r="BE69" i="9"/>
  <c r="BD69" i="9"/>
  <c r="BC69" i="9"/>
  <c r="BB69" i="9"/>
  <c r="BA69" i="9"/>
  <c r="AZ69" i="9"/>
  <c r="AY69" i="9"/>
  <c r="AX69" i="9"/>
  <c r="AV69" i="9"/>
  <c r="AU69" i="9"/>
  <c r="AT69" i="9"/>
  <c r="AS69" i="9"/>
  <c r="AR69" i="9"/>
  <c r="AQ69" i="9"/>
  <c r="AP69" i="9"/>
  <c r="AO69" i="9"/>
  <c r="AN69" i="9"/>
  <c r="AM69" i="9"/>
  <c r="AL69" i="9"/>
  <c r="AK69" i="9"/>
  <c r="AJ69" i="9"/>
  <c r="AI69" i="9"/>
  <c r="BK68" i="9"/>
  <c r="BJ68" i="9"/>
  <c r="BI68" i="9"/>
  <c r="BH68" i="9"/>
  <c r="BG68" i="9"/>
  <c r="BF68" i="9"/>
  <c r="BE68" i="9"/>
  <c r="BD68" i="9"/>
  <c r="BC68" i="9"/>
  <c r="BB68" i="9"/>
  <c r="BA68" i="9"/>
  <c r="AZ68" i="9"/>
  <c r="AY68" i="9"/>
  <c r="AX68" i="9"/>
  <c r="AV68" i="9"/>
  <c r="AU68" i="9"/>
  <c r="AT68" i="9"/>
  <c r="AS68" i="9"/>
  <c r="AR68" i="9"/>
  <c r="AQ68" i="9"/>
  <c r="AP68" i="9"/>
  <c r="AO68" i="9"/>
  <c r="AN68" i="9"/>
  <c r="AM68" i="9"/>
  <c r="AL68" i="9"/>
  <c r="AK68" i="9"/>
  <c r="AJ68" i="9"/>
  <c r="AI68" i="9"/>
  <c r="BK67" i="9"/>
  <c r="BJ67" i="9"/>
  <c r="BI67" i="9"/>
  <c r="BH67" i="9"/>
  <c r="BG67" i="9"/>
  <c r="BF67" i="9"/>
  <c r="BE67" i="9"/>
  <c r="BD67" i="9"/>
  <c r="BC67" i="9"/>
  <c r="BB67" i="9"/>
  <c r="BA67" i="9"/>
  <c r="AZ67" i="9"/>
  <c r="AY67" i="9"/>
  <c r="AX67" i="9"/>
  <c r="AV67" i="9"/>
  <c r="AU67" i="9"/>
  <c r="AT67" i="9"/>
  <c r="AS67" i="9"/>
  <c r="AR67" i="9"/>
  <c r="AQ67" i="9"/>
  <c r="AP67" i="9"/>
  <c r="AO67" i="9"/>
  <c r="AN67" i="9"/>
  <c r="AM67" i="9"/>
  <c r="AL67" i="9"/>
  <c r="AK67" i="9"/>
  <c r="AJ67" i="9"/>
  <c r="AI67" i="9"/>
  <c r="BK66" i="9"/>
  <c r="BJ66" i="9"/>
  <c r="BI66" i="9"/>
  <c r="BH66" i="9"/>
  <c r="BG66" i="9"/>
  <c r="BF66" i="9"/>
  <c r="BE66" i="9"/>
  <c r="BD66" i="9"/>
  <c r="BC66" i="9"/>
  <c r="BB66" i="9"/>
  <c r="BA66" i="9"/>
  <c r="AZ66" i="9"/>
  <c r="AY66" i="9"/>
  <c r="AX66" i="9"/>
  <c r="AV66" i="9"/>
  <c r="AU66" i="9"/>
  <c r="AT66" i="9"/>
  <c r="AS66" i="9"/>
  <c r="AR66" i="9"/>
  <c r="AQ66" i="9"/>
  <c r="AP66" i="9"/>
  <c r="AO66" i="9"/>
  <c r="AN66" i="9"/>
  <c r="AM66" i="9"/>
  <c r="AL66" i="9"/>
  <c r="AK66" i="9"/>
  <c r="AJ66" i="9"/>
  <c r="AI66" i="9"/>
  <c r="BK65" i="9"/>
  <c r="BJ65" i="9"/>
  <c r="BI65" i="9"/>
  <c r="BH65" i="9"/>
  <c r="BG65" i="9"/>
  <c r="BF65" i="9"/>
  <c r="BE65" i="9"/>
  <c r="BD65" i="9"/>
  <c r="BC65" i="9"/>
  <c r="BB65" i="9"/>
  <c r="BA65" i="9"/>
  <c r="AZ65" i="9"/>
  <c r="AY65" i="9"/>
  <c r="AX65" i="9"/>
  <c r="AV65" i="9"/>
  <c r="AU65" i="9"/>
  <c r="AT65" i="9"/>
  <c r="AS65" i="9"/>
  <c r="AR65" i="9"/>
  <c r="AQ65" i="9"/>
  <c r="AP65" i="9"/>
  <c r="AO65" i="9"/>
  <c r="AN65" i="9"/>
  <c r="AM65" i="9"/>
  <c r="AL65" i="9"/>
  <c r="AK65" i="9"/>
  <c r="AJ65" i="9"/>
  <c r="AI65" i="9"/>
  <c r="BK64" i="9"/>
  <c r="BJ64" i="9"/>
  <c r="BI64" i="9"/>
  <c r="BH64" i="9"/>
  <c r="BG64" i="9"/>
  <c r="BF64" i="9"/>
  <c r="BE64" i="9"/>
  <c r="BD64" i="9"/>
  <c r="BC64" i="9"/>
  <c r="BB64" i="9"/>
  <c r="BA64" i="9"/>
  <c r="AZ64" i="9"/>
  <c r="AY64" i="9"/>
  <c r="AX64" i="9"/>
  <c r="AV64" i="9"/>
  <c r="AU64" i="9"/>
  <c r="AT64" i="9"/>
  <c r="AS64" i="9"/>
  <c r="AR64" i="9"/>
  <c r="AQ64" i="9"/>
  <c r="AP64" i="9"/>
  <c r="AO64" i="9"/>
  <c r="AN64" i="9"/>
  <c r="AM64" i="9"/>
  <c r="AL64" i="9"/>
  <c r="AK64" i="9"/>
  <c r="AJ64" i="9"/>
  <c r="AI64" i="9"/>
  <c r="BK63" i="9"/>
  <c r="BJ63" i="9"/>
  <c r="BI63" i="9"/>
  <c r="BH63" i="9"/>
  <c r="BG63" i="9"/>
  <c r="BF63" i="9"/>
  <c r="BE63" i="9"/>
  <c r="BD63" i="9"/>
  <c r="BC63" i="9"/>
  <c r="BB63" i="9"/>
  <c r="BA63" i="9"/>
  <c r="AZ63" i="9"/>
  <c r="AY63" i="9"/>
  <c r="AX63" i="9"/>
  <c r="AV63" i="9"/>
  <c r="AU63" i="9"/>
  <c r="AT63" i="9"/>
  <c r="AS63" i="9"/>
  <c r="AR63" i="9"/>
  <c r="AQ63" i="9"/>
  <c r="AP63" i="9"/>
  <c r="AO63" i="9"/>
  <c r="AN63" i="9"/>
  <c r="AM63" i="9"/>
  <c r="AL63" i="9"/>
  <c r="AK63" i="9"/>
  <c r="AJ63" i="9"/>
  <c r="AI63" i="9"/>
  <c r="BK62" i="9"/>
  <c r="BJ62" i="9"/>
  <c r="BI62" i="9"/>
  <c r="BH62" i="9"/>
  <c r="BG62" i="9"/>
  <c r="BF62" i="9"/>
  <c r="BE62" i="9"/>
  <c r="BD62" i="9"/>
  <c r="BC62" i="9"/>
  <c r="BB62" i="9"/>
  <c r="BA62" i="9"/>
  <c r="AZ62" i="9"/>
  <c r="AY62" i="9"/>
  <c r="AX62" i="9"/>
  <c r="AV62" i="9"/>
  <c r="AU62" i="9"/>
  <c r="AT62" i="9"/>
  <c r="AS62" i="9"/>
  <c r="AR62" i="9"/>
  <c r="AQ62" i="9"/>
  <c r="AP62" i="9"/>
  <c r="AO62" i="9"/>
  <c r="AN62" i="9"/>
  <c r="AM62" i="9"/>
  <c r="AL62" i="9"/>
  <c r="AK62" i="9"/>
  <c r="AJ62" i="9"/>
  <c r="AI62" i="9"/>
  <c r="BK61" i="9"/>
  <c r="BJ61" i="9"/>
  <c r="BI61" i="9"/>
  <c r="BH61" i="9"/>
  <c r="BG61" i="9"/>
  <c r="BF61" i="9"/>
  <c r="BE61" i="9"/>
  <c r="BD61" i="9"/>
  <c r="BC61" i="9"/>
  <c r="BB61" i="9"/>
  <c r="BA61" i="9"/>
  <c r="AZ61" i="9"/>
  <c r="AY61" i="9"/>
  <c r="AX61" i="9"/>
  <c r="AV61" i="9"/>
  <c r="AU61" i="9"/>
  <c r="AT61" i="9"/>
  <c r="AS61" i="9"/>
  <c r="AR61" i="9"/>
  <c r="AQ61" i="9"/>
  <c r="AP61" i="9"/>
  <c r="AO61" i="9"/>
  <c r="AN61" i="9"/>
  <c r="AM61" i="9"/>
  <c r="AL61" i="9"/>
  <c r="AK61" i="9"/>
  <c r="AJ61" i="9"/>
  <c r="AI61" i="9"/>
  <c r="BK60" i="9"/>
  <c r="BJ60" i="9"/>
  <c r="BI60" i="9"/>
  <c r="BH60" i="9"/>
  <c r="BG60" i="9"/>
  <c r="BF60" i="9"/>
  <c r="BE60" i="9"/>
  <c r="BD60" i="9"/>
  <c r="BC60" i="9"/>
  <c r="BB60" i="9"/>
  <c r="BA60" i="9"/>
  <c r="AZ60" i="9"/>
  <c r="AY60" i="9"/>
  <c r="AX60" i="9"/>
  <c r="AV60" i="9"/>
  <c r="AU60" i="9"/>
  <c r="AT60" i="9"/>
  <c r="AS60" i="9"/>
  <c r="AR60" i="9"/>
  <c r="AQ60" i="9"/>
  <c r="AP60" i="9"/>
  <c r="AO60" i="9"/>
  <c r="AN60" i="9"/>
  <c r="AM60" i="9"/>
  <c r="AL60" i="9"/>
  <c r="AK60" i="9"/>
  <c r="AJ60" i="9"/>
  <c r="AI60" i="9"/>
  <c r="BK59" i="9"/>
  <c r="BJ59" i="9"/>
  <c r="BI59" i="9"/>
  <c r="BH59" i="9"/>
  <c r="BG59" i="9"/>
  <c r="BF59" i="9"/>
  <c r="BE59" i="9"/>
  <c r="BD59" i="9"/>
  <c r="BC59" i="9"/>
  <c r="BB59" i="9"/>
  <c r="BA59" i="9"/>
  <c r="AZ59" i="9"/>
  <c r="AY59" i="9"/>
  <c r="AX59" i="9"/>
  <c r="AV59" i="9"/>
  <c r="AU59" i="9"/>
  <c r="AT59" i="9"/>
  <c r="AS59" i="9"/>
  <c r="AR59" i="9"/>
  <c r="AQ59" i="9"/>
  <c r="AP59" i="9"/>
  <c r="AO59" i="9"/>
  <c r="AN59" i="9"/>
  <c r="AM59" i="9"/>
  <c r="AL59" i="9"/>
  <c r="AK59" i="9"/>
  <c r="AJ59" i="9"/>
  <c r="AI59" i="9"/>
  <c r="BK58" i="9"/>
  <c r="BJ58" i="9"/>
  <c r="BI58" i="9"/>
  <c r="BH58" i="9"/>
  <c r="BG58" i="9"/>
  <c r="BF58" i="9"/>
  <c r="BE58" i="9"/>
  <c r="BD58" i="9"/>
  <c r="BC58" i="9"/>
  <c r="BB58" i="9"/>
  <c r="BA58" i="9"/>
  <c r="AZ58" i="9"/>
  <c r="AY58" i="9"/>
  <c r="AX58" i="9"/>
  <c r="AV58" i="9"/>
  <c r="AU58" i="9"/>
  <c r="AT58" i="9"/>
  <c r="AS58" i="9"/>
  <c r="AR58" i="9"/>
  <c r="AQ58" i="9"/>
  <c r="AP58" i="9"/>
  <c r="AO58" i="9"/>
  <c r="AN58" i="9"/>
  <c r="AM58" i="9"/>
  <c r="AL58" i="9"/>
  <c r="AK58" i="9"/>
  <c r="AJ58" i="9"/>
  <c r="AI58" i="9"/>
  <c r="BK57" i="9"/>
  <c r="BJ57" i="9"/>
  <c r="BI57" i="9"/>
  <c r="BH57" i="9"/>
  <c r="BG57" i="9"/>
  <c r="BF57" i="9"/>
  <c r="BE57" i="9"/>
  <c r="BD57" i="9"/>
  <c r="BC57" i="9"/>
  <c r="BB57" i="9"/>
  <c r="BA57" i="9"/>
  <c r="AZ57" i="9"/>
  <c r="AY57" i="9"/>
  <c r="AX57" i="9"/>
  <c r="AV57" i="9"/>
  <c r="AU57" i="9"/>
  <c r="AT57" i="9"/>
  <c r="AS57" i="9"/>
  <c r="AR57" i="9"/>
  <c r="AQ57" i="9"/>
  <c r="AP57" i="9"/>
  <c r="AO57" i="9"/>
  <c r="AN57" i="9"/>
  <c r="AM57" i="9"/>
  <c r="AL57" i="9"/>
  <c r="AK57" i="9"/>
  <c r="AJ57" i="9"/>
  <c r="AI57" i="9"/>
  <c r="BK56" i="9"/>
  <c r="BJ56" i="9"/>
  <c r="BI56" i="9"/>
  <c r="BH56" i="9"/>
  <c r="BG56" i="9"/>
  <c r="BF56" i="9"/>
  <c r="BE56" i="9"/>
  <c r="BD56" i="9"/>
  <c r="BC56" i="9"/>
  <c r="BB56" i="9"/>
  <c r="BA56" i="9"/>
  <c r="AZ56" i="9"/>
  <c r="AY56" i="9"/>
  <c r="AX56" i="9"/>
  <c r="AV56" i="9"/>
  <c r="AU56" i="9"/>
  <c r="AT56" i="9"/>
  <c r="AS56" i="9"/>
  <c r="AR56" i="9"/>
  <c r="AQ56" i="9"/>
  <c r="AP56" i="9"/>
  <c r="AO56" i="9"/>
  <c r="AN56" i="9"/>
  <c r="AM56" i="9"/>
  <c r="AL56" i="9"/>
  <c r="AK56" i="9"/>
  <c r="AJ56" i="9"/>
  <c r="AI56" i="9"/>
  <c r="BK55" i="9"/>
  <c r="BJ55" i="9"/>
  <c r="BI55" i="9"/>
  <c r="BH55" i="9"/>
  <c r="BG55" i="9"/>
  <c r="BF55" i="9"/>
  <c r="BE55" i="9"/>
  <c r="BD55" i="9"/>
  <c r="BC55" i="9"/>
  <c r="BB55" i="9"/>
  <c r="BA55" i="9"/>
  <c r="AZ55" i="9"/>
  <c r="AY55" i="9"/>
  <c r="AX55" i="9"/>
  <c r="AV55" i="9"/>
  <c r="AU55" i="9"/>
  <c r="AT55" i="9"/>
  <c r="AS55" i="9"/>
  <c r="AR55" i="9"/>
  <c r="AQ55" i="9"/>
  <c r="AP55" i="9"/>
  <c r="AO55" i="9"/>
  <c r="AN55" i="9"/>
  <c r="AM55" i="9"/>
  <c r="AL55" i="9"/>
  <c r="AK55" i="9"/>
  <c r="AJ55" i="9"/>
  <c r="AI55" i="9"/>
  <c r="BK54" i="9"/>
  <c r="BJ54" i="9"/>
  <c r="BI54" i="9"/>
  <c r="BH54" i="9"/>
  <c r="BG54" i="9"/>
  <c r="BF54" i="9"/>
  <c r="BE54" i="9"/>
  <c r="BD54" i="9"/>
  <c r="BC54" i="9"/>
  <c r="BB54" i="9"/>
  <c r="BA54" i="9"/>
  <c r="AZ54" i="9"/>
  <c r="AY54" i="9"/>
  <c r="AX54" i="9"/>
  <c r="AV54" i="9"/>
  <c r="AU54" i="9"/>
  <c r="AT54" i="9"/>
  <c r="AS54" i="9"/>
  <c r="AR54" i="9"/>
  <c r="AQ54" i="9"/>
  <c r="AP54" i="9"/>
  <c r="AO54" i="9"/>
  <c r="AN54" i="9"/>
  <c r="AM54" i="9"/>
  <c r="AL54" i="9"/>
  <c r="AK54" i="9"/>
  <c r="AJ54" i="9"/>
  <c r="AI54" i="9"/>
  <c r="BK53" i="9"/>
  <c r="BJ53" i="9"/>
  <c r="BI53" i="9"/>
  <c r="BH53" i="9"/>
  <c r="BG53" i="9"/>
  <c r="BF53" i="9"/>
  <c r="BE53" i="9"/>
  <c r="BD53" i="9"/>
  <c r="BC53" i="9"/>
  <c r="BB53" i="9"/>
  <c r="BA53" i="9"/>
  <c r="AZ53" i="9"/>
  <c r="AY53" i="9"/>
  <c r="AX53" i="9"/>
  <c r="AV53" i="9"/>
  <c r="AU53" i="9"/>
  <c r="AT53" i="9"/>
  <c r="AS53" i="9"/>
  <c r="AR53" i="9"/>
  <c r="AQ53" i="9"/>
  <c r="AP53" i="9"/>
  <c r="AO53" i="9"/>
  <c r="AN53" i="9"/>
  <c r="AM53" i="9"/>
  <c r="AL53" i="9"/>
  <c r="AK53" i="9"/>
  <c r="AJ53" i="9"/>
  <c r="AI53" i="9"/>
  <c r="BK52" i="9"/>
  <c r="BJ52" i="9"/>
  <c r="BI52" i="9"/>
  <c r="BH52" i="9"/>
  <c r="BG52" i="9"/>
  <c r="BF52" i="9"/>
  <c r="BE52" i="9"/>
  <c r="BD52" i="9"/>
  <c r="BC52" i="9"/>
  <c r="BB52" i="9"/>
  <c r="BA52" i="9"/>
  <c r="AZ52" i="9"/>
  <c r="AY52" i="9"/>
  <c r="AX52" i="9"/>
  <c r="AV52" i="9"/>
  <c r="AU52" i="9"/>
  <c r="AT52" i="9"/>
  <c r="AS52" i="9"/>
  <c r="AR52" i="9"/>
  <c r="AQ52" i="9"/>
  <c r="AP52" i="9"/>
  <c r="AO52" i="9"/>
  <c r="AN52" i="9"/>
  <c r="AM52" i="9"/>
  <c r="AL52" i="9"/>
  <c r="AK52" i="9"/>
  <c r="AJ52" i="9"/>
  <c r="AI52" i="9"/>
  <c r="BK51" i="9"/>
  <c r="BJ51" i="9"/>
  <c r="BI51" i="9"/>
  <c r="BH51" i="9"/>
  <c r="BG51" i="9"/>
  <c r="BF51" i="9"/>
  <c r="BE51" i="9"/>
  <c r="BD51" i="9"/>
  <c r="BC51" i="9"/>
  <c r="BB51" i="9"/>
  <c r="BA51" i="9"/>
  <c r="AZ51" i="9"/>
  <c r="AY51" i="9"/>
  <c r="AX51" i="9"/>
  <c r="AV51" i="9"/>
  <c r="AU51" i="9"/>
  <c r="AT51" i="9"/>
  <c r="AS51" i="9"/>
  <c r="AR51" i="9"/>
  <c r="AQ51" i="9"/>
  <c r="AP51" i="9"/>
  <c r="AO51" i="9"/>
  <c r="AN51" i="9"/>
  <c r="AM51" i="9"/>
  <c r="AL51" i="9"/>
  <c r="AK51" i="9"/>
  <c r="AJ51" i="9"/>
  <c r="AI51" i="9"/>
  <c r="BK50" i="9"/>
  <c r="BJ50" i="9"/>
  <c r="BI50" i="9"/>
  <c r="BH50" i="9"/>
  <c r="BG50" i="9"/>
  <c r="BF50" i="9"/>
  <c r="BE50" i="9"/>
  <c r="BD50" i="9"/>
  <c r="BC50" i="9"/>
  <c r="BB50" i="9"/>
  <c r="BA50" i="9"/>
  <c r="AZ50" i="9"/>
  <c r="AY50" i="9"/>
  <c r="AX50" i="9"/>
  <c r="AV50" i="9"/>
  <c r="AU50" i="9"/>
  <c r="AT50" i="9"/>
  <c r="AS50" i="9"/>
  <c r="AR50" i="9"/>
  <c r="AQ50" i="9"/>
  <c r="AP50" i="9"/>
  <c r="AO50" i="9"/>
  <c r="AN50" i="9"/>
  <c r="AM50" i="9"/>
  <c r="AL50" i="9"/>
  <c r="AK50" i="9"/>
  <c r="AJ50" i="9"/>
  <c r="AI50" i="9"/>
  <c r="BK49" i="9"/>
  <c r="BJ49" i="9"/>
  <c r="BI49" i="9"/>
  <c r="BH49" i="9"/>
  <c r="BG49" i="9"/>
  <c r="BF49" i="9"/>
  <c r="BE49" i="9"/>
  <c r="BD49" i="9"/>
  <c r="BC49" i="9"/>
  <c r="BB49" i="9"/>
  <c r="BA49" i="9"/>
  <c r="AZ49" i="9"/>
  <c r="AY49" i="9"/>
  <c r="AX49" i="9"/>
  <c r="AV49" i="9"/>
  <c r="AU49" i="9"/>
  <c r="AT49" i="9"/>
  <c r="AS49" i="9"/>
  <c r="AR49" i="9"/>
  <c r="AQ49" i="9"/>
  <c r="AP49" i="9"/>
  <c r="AO49" i="9"/>
  <c r="AN49" i="9"/>
  <c r="AM49" i="9"/>
  <c r="AL49" i="9"/>
  <c r="AK49" i="9"/>
  <c r="AJ49" i="9"/>
  <c r="AI49" i="9"/>
  <c r="BK48" i="9"/>
  <c r="BJ48" i="9"/>
  <c r="BI48" i="9"/>
  <c r="BH48" i="9"/>
  <c r="BG48" i="9"/>
  <c r="BF48" i="9"/>
  <c r="BE48" i="9"/>
  <c r="BD48" i="9"/>
  <c r="BC48" i="9"/>
  <c r="BB48" i="9"/>
  <c r="BA48" i="9"/>
  <c r="AZ48" i="9"/>
  <c r="AY48" i="9"/>
  <c r="AX48" i="9"/>
  <c r="AV48" i="9"/>
  <c r="AU48" i="9"/>
  <c r="AT48" i="9"/>
  <c r="AS48" i="9"/>
  <c r="AR48" i="9"/>
  <c r="AQ48" i="9"/>
  <c r="AP48" i="9"/>
  <c r="AO48" i="9"/>
  <c r="AN48" i="9"/>
  <c r="AM48" i="9"/>
  <c r="AL48" i="9"/>
  <c r="AK48" i="9"/>
  <c r="AJ48" i="9"/>
  <c r="AI48" i="9"/>
  <c r="BK47" i="9"/>
  <c r="BJ47" i="9"/>
  <c r="BI47" i="9"/>
  <c r="BH47" i="9"/>
  <c r="BG47" i="9"/>
  <c r="BF47" i="9"/>
  <c r="BE47" i="9"/>
  <c r="BD47" i="9"/>
  <c r="BC47" i="9"/>
  <c r="BB47" i="9"/>
  <c r="BA47" i="9"/>
  <c r="AZ47" i="9"/>
  <c r="AY47" i="9"/>
  <c r="AX47" i="9"/>
  <c r="AV47" i="9"/>
  <c r="AU47" i="9"/>
  <c r="AT47" i="9"/>
  <c r="AS47" i="9"/>
  <c r="AR47" i="9"/>
  <c r="AQ47" i="9"/>
  <c r="AP47" i="9"/>
  <c r="AO47" i="9"/>
  <c r="AN47" i="9"/>
  <c r="AM47" i="9"/>
  <c r="AL47" i="9"/>
  <c r="AK47" i="9"/>
  <c r="AJ47" i="9"/>
  <c r="AI47" i="9"/>
  <c r="BK46" i="9"/>
  <c r="BJ46" i="9"/>
  <c r="BI46" i="9"/>
  <c r="BH46" i="9"/>
  <c r="BG46" i="9"/>
  <c r="BF46" i="9"/>
  <c r="BE46" i="9"/>
  <c r="BD46" i="9"/>
  <c r="BC46" i="9"/>
  <c r="BB46" i="9"/>
  <c r="BA46" i="9"/>
  <c r="AZ46" i="9"/>
  <c r="AY46" i="9"/>
  <c r="AX46" i="9"/>
  <c r="AV46" i="9"/>
  <c r="AU46" i="9"/>
  <c r="AT46" i="9"/>
  <c r="AS46" i="9"/>
  <c r="AR46" i="9"/>
  <c r="AQ46" i="9"/>
  <c r="AP46" i="9"/>
  <c r="AO46" i="9"/>
  <c r="AN46" i="9"/>
  <c r="AM46" i="9"/>
  <c r="AL46" i="9"/>
  <c r="AK46" i="9"/>
  <c r="AJ46" i="9"/>
  <c r="AI46" i="9"/>
  <c r="BK45" i="9"/>
  <c r="BJ45" i="9"/>
  <c r="BI45" i="9"/>
  <c r="BH45" i="9"/>
  <c r="BG45" i="9"/>
  <c r="BF45" i="9"/>
  <c r="BE45" i="9"/>
  <c r="BD45" i="9"/>
  <c r="BC45" i="9"/>
  <c r="BB45" i="9"/>
  <c r="BA45" i="9"/>
  <c r="AZ45" i="9"/>
  <c r="AY45" i="9"/>
  <c r="AX45" i="9"/>
  <c r="AV45" i="9"/>
  <c r="AU45" i="9"/>
  <c r="AT45" i="9"/>
  <c r="AS45" i="9"/>
  <c r="AR45" i="9"/>
  <c r="AQ45" i="9"/>
  <c r="AP45" i="9"/>
  <c r="AO45" i="9"/>
  <c r="AN45" i="9"/>
  <c r="AM45" i="9"/>
  <c r="AL45" i="9"/>
  <c r="AK45" i="9"/>
  <c r="AJ45" i="9"/>
  <c r="AI45" i="9"/>
  <c r="BK44" i="9"/>
  <c r="BJ44" i="9"/>
  <c r="BI44" i="9"/>
  <c r="BH44" i="9"/>
  <c r="BG44" i="9"/>
  <c r="BF44" i="9"/>
  <c r="BE44" i="9"/>
  <c r="BD44" i="9"/>
  <c r="BC44" i="9"/>
  <c r="BB44" i="9"/>
  <c r="BA44" i="9"/>
  <c r="AZ44" i="9"/>
  <c r="AY44" i="9"/>
  <c r="AX44" i="9"/>
  <c r="AV44" i="9"/>
  <c r="AU44" i="9"/>
  <c r="AT44" i="9"/>
  <c r="AS44" i="9"/>
  <c r="AR44" i="9"/>
  <c r="AQ44" i="9"/>
  <c r="AP44" i="9"/>
  <c r="AO44" i="9"/>
  <c r="AN44" i="9"/>
  <c r="AM44" i="9"/>
  <c r="AL44" i="9"/>
  <c r="AK44" i="9"/>
  <c r="AJ44" i="9"/>
  <c r="AI44" i="9"/>
  <c r="BK43" i="9"/>
  <c r="BJ43" i="9"/>
  <c r="BI43" i="9"/>
  <c r="BH43" i="9"/>
  <c r="BG43" i="9"/>
  <c r="BF43" i="9"/>
  <c r="BE43" i="9"/>
  <c r="BD43" i="9"/>
  <c r="BC43" i="9"/>
  <c r="BB43" i="9"/>
  <c r="BA43" i="9"/>
  <c r="AZ43" i="9"/>
  <c r="AY43" i="9"/>
  <c r="AX43" i="9"/>
  <c r="AV43" i="9"/>
  <c r="AU43" i="9"/>
  <c r="AT43" i="9"/>
  <c r="AS43" i="9"/>
  <c r="AR43" i="9"/>
  <c r="AQ43" i="9"/>
  <c r="AP43" i="9"/>
  <c r="AO43" i="9"/>
  <c r="AN43" i="9"/>
  <c r="AM43" i="9"/>
  <c r="AL43" i="9"/>
  <c r="AK43" i="9"/>
  <c r="AJ43" i="9"/>
  <c r="AI43" i="9"/>
  <c r="BK42" i="9"/>
  <c r="BJ42" i="9"/>
  <c r="BI42" i="9"/>
  <c r="BH42" i="9"/>
  <c r="BG42" i="9"/>
  <c r="BF42" i="9"/>
  <c r="BE42" i="9"/>
  <c r="BD42" i="9"/>
  <c r="BC42" i="9"/>
  <c r="BB42" i="9"/>
  <c r="BA42" i="9"/>
  <c r="AZ42" i="9"/>
  <c r="AY42" i="9"/>
  <c r="AX42" i="9"/>
  <c r="AV42" i="9"/>
  <c r="AU42" i="9"/>
  <c r="AT42" i="9"/>
  <c r="AS42" i="9"/>
  <c r="AR42" i="9"/>
  <c r="AQ42" i="9"/>
  <c r="AP42" i="9"/>
  <c r="AO42" i="9"/>
  <c r="AN42" i="9"/>
  <c r="AM42" i="9"/>
  <c r="AL42" i="9"/>
  <c r="AK42" i="9"/>
  <c r="AJ42" i="9"/>
  <c r="AI42" i="9"/>
  <c r="BK41" i="9"/>
  <c r="BJ41" i="9"/>
  <c r="BI41" i="9"/>
  <c r="BH41" i="9"/>
  <c r="BG41" i="9"/>
  <c r="BF41" i="9"/>
  <c r="BE41" i="9"/>
  <c r="BD41" i="9"/>
  <c r="BC41" i="9"/>
  <c r="BB41" i="9"/>
  <c r="BA41" i="9"/>
  <c r="AZ41" i="9"/>
  <c r="AY41" i="9"/>
  <c r="AX41" i="9"/>
  <c r="AV41" i="9"/>
  <c r="AU41" i="9"/>
  <c r="AT41" i="9"/>
  <c r="AS41" i="9"/>
  <c r="AR41" i="9"/>
  <c r="AQ41" i="9"/>
  <c r="AP41" i="9"/>
  <c r="AO41" i="9"/>
  <c r="AN41" i="9"/>
  <c r="AM41" i="9"/>
  <c r="AL41" i="9"/>
  <c r="AK41" i="9"/>
  <c r="AJ41" i="9"/>
  <c r="AI41" i="9"/>
  <c r="BK40" i="9"/>
  <c r="BJ40" i="9"/>
  <c r="BI40" i="9"/>
  <c r="BH40" i="9"/>
  <c r="BG40" i="9"/>
  <c r="BF40" i="9"/>
  <c r="BE40" i="9"/>
  <c r="BD40" i="9"/>
  <c r="BC40" i="9"/>
  <c r="BB40" i="9"/>
  <c r="BA40" i="9"/>
  <c r="AZ40" i="9"/>
  <c r="AY40" i="9"/>
  <c r="AX40" i="9"/>
  <c r="AV40" i="9"/>
  <c r="AU40" i="9"/>
  <c r="AT40" i="9"/>
  <c r="AS40" i="9"/>
  <c r="AR40" i="9"/>
  <c r="AQ40" i="9"/>
  <c r="AP40" i="9"/>
  <c r="AO40" i="9"/>
  <c r="AN40" i="9"/>
  <c r="AM40" i="9"/>
  <c r="AL40" i="9"/>
  <c r="AK40" i="9"/>
  <c r="AJ40" i="9"/>
  <c r="AI40" i="9"/>
  <c r="BK39" i="9"/>
  <c r="BJ39" i="9"/>
  <c r="BI39" i="9"/>
  <c r="BH39" i="9"/>
  <c r="BG39" i="9"/>
  <c r="BF39" i="9"/>
  <c r="BE39" i="9"/>
  <c r="BD39" i="9"/>
  <c r="BC39" i="9"/>
  <c r="BB39" i="9"/>
  <c r="BA39" i="9"/>
  <c r="AZ39" i="9"/>
  <c r="AY39" i="9"/>
  <c r="AX39" i="9"/>
  <c r="AV39" i="9"/>
  <c r="AU39" i="9"/>
  <c r="AT39" i="9"/>
  <c r="AS39" i="9"/>
  <c r="AR39" i="9"/>
  <c r="AQ39" i="9"/>
  <c r="AP39" i="9"/>
  <c r="AO39" i="9"/>
  <c r="AN39" i="9"/>
  <c r="AM39" i="9"/>
  <c r="AL39" i="9"/>
  <c r="AK39" i="9"/>
  <c r="AJ39" i="9"/>
  <c r="AI39" i="9"/>
  <c r="BK38" i="9"/>
  <c r="BJ38" i="9"/>
  <c r="BI38" i="9"/>
  <c r="BH38" i="9"/>
  <c r="BG38" i="9"/>
  <c r="BF38" i="9"/>
  <c r="BE38" i="9"/>
  <c r="BD38" i="9"/>
  <c r="BC38" i="9"/>
  <c r="BB38" i="9"/>
  <c r="BA38" i="9"/>
  <c r="AZ38" i="9"/>
  <c r="AY38" i="9"/>
  <c r="AX38" i="9"/>
  <c r="AV38" i="9"/>
  <c r="AU38" i="9"/>
  <c r="AT38" i="9"/>
  <c r="AS38" i="9"/>
  <c r="AR38" i="9"/>
  <c r="AQ38" i="9"/>
  <c r="AP38" i="9"/>
  <c r="AO38" i="9"/>
  <c r="AN38" i="9"/>
  <c r="AM38" i="9"/>
  <c r="AL38" i="9"/>
  <c r="AK38" i="9"/>
  <c r="AJ38" i="9"/>
  <c r="AI38" i="9"/>
  <c r="BK37" i="9"/>
  <c r="BJ37" i="9"/>
  <c r="BI37" i="9"/>
  <c r="BH37" i="9"/>
  <c r="BG37" i="9"/>
  <c r="BF37" i="9"/>
  <c r="BE37" i="9"/>
  <c r="BD37" i="9"/>
  <c r="BC37" i="9"/>
  <c r="BB37" i="9"/>
  <c r="BA37" i="9"/>
  <c r="AZ37" i="9"/>
  <c r="AY37" i="9"/>
  <c r="AX37" i="9"/>
  <c r="AV37" i="9"/>
  <c r="AU37" i="9"/>
  <c r="AT37" i="9"/>
  <c r="AS37" i="9"/>
  <c r="AR37" i="9"/>
  <c r="AQ37" i="9"/>
  <c r="AP37" i="9"/>
  <c r="AO37" i="9"/>
  <c r="AN37" i="9"/>
  <c r="AM37" i="9"/>
  <c r="AL37" i="9"/>
  <c r="AK37" i="9"/>
  <c r="AJ37" i="9"/>
  <c r="AI37" i="9"/>
  <c r="BK36" i="9"/>
  <c r="BJ36" i="9"/>
  <c r="BI36" i="9"/>
  <c r="BH36" i="9"/>
  <c r="BG36" i="9"/>
  <c r="BF36" i="9"/>
  <c r="BE36" i="9"/>
  <c r="BD36" i="9"/>
  <c r="BC36" i="9"/>
  <c r="BB36" i="9"/>
  <c r="BA36" i="9"/>
  <c r="AZ36" i="9"/>
  <c r="AY36" i="9"/>
  <c r="AX36" i="9"/>
  <c r="AV36" i="9"/>
  <c r="AU36" i="9"/>
  <c r="AT36" i="9"/>
  <c r="AS36" i="9"/>
  <c r="AR36" i="9"/>
  <c r="AQ36" i="9"/>
  <c r="AP36" i="9"/>
  <c r="AO36" i="9"/>
  <c r="AN36" i="9"/>
  <c r="AM36" i="9"/>
  <c r="AL36" i="9"/>
  <c r="AK36" i="9"/>
  <c r="AJ36" i="9"/>
  <c r="AI36" i="9"/>
  <c r="BK35" i="9"/>
  <c r="BJ35" i="9"/>
  <c r="BI35" i="9"/>
  <c r="BH35" i="9"/>
  <c r="BG35" i="9"/>
  <c r="BF35" i="9"/>
  <c r="BE35" i="9"/>
  <c r="BD35" i="9"/>
  <c r="BC35" i="9"/>
  <c r="BB35" i="9"/>
  <c r="BA35" i="9"/>
  <c r="AZ35" i="9"/>
  <c r="AY35" i="9"/>
  <c r="AX35" i="9"/>
  <c r="AV35" i="9"/>
  <c r="AU35" i="9"/>
  <c r="AT35" i="9"/>
  <c r="AS35" i="9"/>
  <c r="AR35" i="9"/>
  <c r="AQ35" i="9"/>
  <c r="AP35" i="9"/>
  <c r="AO35" i="9"/>
  <c r="AN35" i="9"/>
  <c r="AM35" i="9"/>
  <c r="AL35" i="9"/>
  <c r="AK35" i="9"/>
  <c r="AJ35" i="9"/>
  <c r="AI35" i="9"/>
  <c r="BK34" i="9"/>
  <c r="BJ34" i="9"/>
  <c r="BI34" i="9"/>
  <c r="BH34" i="9"/>
  <c r="BG34" i="9"/>
  <c r="BF34" i="9"/>
  <c r="BE34" i="9"/>
  <c r="BD34" i="9"/>
  <c r="BC34" i="9"/>
  <c r="BB34" i="9"/>
  <c r="BA34" i="9"/>
  <c r="AZ34" i="9"/>
  <c r="AY34" i="9"/>
  <c r="AX34" i="9"/>
  <c r="AV34" i="9"/>
  <c r="AU34" i="9"/>
  <c r="AT34" i="9"/>
  <c r="AS34" i="9"/>
  <c r="AR34" i="9"/>
  <c r="AQ34" i="9"/>
  <c r="AP34" i="9"/>
  <c r="AO34" i="9"/>
  <c r="AN34" i="9"/>
  <c r="AM34" i="9"/>
  <c r="AL34" i="9"/>
  <c r="AK34" i="9"/>
  <c r="AJ34" i="9"/>
  <c r="AI34" i="9"/>
  <c r="BK33" i="9"/>
  <c r="BJ33" i="9"/>
  <c r="BI33" i="9"/>
  <c r="BH33" i="9"/>
  <c r="BG33" i="9"/>
  <c r="BF33" i="9"/>
  <c r="BE33" i="9"/>
  <c r="BD33" i="9"/>
  <c r="BC33" i="9"/>
  <c r="BB33" i="9"/>
  <c r="BA33" i="9"/>
  <c r="AZ33" i="9"/>
  <c r="AY33" i="9"/>
  <c r="AX33" i="9"/>
  <c r="AV33" i="9"/>
  <c r="AU33" i="9"/>
  <c r="AT33" i="9"/>
  <c r="AS33" i="9"/>
  <c r="AR33" i="9"/>
  <c r="AQ33" i="9"/>
  <c r="AP33" i="9"/>
  <c r="AO33" i="9"/>
  <c r="AN33" i="9"/>
  <c r="AM33" i="9"/>
  <c r="AL33" i="9"/>
  <c r="AK33" i="9"/>
  <c r="AJ33" i="9"/>
  <c r="AI33" i="9"/>
  <c r="BK32" i="9"/>
  <c r="BJ32" i="9"/>
  <c r="BI32" i="9"/>
  <c r="BH32" i="9"/>
  <c r="BG32" i="9"/>
  <c r="BF32" i="9"/>
  <c r="BE32" i="9"/>
  <c r="BD32" i="9"/>
  <c r="BC32" i="9"/>
  <c r="BB32" i="9"/>
  <c r="BA32" i="9"/>
  <c r="AZ32" i="9"/>
  <c r="AY32" i="9"/>
  <c r="AX32" i="9"/>
  <c r="AV32" i="9"/>
  <c r="AU32" i="9"/>
  <c r="AT32" i="9"/>
  <c r="AS32" i="9"/>
  <c r="AR32" i="9"/>
  <c r="AQ32" i="9"/>
  <c r="AP32" i="9"/>
  <c r="AO32" i="9"/>
  <c r="AN32" i="9"/>
  <c r="AM32" i="9"/>
  <c r="AL32" i="9"/>
  <c r="AK32" i="9"/>
  <c r="AJ32" i="9"/>
  <c r="AI32" i="9"/>
  <c r="BK31" i="9"/>
  <c r="BJ31" i="9"/>
  <c r="BI31" i="9"/>
  <c r="BH31" i="9"/>
  <c r="BG31" i="9"/>
  <c r="BF31" i="9"/>
  <c r="BE31" i="9"/>
  <c r="BD31" i="9"/>
  <c r="BC31" i="9"/>
  <c r="BB31" i="9"/>
  <c r="BA31" i="9"/>
  <c r="AZ31" i="9"/>
  <c r="AY31" i="9"/>
  <c r="AX31" i="9"/>
  <c r="AV31" i="9"/>
  <c r="AU31" i="9"/>
  <c r="AT31" i="9"/>
  <c r="AS31" i="9"/>
  <c r="AR31" i="9"/>
  <c r="AQ31" i="9"/>
  <c r="AP31" i="9"/>
  <c r="AO31" i="9"/>
  <c r="AN31" i="9"/>
  <c r="AM31" i="9"/>
  <c r="AL31" i="9"/>
  <c r="AK31" i="9"/>
  <c r="AJ31" i="9"/>
  <c r="AI31" i="9"/>
  <c r="BK30" i="9"/>
  <c r="BJ30" i="9"/>
  <c r="BI30" i="9"/>
  <c r="BH30" i="9"/>
  <c r="BG30" i="9"/>
  <c r="BF30" i="9"/>
  <c r="BE30" i="9"/>
  <c r="BD30" i="9"/>
  <c r="BC30" i="9"/>
  <c r="BB30" i="9"/>
  <c r="BA30" i="9"/>
  <c r="AZ30" i="9"/>
  <c r="AY30" i="9"/>
  <c r="AX30" i="9"/>
  <c r="AV30" i="9"/>
  <c r="AU30" i="9"/>
  <c r="AT30" i="9"/>
  <c r="AS30" i="9"/>
  <c r="AR30" i="9"/>
  <c r="AQ30" i="9"/>
  <c r="AP30" i="9"/>
  <c r="AO30" i="9"/>
  <c r="AN30" i="9"/>
  <c r="AM30" i="9"/>
  <c r="AL30" i="9"/>
  <c r="AK30" i="9"/>
  <c r="AJ30" i="9"/>
  <c r="AI30" i="9"/>
  <c r="BK29" i="9"/>
  <c r="BJ29" i="9"/>
  <c r="BI29" i="9"/>
  <c r="BH29" i="9"/>
  <c r="BG29" i="9"/>
  <c r="BF29" i="9"/>
  <c r="BE29" i="9"/>
  <c r="BD29" i="9"/>
  <c r="BC29" i="9"/>
  <c r="BB29" i="9"/>
  <c r="BA29" i="9"/>
  <c r="AZ29" i="9"/>
  <c r="AY29" i="9"/>
  <c r="AX29" i="9"/>
  <c r="AV29" i="9"/>
  <c r="AU29" i="9"/>
  <c r="AT29" i="9"/>
  <c r="AS29" i="9"/>
  <c r="AR29" i="9"/>
  <c r="AQ29" i="9"/>
  <c r="AP29" i="9"/>
  <c r="AO29" i="9"/>
  <c r="AN29" i="9"/>
  <c r="AM29" i="9"/>
  <c r="AL29" i="9"/>
  <c r="AK29" i="9"/>
  <c r="AJ29" i="9"/>
  <c r="AI29" i="9"/>
  <c r="BK28" i="9"/>
  <c r="BJ28" i="9"/>
  <c r="BI28" i="9"/>
  <c r="BH28" i="9"/>
  <c r="BG28" i="9"/>
  <c r="BF28" i="9"/>
  <c r="BE28" i="9"/>
  <c r="BD28" i="9"/>
  <c r="BC28" i="9"/>
  <c r="BB28" i="9"/>
  <c r="BA28" i="9"/>
  <c r="AZ28" i="9"/>
  <c r="AY28" i="9"/>
  <c r="AX28" i="9"/>
  <c r="AV28" i="9"/>
  <c r="AU28" i="9"/>
  <c r="AT28" i="9"/>
  <c r="AS28" i="9"/>
  <c r="AR28" i="9"/>
  <c r="AQ28" i="9"/>
  <c r="AP28" i="9"/>
  <c r="AO28" i="9"/>
  <c r="AN28" i="9"/>
  <c r="AM28" i="9"/>
  <c r="AL28" i="9"/>
  <c r="AK28" i="9"/>
  <c r="AJ28" i="9"/>
  <c r="AI28" i="9"/>
  <c r="BK27" i="9"/>
  <c r="BJ27" i="9"/>
  <c r="BI27" i="9"/>
  <c r="BH27" i="9"/>
  <c r="BG27" i="9"/>
  <c r="BF27" i="9"/>
  <c r="BE27" i="9"/>
  <c r="BD27" i="9"/>
  <c r="BC27" i="9"/>
  <c r="BB27" i="9"/>
  <c r="BA27" i="9"/>
  <c r="AZ27" i="9"/>
  <c r="AY27" i="9"/>
  <c r="AX27" i="9"/>
  <c r="AV27" i="9"/>
  <c r="AU27" i="9"/>
  <c r="AT27" i="9"/>
  <c r="AS27" i="9"/>
  <c r="AR27" i="9"/>
  <c r="AQ27" i="9"/>
  <c r="AP27" i="9"/>
  <c r="AO27" i="9"/>
  <c r="AN27" i="9"/>
  <c r="AM27" i="9"/>
  <c r="AL27" i="9"/>
  <c r="AK27" i="9"/>
  <c r="AJ27" i="9"/>
  <c r="AI27" i="9"/>
  <c r="BK26" i="9"/>
  <c r="BJ26" i="9"/>
  <c r="BI26" i="9"/>
  <c r="BH26" i="9"/>
  <c r="BG26" i="9"/>
  <c r="BF26" i="9"/>
  <c r="BE26" i="9"/>
  <c r="BD26" i="9"/>
  <c r="BC26" i="9"/>
  <c r="BB26" i="9"/>
  <c r="BA26" i="9"/>
  <c r="AZ26" i="9"/>
  <c r="AY26" i="9"/>
  <c r="AX26" i="9"/>
  <c r="AV26" i="9"/>
  <c r="AU26" i="9"/>
  <c r="AT26" i="9"/>
  <c r="AS26" i="9"/>
  <c r="AR26" i="9"/>
  <c r="AQ26" i="9"/>
  <c r="AP26" i="9"/>
  <c r="AO26" i="9"/>
  <c r="AN26" i="9"/>
  <c r="AM26" i="9"/>
  <c r="AL26" i="9"/>
  <c r="AK26" i="9"/>
  <c r="AJ26" i="9"/>
  <c r="AI26" i="9"/>
  <c r="BK25" i="9"/>
  <c r="BJ25" i="9"/>
  <c r="BI25" i="9"/>
  <c r="BH25" i="9"/>
  <c r="BG25" i="9"/>
  <c r="BF25" i="9"/>
  <c r="BE25" i="9"/>
  <c r="BD25" i="9"/>
  <c r="BC25" i="9"/>
  <c r="BB25" i="9"/>
  <c r="BA25" i="9"/>
  <c r="AZ25" i="9"/>
  <c r="AY25" i="9"/>
  <c r="AX25" i="9"/>
  <c r="AV25" i="9"/>
  <c r="AU25" i="9"/>
  <c r="AT25" i="9"/>
  <c r="AS25" i="9"/>
  <c r="AR25" i="9"/>
  <c r="AQ25" i="9"/>
  <c r="AP25" i="9"/>
  <c r="AO25" i="9"/>
  <c r="AN25" i="9"/>
  <c r="AM25" i="9"/>
  <c r="AL25" i="9"/>
  <c r="AK25" i="9"/>
  <c r="AJ25" i="9"/>
  <c r="AI25" i="9"/>
  <c r="BK24" i="9"/>
  <c r="BJ24" i="9"/>
  <c r="BI24" i="9"/>
  <c r="BH24" i="9"/>
  <c r="BG24" i="9"/>
  <c r="BF24" i="9"/>
  <c r="BE24" i="9"/>
  <c r="BD24" i="9"/>
  <c r="BC24" i="9"/>
  <c r="BB24" i="9"/>
  <c r="BA24" i="9"/>
  <c r="AZ24" i="9"/>
  <c r="AY24" i="9"/>
  <c r="AX24" i="9"/>
  <c r="AV24" i="9"/>
  <c r="AU24" i="9"/>
  <c r="AT24" i="9"/>
  <c r="AS24" i="9"/>
  <c r="AR24" i="9"/>
  <c r="AQ24" i="9"/>
  <c r="AP24" i="9"/>
  <c r="AO24" i="9"/>
  <c r="AN24" i="9"/>
  <c r="AM24" i="9"/>
  <c r="AL24" i="9"/>
  <c r="AK24" i="9"/>
  <c r="AJ24" i="9"/>
  <c r="AI24" i="9"/>
  <c r="BK23" i="9"/>
  <c r="BJ23" i="9"/>
  <c r="BI23" i="9"/>
  <c r="BH23" i="9"/>
  <c r="BG23" i="9"/>
  <c r="BF23" i="9"/>
  <c r="BE23" i="9"/>
  <c r="BD23" i="9"/>
  <c r="BC23" i="9"/>
  <c r="BB23" i="9"/>
  <c r="BA23" i="9"/>
  <c r="AZ23" i="9"/>
  <c r="AY23" i="9"/>
  <c r="AX23" i="9"/>
  <c r="AV23" i="9"/>
  <c r="AU23" i="9"/>
  <c r="AT23" i="9"/>
  <c r="AS23" i="9"/>
  <c r="AR23" i="9"/>
  <c r="AQ23" i="9"/>
  <c r="AP23" i="9"/>
  <c r="AO23" i="9"/>
  <c r="AN23" i="9"/>
  <c r="AM23" i="9"/>
  <c r="AL23" i="9"/>
  <c r="AK23" i="9"/>
  <c r="AJ23" i="9"/>
  <c r="AI23" i="9"/>
  <c r="BK22" i="9"/>
  <c r="BJ22" i="9"/>
  <c r="BI22" i="9"/>
  <c r="BH22" i="9"/>
  <c r="BG22" i="9"/>
  <c r="BF22" i="9"/>
  <c r="BE22" i="9"/>
  <c r="BD22" i="9"/>
  <c r="BC22" i="9"/>
  <c r="BB22" i="9"/>
  <c r="BA22" i="9"/>
  <c r="AZ22" i="9"/>
  <c r="AY22" i="9"/>
  <c r="AX22" i="9"/>
  <c r="AV22" i="9"/>
  <c r="AU22" i="9"/>
  <c r="AT22" i="9"/>
  <c r="AS22" i="9"/>
  <c r="AR22" i="9"/>
  <c r="AQ22" i="9"/>
  <c r="AP22" i="9"/>
  <c r="AO22" i="9"/>
  <c r="AN22" i="9"/>
  <c r="AM22" i="9"/>
  <c r="AL22" i="9"/>
  <c r="AK22" i="9"/>
  <c r="AJ22" i="9"/>
  <c r="AI22" i="9"/>
  <c r="BK21" i="9"/>
  <c r="BJ21" i="9"/>
  <c r="BI21" i="9"/>
  <c r="BH21" i="9"/>
  <c r="BG21" i="9"/>
  <c r="BF21" i="9"/>
  <c r="BE21" i="9"/>
  <c r="BD21" i="9"/>
  <c r="BC21" i="9"/>
  <c r="BB21" i="9"/>
  <c r="BA21" i="9"/>
  <c r="AZ21" i="9"/>
  <c r="AY21" i="9"/>
  <c r="AX21" i="9"/>
  <c r="AV21" i="9"/>
  <c r="AU21" i="9"/>
  <c r="AT21" i="9"/>
  <c r="AS21" i="9"/>
  <c r="AR21" i="9"/>
  <c r="AQ21" i="9"/>
  <c r="AP21" i="9"/>
  <c r="AO21" i="9"/>
  <c r="AN21" i="9"/>
  <c r="AM21" i="9"/>
  <c r="AL21" i="9"/>
  <c r="AK21" i="9"/>
  <c r="AJ21" i="9"/>
  <c r="AI21" i="9"/>
  <c r="BK20" i="9"/>
  <c r="BJ20" i="9"/>
  <c r="BI20" i="9"/>
  <c r="BH20" i="9"/>
  <c r="BG20" i="9"/>
  <c r="BF20" i="9"/>
  <c r="BE20" i="9"/>
  <c r="BD20" i="9"/>
  <c r="BC20" i="9"/>
  <c r="BB20" i="9"/>
  <c r="BA20" i="9"/>
  <c r="AZ20" i="9"/>
  <c r="AY20" i="9"/>
  <c r="AX20" i="9"/>
  <c r="AV20" i="9"/>
  <c r="AU20" i="9"/>
  <c r="AT20" i="9"/>
  <c r="AS20" i="9"/>
  <c r="AR20" i="9"/>
  <c r="AQ20" i="9"/>
  <c r="AP20" i="9"/>
  <c r="AO20" i="9"/>
  <c r="AN20" i="9"/>
  <c r="AM20" i="9"/>
  <c r="AL20" i="9"/>
  <c r="AK20" i="9"/>
  <c r="AJ20" i="9"/>
  <c r="AI20" i="9"/>
  <c r="BK19" i="9"/>
  <c r="BJ19" i="9"/>
  <c r="BI19" i="9"/>
  <c r="BH19" i="9"/>
  <c r="BG19" i="9"/>
  <c r="BF19" i="9"/>
  <c r="BE19" i="9"/>
  <c r="BD19" i="9"/>
  <c r="BC19" i="9"/>
  <c r="BB19" i="9"/>
  <c r="BA19" i="9"/>
  <c r="AZ19" i="9"/>
  <c r="AY19" i="9"/>
  <c r="AX19" i="9"/>
  <c r="AV19" i="9"/>
  <c r="AU19" i="9"/>
  <c r="AT19" i="9"/>
  <c r="AS19" i="9"/>
  <c r="AR19" i="9"/>
  <c r="AQ19" i="9"/>
  <c r="AP19" i="9"/>
  <c r="AO19" i="9"/>
  <c r="AN19" i="9"/>
  <c r="AM19" i="9"/>
  <c r="AL19" i="9"/>
  <c r="AK19" i="9"/>
  <c r="AJ19" i="9"/>
  <c r="AI19" i="9"/>
  <c r="BK18" i="9"/>
  <c r="BJ18" i="9"/>
  <c r="BI18" i="9"/>
  <c r="BH18" i="9"/>
  <c r="BG18" i="9"/>
  <c r="BF18" i="9"/>
  <c r="BE18" i="9"/>
  <c r="BD18" i="9"/>
  <c r="BC18" i="9"/>
  <c r="BB18" i="9"/>
  <c r="BA18" i="9"/>
  <c r="AZ18" i="9"/>
  <c r="AY18" i="9"/>
  <c r="AX18" i="9"/>
  <c r="AV18" i="9"/>
  <c r="AU18" i="9"/>
  <c r="AT18" i="9"/>
  <c r="AS18" i="9"/>
  <c r="AR18" i="9"/>
  <c r="AQ18" i="9"/>
  <c r="AP18" i="9"/>
  <c r="AO18" i="9"/>
  <c r="AN18" i="9"/>
  <c r="AM18" i="9"/>
  <c r="AL18" i="9"/>
  <c r="AK18" i="9"/>
  <c r="AJ18" i="9"/>
  <c r="AI18" i="9"/>
  <c r="BK17" i="9"/>
  <c r="BJ17" i="9"/>
  <c r="BI17" i="9"/>
  <c r="BH17" i="9"/>
  <c r="BG17" i="9"/>
  <c r="BF17" i="9"/>
  <c r="BE17" i="9"/>
  <c r="BD17" i="9"/>
  <c r="BC17" i="9"/>
  <c r="BB17" i="9"/>
  <c r="BA17" i="9"/>
  <c r="AZ17" i="9"/>
  <c r="AY17" i="9"/>
  <c r="AX17" i="9"/>
  <c r="AV17" i="9"/>
  <c r="AU17" i="9"/>
  <c r="AT17" i="9"/>
  <c r="AS17" i="9"/>
  <c r="AR17" i="9"/>
  <c r="AQ17" i="9"/>
  <c r="AP17" i="9"/>
  <c r="AO17" i="9"/>
  <c r="AN17" i="9"/>
  <c r="AM17" i="9"/>
  <c r="AL17" i="9"/>
  <c r="AK17" i="9"/>
  <c r="AJ17" i="9"/>
  <c r="AI17" i="9"/>
  <c r="BK16" i="9"/>
  <c r="BJ16" i="9"/>
  <c r="BI16" i="9"/>
  <c r="BH16" i="9"/>
  <c r="BG16" i="9"/>
  <c r="BF16" i="9"/>
  <c r="BE16" i="9"/>
  <c r="BD16" i="9"/>
  <c r="BC16" i="9"/>
  <c r="BB16" i="9"/>
  <c r="BA16" i="9"/>
  <c r="AZ16" i="9"/>
  <c r="AY16" i="9"/>
  <c r="AX16" i="9"/>
  <c r="AV16" i="9"/>
  <c r="AU16" i="9"/>
  <c r="AT16" i="9"/>
  <c r="AS16" i="9"/>
  <c r="AR16" i="9"/>
  <c r="AQ16" i="9"/>
  <c r="AP16" i="9"/>
  <c r="AO16" i="9"/>
  <c r="AN16" i="9"/>
  <c r="AM16" i="9"/>
  <c r="AL16" i="9"/>
  <c r="AK16" i="9"/>
  <c r="AJ16" i="9"/>
  <c r="AI16" i="9"/>
  <c r="BK15" i="9"/>
  <c r="BJ15" i="9"/>
  <c r="BI15" i="9"/>
  <c r="BH15" i="9"/>
  <c r="BG15" i="9"/>
  <c r="BF15" i="9"/>
  <c r="BE15" i="9"/>
  <c r="BD15" i="9"/>
  <c r="BC15" i="9"/>
  <c r="BB15" i="9"/>
  <c r="BA15" i="9"/>
  <c r="AZ15" i="9"/>
  <c r="AY15" i="9"/>
  <c r="AX15" i="9"/>
  <c r="AV15" i="9"/>
  <c r="AU15" i="9"/>
  <c r="AT15" i="9"/>
  <c r="AS15" i="9"/>
  <c r="AR15" i="9"/>
  <c r="AQ15" i="9"/>
  <c r="AP15" i="9"/>
  <c r="AO15" i="9"/>
  <c r="AN15" i="9"/>
  <c r="AM15" i="9"/>
  <c r="AL15" i="9"/>
  <c r="AK15" i="9"/>
  <c r="AJ15" i="9"/>
  <c r="AI15" i="9"/>
  <c r="BK14" i="9"/>
  <c r="BJ14" i="9"/>
  <c r="BI14" i="9"/>
  <c r="BH14" i="9"/>
  <c r="BG14" i="9"/>
  <c r="BF14" i="9"/>
  <c r="BE14" i="9"/>
  <c r="BD14" i="9"/>
  <c r="BC14" i="9"/>
  <c r="BB14" i="9"/>
  <c r="BA14" i="9"/>
  <c r="AZ14" i="9"/>
  <c r="AY14" i="9"/>
  <c r="AX14" i="9"/>
  <c r="AV14" i="9"/>
  <c r="AU14" i="9"/>
  <c r="AT14" i="9"/>
  <c r="AS14" i="9"/>
  <c r="AR14" i="9"/>
  <c r="AQ14" i="9"/>
  <c r="AP14" i="9"/>
  <c r="AO14" i="9"/>
  <c r="AN14" i="9"/>
  <c r="AM14" i="9"/>
  <c r="AL14" i="9"/>
  <c r="AK14" i="9"/>
  <c r="AJ14" i="9"/>
  <c r="AI14" i="9"/>
  <c r="BK13" i="9"/>
  <c r="BJ13" i="9"/>
  <c r="BI13" i="9"/>
  <c r="BH13" i="9"/>
  <c r="BG13" i="9"/>
  <c r="BF13" i="9"/>
  <c r="BE13" i="9"/>
  <c r="BD13" i="9"/>
  <c r="BC13" i="9"/>
  <c r="BB13" i="9"/>
  <c r="BA13" i="9"/>
  <c r="AZ13" i="9"/>
  <c r="AY13" i="9"/>
  <c r="AX13" i="9"/>
  <c r="AV13" i="9"/>
  <c r="AU13" i="9"/>
  <c r="AT13" i="9"/>
  <c r="AS13" i="9"/>
  <c r="AR13" i="9"/>
  <c r="AQ13" i="9"/>
  <c r="AP13" i="9"/>
  <c r="AO13" i="9"/>
  <c r="AN13" i="9"/>
  <c r="AM13" i="9"/>
  <c r="AL13" i="9"/>
  <c r="AK13" i="9"/>
  <c r="AJ13" i="9"/>
  <c r="AI13" i="9"/>
  <c r="BK12" i="9"/>
  <c r="BJ12" i="9"/>
  <c r="BI12" i="9"/>
  <c r="BH12" i="9"/>
  <c r="BG12" i="9"/>
  <c r="BF12" i="9"/>
  <c r="BE12" i="9"/>
  <c r="BD12" i="9"/>
  <c r="BC12" i="9"/>
  <c r="BB12" i="9"/>
  <c r="BA12" i="9"/>
  <c r="AZ12" i="9"/>
  <c r="AY12" i="9"/>
  <c r="AX12" i="9"/>
  <c r="AV12" i="9"/>
  <c r="AU12" i="9"/>
  <c r="AT12" i="9"/>
  <c r="AS12" i="9"/>
  <c r="AR12" i="9"/>
  <c r="AQ12" i="9"/>
  <c r="AP12" i="9"/>
  <c r="AO12" i="9"/>
  <c r="AN12" i="9"/>
  <c r="AM12" i="9"/>
  <c r="AL12" i="9"/>
  <c r="AK12" i="9"/>
  <c r="AJ12" i="9"/>
  <c r="AI12" i="9"/>
  <c r="BK11" i="9"/>
  <c r="BJ11" i="9"/>
  <c r="BI11" i="9"/>
  <c r="BH11" i="9"/>
  <c r="BG11" i="9"/>
  <c r="BF11" i="9"/>
  <c r="BE11" i="9"/>
  <c r="BD11" i="9"/>
  <c r="BC11" i="9"/>
  <c r="BB11" i="9"/>
  <c r="BA11" i="9"/>
  <c r="AZ11" i="9"/>
  <c r="AY11" i="9"/>
  <c r="AX11" i="9"/>
  <c r="AV11" i="9"/>
  <c r="AU11" i="9"/>
  <c r="AT11" i="9"/>
  <c r="AS11" i="9"/>
  <c r="AR11" i="9"/>
  <c r="AQ11" i="9"/>
  <c r="AP11" i="9"/>
  <c r="AO11" i="9"/>
  <c r="AN11" i="9"/>
  <c r="AM11" i="9"/>
  <c r="AL11" i="9"/>
  <c r="AK11" i="9"/>
  <c r="AJ11" i="9"/>
  <c r="AI11" i="9"/>
  <c r="BK10" i="9"/>
  <c r="BJ10" i="9"/>
  <c r="BI10" i="9"/>
  <c r="BH10" i="9"/>
  <c r="BG10" i="9"/>
  <c r="BF10" i="9"/>
  <c r="BE10" i="9"/>
  <c r="BD10" i="9"/>
  <c r="BC10" i="9"/>
  <c r="BB10" i="9"/>
  <c r="BA10" i="9"/>
  <c r="AZ10" i="9"/>
  <c r="AY10" i="9"/>
  <c r="AX10" i="9"/>
  <c r="AV10" i="9"/>
  <c r="AU10" i="9"/>
  <c r="AT10" i="9"/>
  <c r="AS10" i="9"/>
  <c r="AR10" i="9"/>
  <c r="AQ10" i="9"/>
  <c r="AP10" i="9"/>
  <c r="AO10" i="9"/>
  <c r="AN10" i="9"/>
  <c r="AM10" i="9"/>
  <c r="AL10" i="9"/>
  <c r="AK10" i="9"/>
  <c r="AJ10" i="9"/>
  <c r="AI10" i="9"/>
  <c r="BK9" i="9"/>
  <c r="BK218" i="9" s="1"/>
  <c r="BJ9" i="9"/>
  <c r="BJ218" i="9" s="1"/>
  <c r="BI9" i="9"/>
  <c r="BI218" i="9" s="1"/>
  <c r="BH9" i="9"/>
  <c r="BH218" i="9" s="1"/>
  <c r="BG9" i="9"/>
  <c r="BG218" i="9" s="1"/>
  <c r="BF9" i="9"/>
  <c r="BF218" i="9" s="1"/>
  <c r="BE9" i="9"/>
  <c r="BE218" i="9" s="1"/>
  <c r="BD9" i="9"/>
  <c r="BD218" i="9" s="1"/>
  <c r="BC9" i="9"/>
  <c r="BC218" i="9" s="1"/>
  <c r="BB9" i="9"/>
  <c r="BB218" i="9" s="1"/>
  <c r="BA9" i="9"/>
  <c r="BA218" i="9" s="1"/>
  <c r="AZ9" i="9"/>
  <c r="AZ218" i="9" s="1"/>
  <c r="AY9" i="9"/>
  <c r="AY218" i="9" s="1"/>
  <c r="AX9" i="9"/>
  <c r="AX218" i="9" s="1"/>
  <c r="AV9" i="9"/>
  <c r="AV218" i="9" s="1"/>
  <c r="AU9" i="9"/>
  <c r="AU218" i="9" s="1"/>
  <c r="AT9" i="9"/>
  <c r="AT218" i="9" s="1"/>
  <c r="AS9" i="9"/>
  <c r="AS218" i="9" s="1"/>
  <c r="AR9" i="9"/>
  <c r="AR218" i="9" s="1"/>
  <c r="AQ9" i="9"/>
  <c r="AQ218" i="9" s="1"/>
  <c r="AP9" i="9"/>
  <c r="AP218" i="9" s="1"/>
  <c r="AO9" i="9"/>
  <c r="AO218" i="9" s="1"/>
  <c r="AN9" i="9"/>
  <c r="AN218" i="9" s="1"/>
  <c r="AM9" i="9"/>
  <c r="AM218" i="9" s="1"/>
  <c r="AL9" i="9"/>
  <c r="AL218" i="9" s="1"/>
  <c r="AK9" i="9"/>
  <c r="AK218" i="9" s="1"/>
  <c r="AJ9" i="9"/>
  <c r="AJ218" i="9" s="1"/>
  <c r="AI9" i="9"/>
  <c r="AI218" i="9" s="1"/>
  <c r="BK8" i="9"/>
  <c r="BK216" i="9" s="1"/>
  <c r="BJ8" i="9"/>
  <c r="BJ215" i="9" s="1"/>
  <c r="BI8" i="9"/>
  <c r="BI216" i="9" s="1"/>
  <c r="BH8" i="9"/>
  <c r="BH216" i="9" s="1"/>
  <c r="BG8" i="9"/>
  <c r="BG216" i="9" s="1"/>
  <c r="BF8" i="9"/>
  <c r="BF216" i="9" s="1"/>
  <c r="BE8" i="9"/>
  <c r="BE216" i="9" s="1"/>
  <c r="BD8" i="9"/>
  <c r="BD216" i="9" s="1"/>
  <c r="BC8" i="9"/>
  <c r="BC216" i="9" s="1"/>
  <c r="BB8" i="9"/>
  <c r="BB215" i="9" s="1"/>
  <c r="BA8" i="9"/>
  <c r="BA216" i="9" s="1"/>
  <c r="AZ8" i="9"/>
  <c r="AZ216" i="9" s="1"/>
  <c r="AY8" i="9"/>
  <c r="AY216" i="9" s="1"/>
  <c r="AX8" i="9"/>
  <c r="AX216" i="9" s="1"/>
  <c r="AV8" i="9"/>
  <c r="AV216" i="9" s="1"/>
  <c r="AU8" i="9"/>
  <c r="AU216" i="9" s="1"/>
  <c r="AT8" i="9"/>
  <c r="AT216" i="9" s="1"/>
  <c r="AS8" i="9"/>
  <c r="AS215" i="9" s="1"/>
  <c r="AR8" i="9"/>
  <c r="AR216" i="9" s="1"/>
  <c r="AQ8" i="9"/>
  <c r="AQ216" i="9" s="1"/>
  <c r="AP8" i="9"/>
  <c r="AP216" i="9" s="1"/>
  <c r="AO8" i="9"/>
  <c r="AO216" i="9" s="1"/>
  <c r="AN8" i="9"/>
  <c r="AN216" i="9" s="1"/>
  <c r="AM8" i="9"/>
  <c r="AM216" i="9" s="1"/>
  <c r="AL8" i="9"/>
  <c r="AL216" i="9" s="1"/>
  <c r="AK8" i="9"/>
  <c r="AK215" i="9" s="1"/>
  <c r="AJ8" i="9"/>
  <c r="AJ216" i="9" s="1"/>
  <c r="AI8" i="9"/>
  <c r="AI216" i="9" s="1"/>
  <c r="BK7" i="9"/>
  <c r="BJ7" i="9"/>
  <c r="BI7" i="9"/>
  <c r="BH7" i="9"/>
  <c r="BG7" i="9"/>
  <c r="BF7" i="9"/>
  <c r="BE7" i="9"/>
  <c r="BD7" i="9"/>
  <c r="BC7" i="9"/>
  <c r="BB7" i="9"/>
  <c r="BA7" i="9"/>
  <c r="AZ7" i="9"/>
  <c r="AY7" i="9"/>
  <c r="AX7" i="9"/>
  <c r="AV7" i="9"/>
  <c r="AU7" i="9"/>
  <c r="AT7" i="9"/>
  <c r="AS7" i="9"/>
  <c r="AR7" i="9"/>
  <c r="AQ7" i="9"/>
  <c r="AP7" i="9"/>
  <c r="AO7" i="9"/>
  <c r="AN7" i="9"/>
  <c r="AM7" i="9"/>
  <c r="AL7" i="9"/>
  <c r="AK7" i="9"/>
  <c r="AJ7" i="9"/>
  <c r="AI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C7" i="9"/>
  <c r="B7" i="9"/>
  <c r="A7" i="9"/>
  <c r="AA2" i="9"/>
  <c r="M2" i="9"/>
  <c r="Q2" i="9"/>
  <c r="AF2" i="9"/>
  <c r="T2" i="9"/>
  <c r="L2" i="9"/>
  <c r="Z2" i="9"/>
  <c r="AC2" i="9"/>
  <c r="AG2" i="9"/>
  <c r="AE2" i="9"/>
  <c r="A2" i="9"/>
  <c r="S2" i="9"/>
  <c r="G2" i="9"/>
  <c r="AB2" i="9"/>
  <c r="P2" i="9"/>
  <c r="X2" i="9"/>
  <c r="C2" i="9"/>
  <c r="I2" i="9"/>
  <c r="AD2" i="9"/>
  <c r="H2" i="9"/>
  <c r="D2" i="9"/>
  <c r="F2" i="9"/>
  <c r="W2" i="9"/>
  <c r="O2" i="9"/>
  <c r="N2" i="9"/>
  <c r="R2" i="9"/>
  <c r="K2" i="9"/>
  <c r="U2" i="9"/>
  <c r="V2" i="9"/>
  <c r="Y2" i="9"/>
  <c r="J2" i="9"/>
  <c r="B2" i="9"/>
  <c r="A1" i="9"/>
  <c r="J27" i="13" l="1"/>
  <c r="I27" i="13"/>
  <c r="H28" i="13"/>
  <c r="Q139" i="8"/>
  <c r="Q140" i="8" s="1"/>
  <c r="I151" i="8" s="1"/>
  <c r="H9" i="12" s="1"/>
  <c r="AK216" i="9"/>
  <c r="AS216" i="9"/>
  <c r="BB216" i="9"/>
  <c r="BJ216" i="9"/>
  <c r="AJ214" i="9"/>
  <c r="AN214" i="9"/>
  <c r="AR214" i="9"/>
  <c r="AV214" i="9"/>
  <c r="BA214" i="9"/>
  <c r="BE214" i="9"/>
  <c r="BI214" i="9"/>
  <c r="AJ215" i="9"/>
  <c r="AN215" i="9"/>
  <c r="AR215" i="9"/>
  <c r="AV215" i="9"/>
  <c r="BA215" i="9"/>
  <c r="BE215" i="9"/>
  <c r="BI215" i="9"/>
  <c r="AI214" i="9"/>
  <c r="AM214" i="9"/>
  <c r="AQ214" i="9"/>
  <c r="AU214" i="9"/>
  <c r="AZ214" i="9"/>
  <c r="BD214" i="9"/>
  <c r="BH214" i="9"/>
  <c r="AI215" i="9"/>
  <c r="AM215" i="9"/>
  <c r="AQ215" i="9"/>
  <c r="AU215" i="9"/>
  <c r="AZ215" i="9"/>
  <c r="BD215" i="9"/>
  <c r="BH215" i="9"/>
  <c r="AK214" i="9"/>
  <c r="AO214" i="9"/>
  <c r="AS214" i="9"/>
  <c r="AX214" i="9"/>
  <c r="BB214" i="9"/>
  <c r="BF214" i="9"/>
  <c r="BJ214" i="9"/>
  <c r="AO215" i="9"/>
  <c r="AX215" i="9"/>
  <c r="BF215" i="9"/>
  <c r="AL214" i="9"/>
  <c r="AP214" i="9"/>
  <c r="AT214" i="9"/>
  <c r="AY214" i="9"/>
  <c r="BC214" i="9"/>
  <c r="BG214" i="9"/>
  <c r="BK214" i="9"/>
  <c r="AL215" i="9"/>
  <c r="AP215" i="9"/>
  <c r="AT215" i="9"/>
  <c r="AY215" i="9"/>
  <c r="BC215" i="9"/>
  <c r="BG215" i="9"/>
  <c r="BK215" i="9"/>
  <c r="P145" i="8"/>
  <c r="I150" i="8" s="1"/>
  <c r="H8" i="12" s="1"/>
  <c r="P143" i="8"/>
  <c r="I148" i="8" s="1"/>
  <c r="H7" i="12" s="1"/>
  <c r="P5" i="8"/>
  <c r="N5" i="8"/>
  <c r="L5" i="8"/>
  <c r="J5" i="8"/>
  <c r="H5" i="8"/>
  <c r="F5" i="8"/>
  <c r="D5" i="8"/>
  <c r="P144" i="8"/>
  <c r="I149" i="8" s="1"/>
  <c r="D8" i="8"/>
  <c r="E8" i="8"/>
  <c r="F8" i="8"/>
  <c r="G8" i="8"/>
  <c r="H8" i="8"/>
  <c r="I8" i="8"/>
  <c r="J8" i="8"/>
  <c r="K8" i="8"/>
  <c r="L8" i="8"/>
  <c r="M8" i="8"/>
  <c r="N8" i="8"/>
  <c r="O8" i="8"/>
  <c r="D9" i="8"/>
  <c r="E9" i="8"/>
  <c r="F9" i="8"/>
  <c r="G9" i="8"/>
  <c r="H9" i="8"/>
  <c r="I9" i="8"/>
  <c r="J9" i="8"/>
  <c r="K9" i="8"/>
  <c r="L9" i="8"/>
  <c r="M9" i="8"/>
  <c r="N9" i="8"/>
  <c r="O9" i="8"/>
  <c r="D10" i="8"/>
  <c r="E10" i="8"/>
  <c r="F10" i="8"/>
  <c r="G10" i="8"/>
  <c r="H10" i="8"/>
  <c r="I10" i="8"/>
  <c r="J10" i="8"/>
  <c r="K10" i="8"/>
  <c r="L10" i="8"/>
  <c r="M10" i="8"/>
  <c r="N10" i="8"/>
  <c r="O10" i="8"/>
  <c r="D11" i="8"/>
  <c r="E11" i="8"/>
  <c r="F11" i="8"/>
  <c r="G11" i="8"/>
  <c r="H11" i="8"/>
  <c r="I11" i="8"/>
  <c r="J11" i="8"/>
  <c r="K11" i="8"/>
  <c r="L11" i="8"/>
  <c r="M11" i="8"/>
  <c r="N11" i="8"/>
  <c r="O11" i="8"/>
  <c r="D12" i="8"/>
  <c r="E12" i="8"/>
  <c r="F12" i="8"/>
  <c r="G12" i="8"/>
  <c r="H12" i="8"/>
  <c r="I12" i="8"/>
  <c r="J12" i="8"/>
  <c r="K12" i="8"/>
  <c r="L12" i="8"/>
  <c r="M12" i="8"/>
  <c r="N12" i="8"/>
  <c r="O12" i="8"/>
  <c r="D13" i="8"/>
  <c r="E13" i="8"/>
  <c r="F13" i="8"/>
  <c r="G13" i="8"/>
  <c r="H13" i="8"/>
  <c r="I13" i="8"/>
  <c r="J13" i="8"/>
  <c r="K13" i="8"/>
  <c r="L13" i="8"/>
  <c r="M13" i="8"/>
  <c r="N13" i="8"/>
  <c r="O13" i="8"/>
  <c r="D14" i="8"/>
  <c r="E14" i="8"/>
  <c r="F14" i="8"/>
  <c r="G14" i="8"/>
  <c r="H14" i="8"/>
  <c r="I14" i="8"/>
  <c r="J14" i="8"/>
  <c r="K14" i="8"/>
  <c r="L14" i="8"/>
  <c r="M14" i="8"/>
  <c r="N14" i="8"/>
  <c r="O14" i="8"/>
  <c r="D15" i="8"/>
  <c r="E15" i="8"/>
  <c r="F15" i="8"/>
  <c r="G15" i="8"/>
  <c r="H15" i="8"/>
  <c r="I15" i="8"/>
  <c r="J15" i="8"/>
  <c r="K15" i="8"/>
  <c r="L15" i="8"/>
  <c r="M15" i="8"/>
  <c r="N15" i="8"/>
  <c r="O15" i="8"/>
  <c r="D16" i="8"/>
  <c r="E16" i="8"/>
  <c r="F16" i="8"/>
  <c r="G16" i="8"/>
  <c r="H16" i="8"/>
  <c r="I16" i="8"/>
  <c r="J16" i="8"/>
  <c r="K16" i="8"/>
  <c r="L16" i="8"/>
  <c r="M16" i="8"/>
  <c r="N16" i="8"/>
  <c r="O16" i="8"/>
  <c r="D17" i="8"/>
  <c r="E17" i="8"/>
  <c r="F17" i="8"/>
  <c r="G17" i="8"/>
  <c r="H17" i="8"/>
  <c r="I17" i="8"/>
  <c r="J17" i="8"/>
  <c r="K17" i="8"/>
  <c r="L17" i="8"/>
  <c r="M17" i="8"/>
  <c r="N17" i="8"/>
  <c r="O17" i="8"/>
  <c r="D18" i="8"/>
  <c r="E18" i="8"/>
  <c r="F18" i="8"/>
  <c r="G18" i="8"/>
  <c r="H18" i="8"/>
  <c r="I18" i="8"/>
  <c r="J18" i="8"/>
  <c r="K18" i="8"/>
  <c r="L18" i="8"/>
  <c r="M18" i="8"/>
  <c r="N18" i="8"/>
  <c r="O18" i="8"/>
  <c r="D19" i="8"/>
  <c r="E19" i="8"/>
  <c r="F19" i="8"/>
  <c r="G19" i="8"/>
  <c r="H19" i="8"/>
  <c r="I19" i="8"/>
  <c r="J19" i="8"/>
  <c r="K19" i="8"/>
  <c r="L19" i="8"/>
  <c r="M19" i="8"/>
  <c r="N19" i="8"/>
  <c r="O19" i="8"/>
  <c r="D20" i="8"/>
  <c r="E20" i="8"/>
  <c r="F20" i="8"/>
  <c r="G20" i="8"/>
  <c r="H20" i="8"/>
  <c r="I20" i="8"/>
  <c r="J20" i="8"/>
  <c r="K20" i="8"/>
  <c r="L20" i="8"/>
  <c r="M20" i="8"/>
  <c r="N20" i="8"/>
  <c r="O20" i="8"/>
  <c r="D21" i="8"/>
  <c r="E21" i="8"/>
  <c r="F21" i="8"/>
  <c r="G21" i="8"/>
  <c r="H21" i="8"/>
  <c r="I21" i="8"/>
  <c r="J21" i="8"/>
  <c r="K21" i="8"/>
  <c r="L21" i="8"/>
  <c r="M21" i="8"/>
  <c r="N21" i="8"/>
  <c r="O21" i="8"/>
  <c r="D22" i="8"/>
  <c r="E22" i="8"/>
  <c r="F22" i="8"/>
  <c r="G22" i="8"/>
  <c r="H22" i="8"/>
  <c r="I22" i="8"/>
  <c r="J22" i="8"/>
  <c r="K22" i="8"/>
  <c r="L22" i="8"/>
  <c r="M22" i="8"/>
  <c r="N22" i="8"/>
  <c r="O22" i="8"/>
  <c r="D23" i="8"/>
  <c r="E23" i="8"/>
  <c r="F23" i="8"/>
  <c r="G23" i="8"/>
  <c r="H23" i="8"/>
  <c r="I23" i="8"/>
  <c r="J23" i="8"/>
  <c r="K23" i="8"/>
  <c r="L23" i="8"/>
  <c r="M23" i="8"/>
  <c r="N23" i="8"/>
  <c r="O23" i="8"/>
  <c r="D24" i="8"/>
  <c r="E24" i="8"/>
  <c r="F24" i="8"/>
  <c r="G24" i="8"/>
  <c r="H24" i="8"/>
  <c r="I24" i="8"/>
  <c r="J24" i="8"/>
  <c r="K24" i="8"/>
  <c r="L24" i="8"/>
  <c r="M24" i="8"/>
  <c r="N24" i="8"/>
  <c r="O24" i="8"/>
  <c r="D25" i="8"/>
  <c r="E25" i="8"/>
  <c r="F25" i="8"/>
  <c r="G25" i="8"/>
  <c r="H25" i="8"/>
  <c r="I25" i="8"/>
  <c r="J25" i="8"/>
  <c r="K25" i="8"/>
  <c r="L25" i="8"/>
  <c r="M25" i="8"/>
  <c r="N25" i="8"/>
  <c r="O25" i="8"/>
  <c r="D26" i="8"/>
  <c r="E26" i="8"/>
  <c r="F26" i="8"/>
  <c r="G26" i="8"/>
  <c r="H26" i="8"/>
  <c r="I26" i="8"/>
  <c r="J26" i="8"/>
  <c r="K26" i="8"/>
  <c r="L26" i="8"/>
  <c r="M26" i="8"/>
  <c r="N26" i="8"/>
  <c r="O26" i="8"/>
  <c r="D27" i="8"/>
  <c r="E27" i="8"/>
  <c r="F27" i="8"/>
  <c r="G27" i="8"/>
  <c r="H27" i="8"/>
  <c r="I27" i="8"/>
  <c r="J27" i="8"/>
  <c r="K27" i="8"/>
  <c r="L27" i="8"/>
  <c r="M27" i="8"/>
  <c r="N27" i="8"/>
  <c r="O27" i="8"/>
  <c r="D28" i="8"/>
  <c r="E28" i="8"/>
  <c r="F28" i="8"/>
  <c r="G28" i="8"/>
  <c r="H28" i="8"/>
  <c r="I28" i="8"/>
  <c r="J28" i="8"/>
  <c r="K28" i="8"/>
  <c r="L28" i="8"/>
  <c r="M28" i="8"/>
  <c r="N28" i="8"/>
  <c r="O28" i="8"/>
  <c r="D29" i="8"/>
  <c r="E29" i="8"/>
  <c r="F29" i="8"/>
  <c r="G29" i="8"/>
  <c r="H29" i="8"/>
  <c r="I29" i="8"/>
  <c r="J29" i="8"/>
  <c r="K29" i="8"/>
  <c r="L29" i="8"/>
  <c r="M29" i="8"/>
  <c r="N29" i="8"/>
  <c r="O29" i="8"/>
  <c r="D30" i="8"/>
  <c r="E30" i="8"/>
  <c r="F30" i="8"/>
  <c r="G30" i="8"/>
  <c r="H30" i="8"/>
  <c r="I30" i="8"/>
  <c r="J30" i="8"/>
  <c r="K30" i="8"/>
  <c r="L30" i="8"/>
  <c r="M30" i="8"/>
  <c r="N30" i="8"/>
  <c r="O30" i="8"/>
  <c r="D31" i="8"/>
  <c r="E31" i="8"/>
  <c r="F31" i="8"/>
  <c r="G31" i="8"/>
  <c r="H31" i="8"/>
  <c r="I31" i="8"/>
  <c r="J31" i="8"/>
  <c r="K31" i="8"/>
  <c r="L31" i="8"/>
  <c r="M31" i="8"/>
  <c r="N31" i="8"/>
  <c r="O31" i="8"/>
  <c r="D32" i="8"/>
  <c r="E32" i="8"/>
  <c r="F32" i="8"/>
  <c r="G32" i="8"/>
  <c r="H32" i="8"/>
  <c r="I32" i="8"/>
  <c r="J32" i="8"/>
  <c r="K32" i="8"/>
  <c r="L32" i="8"/>
  <c r="M32" i="8"/>
  <c r="N32" i="8"/>
  <c r="O32" i="8"/>
  <c r="D33" i="8"/>
  <c r="E33" i="8"/>
  <c r="F33" i="8"/>
  <c r="G33" i="8"/>
  <c r="H33" i="8"/>
  <c r="I33" i="8"/>
  <c r="J33" i="8"/>
  <c r="K33" i="8"/>
  <c r="L33" i="8"/>
  <c r="M33" i="8"/>
  <c r="N33" i="8"/>
  <c r="O33" i="8"/>
  <c r="D34" i="8"/>
  <c r="E34" i="8"/>
  <c r="F34" i="8"/>
  <c r="G34" i="8"/>
  <c r="H34" i="8"/>
  <c r="I34" i="8"/>
  <c r="J34" i="8"/>
  <c r="K34" i="8"/>
  <c r="L34" i="8"/>
  <c r="M34" i="8"/>
  <c r="N34" i="8"/>
  <c r="O34" i="8"/>
  <c r="D35" i="8"/>
  <c r="E35" i="8"/>
  <c r="F35" i="8"/>
  <c r="G35" i="8"/>
  <c r="H35" i="8"/>
  <c r="I35" i="8"/>
  <c r="J35" i="8"/>
  <c r="K35" i="8"/>
  <c r="L35" i="8"/>
  <c r="M35" i="8"/>
  <c r="N35" i="8"/>
  <c r="O35" i="8"/>
  <c r="D36" i="8"/>
  <c r="E36" i="8"/>
  <c r="F36" i="8"/>
  <c r="G36" i="8"/>
  <c r="H36" i="8"/>
  <c r="I36" i="8"/>
  <c r="J36" i="8"/>
  <c r="K36" i="8"/>
  <c r="L36" i="8"/>
  <c r="M36" i="8"/>
  <c r="N36" i="8"/>
  <c r="O36" i="8"/>
  <c r="D37" i="8"/>
  <c r="E37" i="8"/>
  <c r="F37" i="8"/>
  <c r="G37" i="8"/>
  <c r="H37" i="8"/>
  <c r="I37" i="8"/>
  <c r="J37" i="8"/>
  <c r="K37" i="8"/>
  <c r="L37" i="8"/>
  <c r="M37" i="8"/>
  <c r="N37" i="8"/>
  <c r="O37" i="8"/>
  <c r="D38" i="8"/>
  <c r="E38" i="8"/>
  <c r="F38" i="8"/>
  <c r="G38" i="8"/>
  <c r="H38" i="8"/>
  <c r="I38" i="8"/>
  <c r="J38" i="8"/>
  <c r="K38" i="8"/>
  <c r="L38" i="8"/>
  <c r="M38" i="8"/>
  <c r="N38" i="8"/>
  <c r="O38" i="8"/>
  <c r="D39" i="8"/>
  <c r="E39" i="8"/>
  <c r="F39" i="8"/>
  <c r="G39" i="8"/>
  <c r="H39" i="8"/>
  <c r="I39" i="8"/>
  <c r="J39" i="8"/>
  <c r="K39" i="8"/>
  <c r="L39" i="8"/>
  <c r="M39" i="8"/>
  <c r="N39" i="8"/>
  <c r="O39" i="8"/>
  <c r="D40" i="8"/>
  <c r="E40" i="8"/>
  <c r="F40" i="8"/>
  <c r="G40" i="8"/>
  <c r="H40" i="8"/>
  <c r="I40" i="8"/>
  <c r="J40" i="8"/>
  <c r="K40" i="8"/>
  <c r="L40" i="8"/>
  <c r="M40" i="8"/>
  <c r="N40" i="8"/>
  <c r="O40" i="8"/>
  <c r="D41" i="8"/>
  <c r="E41" i="8"/>
  <c r="F41" i="8"/>
  <c r="G41" i="8"/>
  <c r="H41" i="8"/>
  <c r="I41" i="8"/>
  <c r="J41" i="8"/>
  <c r="K41" i="8"/>
  <c r="L41" i="8"/>
  <c r="M41" i="8"/>
  <c r="N41" i="8"/>
  <c r="O41" i="8"/>
  <c r="D42" i="8"/>
  <c r="E42" i="8"/>
  <c r="F42" i="8"/>
  <c r="G42" i="8"/>
  <c r="H42" i="8"/>
  <c r="I42" i="8"/>
  <c r="J42" i="8"/>
  <c r="K42" i="8"/>
  <c r="L42" i="8"/>
  <c r="M42" i="8"/>
  <c r="N42" i="8"/>
  <c r="O42" i="8"/>
  <c r="D43" i="8"/>
  <c r="E43" i="8"/>
  <c r="F43" i="8"/>
  <c r="G43" i="8"/>
  <c r="H43" i="8"/>
  <c r="I43" i="8"/>
  <c r="J43" i="8"/>
  <c r="K43" i="8"/>
  <c r="L43" i="8"/>
  <c r="M43" i="8"/>
  <c r="N43" i="8"/>
  <c r="O43" i="8"/>
  <c r="D44" i="8"/>
  <c r="E44" i="8"/>
  <c r="F44" i="8"/>
  <c r="G44" i="8"/>
  <c r="H44" i="8"/>
  <c r="I44" i="8"/>
  <c r="J44" i="8"/>
  <c r="K44" i="8"/>
  <c r="L44" i="8"/>
  <c r="M44" i="8"/>
  <c r="N44" i="8"/>
  <c r="O44" i="8"/>
  <c r="D45" i="8"/>
  <c r="E45" i="8"/>
  <c r="F45" i="8"/>
  <c r="G45" i="8"/>
  <c r="H45" i="8"/>
  <c r="I45" i="8"/>
  <c r="J45" i="8"/>
  <c r="K45" i="8"/>
  <c r="L45" i="8"/>
  <c r="M45" i="8"/>
  <c r="N45" i="8"/>
  <c r="O45" i="8"/>
  <c r="D46" i="8"/>
  <c r="E46" i="8"/>
  <c r="F46" i="8"/>
  <c r="G46" i="8"/>
  <c r="H46" i="8"/>
  <c r="I46" i="8"/>
  <c r="J46" i="8"/>
  <c r="K46" i="8"/>
  <c r="L46" i="8"/>
  <c r="M46" i="8"/>
  <c r="N46" i="8"/>
  <c r="O46" i="8"/>
  <c r="D47" i="8"/>
  <c r="E47" i="8"/>
  <c r="F47" i="8"/>
  <c r="G47" i="8"/>
  <c r="H47" i="8"/>
  <c r="I47" i="8"/>
  <c r="J47" i="8"/>
  <c r="K47" i="8"/>
  <c r="L47" i="8"/>
  <c r="M47" i="8"/>
  <c r="N47" i="8"/>
  <c r="O47" i="8"/>
  <c r="D48" i="8"/>
  <c r="E48" i="8"/>
  <c r="F48" i="8"/>
  <c r="G48" i="8"/>
  <c r="H48" i="8"/>
  <c r="I48" i="8"/>
  <c r="J48" i="8"/>
  <c r="K48" i="8"/>
  <c r="L48" i="8"/>
  <c r="M48" i="8"/>
  <c r="N48" i="8"/>
  <c r="O48" i="8"/>
  <c r="D49" i="8"/>
  <c r="E49" i="8"/>
  <c r="F49" i="8"/>
  <c r="G49" i="8"/>
  <c r="H49" i="8"/>
  <c r="I49" i="8"/>
  <c r="J49" i="8"/>
  <c r="K49" i="8"/>
  <c r="L49" i="8"/>
  <c r="M49" i="8"/>
  <c r="N49" i="8"/>
  <c r="O49" i="8"/>
  <c r="D50" i="8"/>
  <c r="E50" i="8"/>
  <c r="F50" i="8"/>
  <c r="G50" i="8"/>
  <c r="H50" i="8"/>
  <c r="I50" i="8"/>
  <c r="J50" i="8"/>
  <c r="K50" i="8"/>
  <c r="L50" i="8"/>
  <c r="M50" i="8"/>
  <c r="N50" i="8"/>
  <c r="O50" i="8"/>
  <c r="D51" i="8"/>
  <c r="E51" i="8"/>
  <c r="F51" i="8"/>
  <c r="G51" i="8"/>
  <c r="H51" i="8"/>
  <c r="I51" i="8"/>
  <c r="J51" i="8"/>
  <c r="K51" i="8"/>
  <c r="L51" i="8"/>
  <c r="M51" i="8"/>
  <c r="N51" i="8"/>
  <c r="O51" i="8"/>
  <c r="D52" i="8"/>
  <c r="E52" i="8"/>
  <c r="F52" i="8"/>
  <c r="G52" i="8"/>
  <c r="H52" i="8"/>
  <c r="I52" i="8"/>
  <c r="J52" i="8"/>
  <c r="K52" i="8"/>
  <c r="L52" i="8"/>
  <c r="M52" i="8"/>
  <c r="N52" i="8"/>
  <c r="O52" i="8"/>
  <c r="D53" i="8"/>
  <c r="E53" i="8"/>
  <c r="F53" i="8"/>
  <c r="G53" i="8"/>
  <c r="H53" i="8"/>
  <c r="I53" i="8"/>
  <c r="J53" i="8"/>
  <c r="K53" i="8"/>
  <c r="L53" i="8"/>
  <c r="M53" i="8"/>
  <c r="N53" i="8"/>
  <c r="O53" i="8"/>
  <c r="D54" i="8"/>
  <c r="E54" i="8"/>
  <c r="F54" i="8"/>
  <c r="G54" i="8"/>
  <c r="H54" i="8"/>
  <c r="I54" i="8"/>
  <c r="J54" i="8"/>
  <c r="K54" i="8"/>
  <c r="L54" i="8"/>
  <c r="M54" i="8"/>
  <c r="N54" i="8"/>
  <c r="O54" i="8"/>
  <c r="D55" i="8"/>
  <c r="E55" i="8"/>
  <c r="F55" i="8"/>
  <c r="G55" i="8"/>
  <c r="H55" i="8"/>
  <c r="I55" i="8"/>
  <c r="J55" i="8"/>
  <c r="K55" i="8"/>
  <c r="L55" i="8"/>
  <c r="M55" i="8"/>
  <c r="N55" i="8"/>
  <c r="O55" i="8"/>
  <c r="D56" i="8"/>
  <c r="E56" i="8"/>
  <c r="F56" i="8"/>
  <c r="G56" i="8"/>
  <c r="H56" i="8"/>
  <c r="I56" i="8"/>
  <c r="J56" i="8"/>
  <c r="K56" i="8"/>
  <c r="L56" i="8"/>
  <c r="M56" i="8"/>
  <c r="N56" i="8"/>
  <c r="O56" i="8"/>
  <c r="D57" i="8"/>
  <c r="E57" i="8"/>
  <c r="F57" i="8"/>
  <c r="G57" i="8"/>
  <c r="H57" i="8"/>
  <c r="I57" i="8"/>
  <c r="J57" i="8"/>
  <c r="K57" i="8"/>
  <c r="L57" i="8"/>
  <c r="M57" i="8"/>
  <c r="N57" i="8"/>
  <c r="O57" i="8"/>
  <c r="D58" i="8"/>
  <c r="E58" i="8"/>
  <c r="F58" i="8"/>
  <c r="G58" i="8"/>
  <c r="H58" i="8"/>
  <c r="I58" i="8"/>
  <c r="J58" i="8"/>
  <c r="K58" i="8"/>
  <c r="L58" i="8"/>
  <c r="M58" i="8"/>
  <c r="N58" i="8"/>
  <c r="O58" i="8"/>
  <c r="D59" i="8"/>
  <c r="E59" i="8"/>
  <c r="F59" i="8"/>
  <c r="G59" i="8"/>
  <c r="H59" i="8"/>
  <c r="I59" i="8"/>
  <c r="J59" i="8"/>
  <c r="K59" i="8"/>
  <c r="L59" i="8"/>
  <c r="M59" i="8"/>
  <c r="N59" i="8"/>
  <c r="O59" i="8"/>
  <c r="D60" i="8"/>
  <c r="E60" i="8"/>
  <c r="F60" i="8"/>
  <c r="G60" i="8"/>
  <c r="H60" i="8"/>
  <c r="I60" i="8"/>
  <c r="J60" i="8"/>
  <c r="K60" i="8"/>
  <c r="L60" i="8"/>
  <c r="M60" i="8"/>
  <c r="N60" i="8"/>
  <c r="O60" i="8"/>
  <c r="D61" i="8"/>
  <c r="E61" i="8"/>
  <c r="F61" i="8"/>
  <c r="G61" i="8"/>
  <c r="H61" i="8"/>
  <c r="I61" i="8"/>
  <c r="J61" i="8"/>
  <c r="K61" i="8"/>
  <c r="L61" i="8"/>
  <c r="M61" i="8"/>
  <c r="N61" i="8"/>
  <c r="O61" i="8"/>
  <c r="D62" i="8"/>
  <c r="E62" i="8"/>
  <c r="F62" i="8"/>
  <c r="G62" i="8"/>
  <c r="H62" i="8"/>
  <c r="I62" i="8"/>
  <c r="J62" i="8"/>
  <c r="K62" i="8"/>
  <c r="L62" i="8"/>
  <c r="M62" i="8"/>
  <c r="N62" i="8"/>
  <c r="O62" i="8"/>
  <c r="D63" i="8"/>
  <c r="E63" i="8"/>
  <c r="F63" i="8"/>
  <c r="G63" i="8"/>
  <c r="H63" i="8"/>
  <c r="I63" i="8"/>
  <c r="J63" i="8"/>
  <c r="K63" i="8"/>
  <c r="L63" i="8"/>
  <c r="M63" i="8"/>
  <c r="N63" i="8"/>
  <c r="O63" i="8"/>
  <c r="D64" i="8"/>
  <c r="E64" i="8"/>
  <c r="F64" i="8"/>
  <c r="G64" i="8"/>
  <c r="H64" i="8"/>
  <c r="I64" i="8"/>
  <c r="J64" i="8"/>
  <c r="K64" i="8"/>
  <c r="L64" i="8"/>
  <c r="M64" i="8"/>
  <c r="N64" i="8"/>
  <c r="O64" i="8"/>
  <c r="D65" i="8"/>
  <c r="E65" i="8"/>
  <c r="F65" i="8"/>
  <c r="G65" i="8"/>
  <c r="H65" i="8"/>
  <c r="I65" i="8"/>
  <c r="J65" i="8"/>
  <c r="K65" i="8"/>
  <c r="L65" i="8"/>
  <c r="M65" i="8"/>
  <c r="N65" i="8"/>
  <c r="O65" i="8"/>
  <c r="D66" i="8"/>
  <c r="E66" i="8"/>
  <c r="F66" i="8"/>
  <c r="G66" i="8"/>
  <c r="H66" i="8"/>
  <c r="I66" i="8"/>
  <c r="J66" i="8"/>
  <c r="K66" i="8"/>
  <c r="L66" i="8"/>
  <c r="M66" i="8"/>
  <c r="N66" i="8"/>
  <c r="O66" i="8"/>
  <c r="D67" i="8"/>
  <c r="E67" i="8"/>
  <c r="F67" i="8"/>
  <c r="G67" i="8"/>
  <c r="H67" i="8"/>
  <c r="I67" i="8"/>
  <c r="J67" i="8"/>
  <c r="K67" i="8"/>
  <c r="L67" i="8"/>
  <c r="M67" i="8"/>
  <c r="N67" i="8"/>
  <c r="O67" i="8"/>
  <c r="D68" i="8"/>
  <c r="E68" i="8"/>
  <c r="F68" i="8"/>
  <c r="G68" i="8"/>
  <c r="H68" i="8"/>
  <c r="I68" i="8"/>
  <c r="J68" i="8"/>
  <c r="K68" i="8"/>
  <c r="L68" i="8"/>
  <c r="M68" i="8"/>
  <c r="N68" i="8"/>
  <c r="O68" i="8"/>
  <c r="D69" i="8"/>
  <c r="E69" i="8"/>
  <c r="F69" i="8"/>
  <c r="G69" i="8"/>
  <c r="H69" i="8"/>
  <c r="I69" i="8"/>
  <c r="J69" i="8"/>
  <c r="K69" i="8"/>
  <c r="L69" i="8"/>
  <c r="M69" i="8"/>
  <c r="N69" i="8"/>
  <c r="O69" i="8"/>
  <c r="D70" i="8"/>
  <c r="E70" i="8"/>
  <c r="F70" i="8"/>
  <c r="G70" i="8"/>
  <c r="H70" i="8"/>
  <c r="I70" i="8"/>
  <c r="J70" i="8"/>
  <c r="K70" i="8"/>
  <c r="L70" i="8"/>
  <c r="M70" i="8"/>
  <c r="N70" i="8"/>
  <c r="O70" i="8"/>
  <c r="D71" i="8"/>
  <c r="E71" i="8"/>
  <c r="F71" i="8"/>
  <c r="G71" i="8"/>
  <c r="H71" i="8"/>
  <c r="I71" i="8"/>
  <c r="J71" i="8"/>
  <c r="K71" i="8"/>
  <c r="L71" i="8"/>
  <c r="M71" i="8"/>
  <c r="N71" i="8"/>
  <c r="O71" i="8"/>
  <c r="D72" i="8"/>
  <c r="E72" i="8"/>
  <c r="F72" i="8"/>
  <c r="G72" i="8"/>
  <c r="H72" i="8"/>
  <c r="I72" i="8"/>
  <c r="J72" i="8"/>
  <c r="K72" i="8"/>
  <c r="L72" i="8"/>
  <c r="M72" i="8"/>
  <c r="N72" i="8"/>
  <c r="O72" i="8"/>
  <c r="D73" i="8"/>
  <c r="E73" i="8"/>
  <c r="F73" i="8"/>
  <c r="G73" i="8"/>
  <c r="H73" i="8"/>
  <c r="I73" i="8"/>
  <c r="J73" i="8"/>
  <c r="K73" i="8"/>
  <c r="L73" i="8"/>
  <c r="M73" i="8"/>
  <c r="N73" i="8"/>
  <c r="O73" i="8"/>
  <c r="D74" i="8"/>
  <c r="E74" i="8"/>
  <c r="F74" i="8"/>
  <c r="G74" i="8"/>
  <c r="H74" i="8"/>
  <c r="I74" i="8"/>
  <c r="J74" i="8"/>
  <c r="K74" i="8"/>
  <c r="L74" i="8"/>
  <c r="M74" i="8"/>
  <c r="N74" i="8"/>
  <c r="O74" i="8"/>
  <c r="D75" i="8"/>
  <c r="E75" i="8"/>
  <c r="F75" i="8"/>
  <c r="G75" i="8"/>
  <c r="H75" i="8"/>
  <c r="I75" i="8"/>
  <c r="J75" i="8"/>
  <c r="K75" i="8"/>
  <c r="L75" i="8"/>
  <c r="M75" i="8"/>
  <c r="N75" i="8"/>
  <c r="O75" i="8"/>
  <c r="D76" i="8"/>
  <c r="E76" i="8"/>
  <c r="F76" i="8"/>
  <c r="G76" i="8"/>
  <c r="H76" i="8"/>
  <c r="I76" i="8"/>
  <c r="J76" i="8"/>
  <c r="K76" i="8"/>
  <c r="L76" i="8"/>
  <c r="M76" i="8"/>
  <c r="N76" i="8"/>
  <c r="O76" i="8"/>
  <c r="D77" i="8"/>
  <c r="E77" i="8"/>
  <c r="F77" i="8"/>
  <c r="G77" i="8"/>
  <c r="H77" i="8"/>
  <c r="I77" i="8"/>
  <c r="J77" i="8"/>
  <c r="K77" i="8"/>
  <c r="L77" i="8"/>
  <c r="M77" i="8"/>
  <c r="N77" i="8"/>
  <c r="O77" i="8"/>
  <c r="D78" i="8"/>
  <c r="E78" i="8"/>
  <c r="F78" i="8"/>
  <c r="G78" i="8"/>
  <c r="H78" i="8"/>
  <c r="I78" i="8"/>
  <c r="J78" i="8"/>
  <c r="K78" i="8"/>
  <c r="L78" i="8"/>
  <c r="M78" i="8"/>
  <c r="N78" i="8"/>
  <c r="O78" i="8"/>
  <c r="D79" i="8"/>
  <c r="E79" i="8"/>
  <c r="F79" i="8"/>
  <c r="G79" i="8"/>
  <c r="H79" i="8"/>
  <c r="I79" i="8"/>
  <c r="J79" i="8"/>
  <c r="K79" i="8"/>
  <c r="L79" i="8"/>
  <c r="M79" i="8"/>
  <c r="N79" i="8"/>
  <c r="O79" i="8"/>
  <c r="D80" i="8"/>
  <c r="E80" i="8"/>
  <c r="F80" i="8"/>
  <c r="G80" i="8"/>
  <c r="H80" i="8"/>
  <c r="I80" i="8"/>
  <c r="J80" i="8"/>
  <c r="K80" i="8"/>
  <c r="L80" i="8"/>
  <c r="M80" i="8"/>
  <c r="N80" i="8"/>
  <c r="O80" i="8"/>
  <c r="D81" i="8"/>
  <c r="E81" i="8"/>
  <c r="F81" i="8"/>
  <c r="G81" i="8"/>
  <c r="H81" i="8"/>
  <c r="I81" i="8"/>
  <c r="J81" i="8"/>
  <c r="K81" i="8"/>
  <c r="L81" i="8"/>
  <c r="M81" i="8"/>
  <c r="N81" i="8"/>
  <c r="O81" i="8"/>
  <c r="D82" i="8"/>
  <c r="E82" i="8"/>
  <c r="F82" i="8"/>
  <c r="G82" i="8"/>
  <c r="H82" i="8"/>
  <c r="I82" i="8"/>
  <c r="J82" i="8"/>
  <c r="K82" i="8"/>
  <c r="L82" i="8"/>
  <c r="M82" i="8"/>
  <c r="N82" i="8"/>
  <c r="O82" i="8"/>
  <c r="D83" i="8"/>
  <c r="E83" i="8"/>
  <c r="F83" i="8"/>
  <c r="G83" i="8"/>
  <c r="H83" i="8"/>
  <c r="I83" i="8"/>
  <c r="J83" i="8"/>
  <c r="K83" i="8"/>
  <c r="L83" i="8"/>
  <c r="M83" i="8"/>
  <c r="N83" i="8"/>
  <c r="O83" i="8"/>
  <c r="D84" i="8"/>
  <c r="E84" i="8"/>
  <c r="F84" i="8"/>
  <c r="G84" i="8"/>
  <c r="H84" i="8"/>
  <c r="I84" i="8"/>
  <c r="J84" i="8"/>
  <c r="K84" i="8"/>
  <c r="L84" i="8"/>
  <c r="M84" i="8"/>
  <c r="N84" i="8"/>
  <c r="O84" i="8"/>
  <c r="D85" i="8"/>
  <c r="E85" i="8"/>
  <c r="F85" i="8"/>
  <c r="G85" i="8"/>
  <c r="H85" i="8"/>
  <c r="I85" i="8"/>
  <c r="J85" i="8"/>
  <c r="K85" i="8"/>
  <c r="L85" i="8"/>
  <c r="M85" i="8"/>
  <c r="N85" i="8"/>
  <c r="O85" i="8"/>
  <c r="D86" i="8"/>
  <c r="E86" i="8"/>
  <c r="F86" i="8"/>
  <c r="G86" i="8"/>
  <c r="H86" i="8"/>
  <c r="I86" i="8"/>
  <c r="J86" i="8"/>
  <c r="K86" i="8"/>
  <c r="L86" i="8"/>
  <c r="M86" i="8"/>
  <c r="N86" i="8"/>
  <c r="O86" i="8"/>
  <c r="D87" i="8"/>
  <c r="E87" i="8"/>
  <c r="F87" i="8"/>
  <c r="G87" i="8"/>
  <c r="H87" i="8"/>
  <c r="I87" i="8"/>
  <c r="J87" i="8"/>
  <c r="K87" i="8"/>
  <c r="L87" i="8"/>
  <c r="M87" i="8"/>
  <c r="N87" i="8"/>
  <c r="O87" i="8"/>
  <c r="D88" i="8"/>
  <c r="E88" i="8"/>
  <c r="F88" i="8"/>
  <c r="G88" i="8"/>
  <c r="H88" i="8"/>
  <c r="I88" i="8"/>
  <c r="J88" i="8"/>
  <c r="K88" i="8"/>
  <c r="L88" i="8"/>
  <c r="M88" i="8"/>
  <c r="N88" i="8"/>
  <c r="O88" i="8"/>
  <c r="D89" i="8"/>
  <c r="E89" i="8"/>
  <c r="F89" i="8"/>
  <c r="G89" i="8"/>
  <c r="H89" i="8"/>
  <c r="I89" i="8"/>
  <c r="J89" i="8"/>
  <c r="K89" i="8"/>
  <c r="L89" i="8"/>
  <c r="M89" i="8"/>
  <c r="N89" i="8"/>
  <c r="O89" i="8"/>
  <c r="D90" i="8"/>
  <c r="E90" i="8"/>
  <c r="F90" i="8"/>
  <c r="G90" i="8"/>
  <c r="H90" i="8"/>
  <c r="I90" i="8"/>
  <c r="J90" i="8"/>
  <c r="K90" i="8"/>
  <c r="L90" i="8"/>
  <c r="M90" i="8"/>
  <c r="N90" i="8"/>
  <c r="O90" i="8"/>
  <c r="D91" i="8"/>
  <c r="E91" i="8"/>
  <c r="F91" i="8"/>
  <c r="G91" i="8"/>
  <c r="H91" i="8"/>
  <c r="I91" i="8"/>
  <c r="J91" i="8"/>
  <c r="K91" i="8"/>
  <c r="L91" i="8"/>
  <c r="M91" i="8"/>
  <c r="N91" i="8"/>
  <c r="O91" i="8"/>
  <c r="D92" i="8"/>
  <c r="E92" i="8"/>
  <c r="F92" i="8"/>
  <c r="G92" i="8"/>
  <c r="H92" i="8"/>
  <c r="I92" i="8"/>
  <c r="J92" i="8"/>
  <c r="K92" i="8"/>
  <c r="L92" i="8"/>
  <c r="M92" i="8"/>
  <c r="N92" i="8"/>
  <c r="O92" i="8"/>
  <c r="D93" i="8"/>
  <c r="E93" i="8"/>
  <c r="F93" i="8"/>
  <c r="G93" i="8"/>
  <c r="H93" i="8"/>
  <c r="I93" i="8"/>
  <c r="J93" i="8"/>
  <c r="K93" i="8"/>
  <c r="L93" i="8"/>
  <c r="M93" i="8"/>
  <c r="N93" i="8"/>
  <c r="O93" i="8"/>
  <c r="D94" i="8"/>
  <c r="E94" i="8"/>
  <c r="F94" i="8"/>
  <c r="G94" i="8"/>
  <c r="H94" i="8"/>
  <c r="I94" i="8"/>
  <c r="J94" i="8"/>
  <c r="K94" i="8"/>
  <c r="L94" i="8"/>
  <c r="M94" i="8"/>
  <c r="N94" i="8"/>
  <c r="O94" i="8"/>
  <c r="D95" i="8"/>
  <c r="E95" i="8"/>
  <c r="F95" i="8"/>
  <c r="G95" i="8"/>
  <c r="H95" i="8"/>
  <c r="I95" i="8"/>
  <c r="J95" i="8"/>
  <c r="K95" i="8"/>
  <c r="L95" i="8"/>
  <c r="M95" i="8"/>
  <c r="N95" i="8"/>
  <c r="O95" i="8"/>
  <c r="D96" i="8"/>
  <c r="E96" i="8"/>
  <c r="F96" i="8"/>
  <c r="G96" i="8"/>
  <c r="H96" i="8"/>
  <c r="I96" i="8"/>
  <c r="J96" i="8"/>
  <c r="K96" i="8"/>
  <c r="L96" i="8"/>
  <c r="M96" i="8"/>
  <c r="N96" i="8"/>
  <c r="O96" i="8"/>
  <c r="D97" i="8"/>
  <c r="E97" i="8"/>
  <c r="F97" i="8"/>
  <c r="G97" i="8"/>
  <c r="H97" i="8"/>
  <c r="I97" i="8"/>
  <c r="J97" i="8"/>
  <c r="K97" i="8"/>
  <c r="L97" i="8"/>
  <c r="M97" i="8"/>
  <c r="N97" i="8"/>
  <c r="O97" i="8"/>
  <c r="D98" i="8"/>
  <c r="E98" i="8"/>
  <c r="F98" i="8"/>
  <c r="G98" i="8"/>
  <c r="H98" i="8"/>
  <c r="I98" i="8"/>
  <c r="J98" i="8"/>
  <c r="K98" i="8"/>
  <c r="L98" i="8"/>
  <c r="M98" i="8"/>
  <c r="N98" i="8"/>
  <c r="O98" i="8"/>
  <c r="D99" i="8"/>
  <c r="E99" i="8"/>
  <c r="F99" i="8"/>
  <c r="G99" i="8"/>
  <c r="H99" i="8"/>
  <c r="I99" i="8"/>
  <c r="J99" i="8"/>
  <c r="K99" i="8"/>
  <c r="L99" i="8"/>
  <c r="M99" i="8"/>
  <c r="N99" i="8"/>
  <c r="O99" i="8"/>
  <c r="D100" i="8"/>
  <c r="E100" i="8"/>
  <c r="F100" i="8"/>
  <c r="G100" i="8"/>
  <c r="H100" i="8"/>
  <c r="I100" i="8"/>
  <c r="J100" i="8"/>
  <c r="K100" i="8"/>
  <c r="L100" i="8"/>
  <c r="M100" i="8"/>
  <c r="N100" i="8"/>
  <c r="O100" i="8"/>
  <c r="D101" i="8"/>
  <c r="E101" i="8"/>
  <c r="F101" i="8"/>
  <c r="G101" i="8"/>
  <c r="H101" i="8"/>
  <c r="I101" i="8"/>
  <c r="J101" i="8"/>
  <c r="K101" i="8"/>
  <c r="L101" i="8"/>
  <c r="M101" i="8"/>
  <c r="N101" i="8"/>
  <c r="O101" i="8"/>
  <c r="D102" i="8"/>
  <c r="E102" i="8"/>
  <c r="F102" i="8"/>
  <c r="G102" i="8"/>
  <c r="H102" i="8"/>
  <c r="I102" i="8"/>
  <c r="J102" i="8"/>
  <c r="K102" i="8"/>
  <c r="L102" i="8"/>
  <c r="M102" i="8"/>
  <c r="N102" i="8"/>
  <c r="O102" i="8"/>
  <c r="D103" i="8"/>
  <c r="E103" i="8"/>
  <c r="F103" i="8"/>
  <c r="G103" i="8"/>
  <c r="H103" i="8"/>
  <c r="I103" i="8"/>
  <c r="J103" i="8"/>
  <c r="K103" i="8"/>
  <c r="L103" i="8"/>
  <c r="M103" i="8"/>
  <c r="N103" i="8"/>
  <c r="O103" i="8"/>
  <c r="D104" i="8"/>
  <c r="E104" i="8"/>
  <c r="F104" i="8"/>
  <c r="G104" i="8"/>
  <c r="H104" i="8"/>
  <c r="I104" i="8"/>
  <c r="J104" i="8"/>
  <c r="K104" i="8"/>
  <c r="L104" i="8"/>
  <c r="M104" i="8"/>
  <c r="N104" i="8"/>
  <c r="O104" i="8"/>
  <c r="D105" i="8"/>
  <c r="E105" i="8"/>
  <c r="F105" i="8"/>
  <c r="G105" i="8"/>
  <c r="H105" i="8"/>
  <c r="I105" i="8"/>
  <c r="J105" i="8"/>
  <c r="K105" i="8"/>
  <c r="L105" i="8"/>
  <c r="M105" i="8"/>
  <c r="N105" i="8"/>
  <c r="O105" i="8"/>
  <c r="D106" i="8"/>
  <c r="E106" i="8"/>
  <c r="F106" i="8"/>
  <c r="G106" i="8"/>
  <c r="H106" i="8"/>
  <c r="I106" i="8"/>
  <c r="J106" i="8"/>
  <c r="K106" i="8"/>
  <c r="L106" i="8"/>
  <c r="M106" i="8"/>
  <c r="N106" i="8"/>
  <c r="O106" i="8"/>
  <c r="D107" i="8"/>
  <c r="E107" i="8"/>
  <c r="F107" i="8"/>
  <c r="G107" i="8"/>
  <c r="H107" i="8"/>
  <c r="I107" i="8"/>
  <c r="J107" i="8"/>
  <c r="K107" i="8"/>
  <c r="L107" i="8"/>
  <c r="M107" i="8"/>
  <c r="N107" i="8"/>
  <c r="O107" i="8"/>
  <c r="D108" i="8"/>
  <c r="E108" i="8"/>
  <c r="F108" i="8"/>
  <c r="G108" i="8"/>
  <c r="H108" i="8"/>
  <c r="I108" i="8"/>
  <c r="J108" i="8"/>
  <c r="K108" i="8"/>
  <c r="L108" i="8"/>
  <c r="M108" i="8"/>
  <c r="N108" i="8"/>
  <c r="O108" i="8"/>
  <c r="D109" i="8"/>
  <c r="E109" i="8"/>
  <c r="F109" i="8"/>
  <c r="G109" i="8"/>
  <c r="H109" i="8"/>
  <c r="I109" i="8"/>
  <c r="J109" i="8"/>
  <c r="K109" i="8"/>
  <c r="L109" i="8"/>
  <c r="M109" i="8"/>
  <c r="N109" i="8"/>
  <c r="O109" i="8"/>
  <c r="D110" i="8"/>
  <c r="E110" i="8"/>
  <c r="F110" i="8"/>
  <c r="G110" i="8"/>
  <c r="H110" i="8"/>
  <c r="I110" i="8"/>
  <c r="J110" i="8"/>
  <c r="K110" i="8"/>
  <c r="L110" i="8"/>
  <c r="M110" i="8"/>
  <c r="N110" i="8"/>
  <c r="O110" i="8"/>
  <c r="D111" i="8"/>
  <c r="E111" i="8"/>
  <c r="F111" i="8"/>
  <c r="G111" i="8"/>
  <c r="H111" i="8"/>
  <c r="I111" i="8"/>
  <c r="J111" i="8"/>
  <c r="K111" i="8"/>
  <c r="L111" i="8"/>
  <c r="M111" i="8"/>
  <c r="N111" i="8"/>
  <c r="O111" i="8"/>
  <c r="D112" i="8"/>
  <c r="E112" i="8"/>
  <c r="F112" i="8"/>
  <c r="G112" i="8"/>
  <c r="H112" i="8"/>
  <c r="I112" i="8"/>
  <c r="J112" i="8"/>
  <c r="K112" i="8"/>
  <c r="L112" i="8"/>
  <c r="M112" i="8"/>
  <c r="N112" i="8"/>
  <c r="O112" i="8"/>
  <c r="D113" i="8"/>
  <c r="E113" i="8"/>
  <c r="F113" i="8"/>
  <c r="G113" i="8"/>
  <c r="H113" i="8"/>
  <c r="I113" i="8"/>
  <c r="J113" i="8"/>
  <c r="K113" i="8"/>
  <c r="L113" i="8"/>
  <c r="M113" i="8"/>
  <c r="N113" i="8"/>
  <c r="O113" i="8"/>
  <c r="D114" i="8"/>
  <c r="E114" i="8"/>
  <c r="F114" i="8"/>
  <c r="G114" i="8"/>
  <c r="H114" i="8"/>
  <c r="I114" i="8"/>
  <c r="J114" i="8"/>
  <c r="K114" i="8"/>
  <c r="L114" i="8"/>
  <c r="M114" i="8"/>
  <c r="N114" i="8"/>
  <c r="O114" i="8"/>
  <c r="D115" i="8"/>
  <c r="E115" i="8"/>
  <c r="F115" i="8"/>
  <c r="G115" i="8"/>
  <c r="H115" i="8"/>
  <c r="I115" i="8"/>
  <c r="J115" i="8"/>
  <c r="K115" i="8"/>
  <c r="L115" i="8"/>
  <c r="M115" i="8"/>
  <c r="N115" i="8"/>
  <c r="O115" i="8"/>
  <c r="D116" i="8"/>
  <c r="E116" i="8"/>
  <c r="F116" i="8"/>
  <c r="G116" i="8"/>
  <c r="H116" i="8"/>
  <c r="I116" i="8"/>
  <c r="J116" i="8"/>
  <c r="K116" i="8"/>
  <c r="L116" i="8"/>
  <c r="M116" i="8"/>
  <c r="N116" i="8"/>
  <c r="O116" i="8"/>
  <c r="D117" i="8"/>
  <c r="E117" i="8"/>
  <c r="F117" i="8"/>
  <c r="G117" i="8"/>
  <c r="H117" i="8"/>
  <c r="I117" i="8"/>
  <c r="J117" i="8"/>
  <c r="K117" i="8"/>
  <c r="L117" i="8"/>
  <c r="M117" i="8"/>
  <c r="N117" i="8"/>
  <c r="O117" i="8"/>
  <c r="D118" i="8"/>
  <c r="E118" i="8"/>
  <c r="F118" i="8"/>
  <c r="G118" i="8"/>
  <c r="H118" i="8"/>
  <c r="I118" i="8"/>
  <c r="J118" i="8"/>
  <c r="K118" i="8"/>
  <c r="L118" i="8"/>
  <c r="M118" i="8"/>
  <c r="N118" i="8"/>
  <c r="O118" i="8"/>
  <c r="D119" i="8"/>
  <c r="E119" i="8"/>
  <c r="F119" i="8"/>
  <c r="G119" i="8"/>
  <c r="H119" i="8"/>
  <c r="I119" i="8"/>
  <c r="J119" i="8"/>
  <c r="K119" i="8"/>
  <c r="L119" i="8"/>
  <c r="M119" i="8"/>
  <c r="N119" i="8"/>
  <c r="O119" i="8"/>
  <c r="D120" i="8"/>
  <c r="E120" i="8"/>
  <c r="F120" i="8"/>
  <c r="G120" i="8"/>
  <c r="H120" i="8"/>
  <c r="I120" i="8"/>
  <c r="J120" i="8"/>
  <c r="K120" i="8"/>
  <c r="L120" i="8"/>
  <c r="M120" i="8"/>
  <c r="N120" i="8"/>
  <c r="O120" i="8"/>
  <c r="D121" i="8"/>
  <c r="E121" i="8"/>
  <c r="F121" i="8"/>
  <c r="G121" i="8"/>
  <c r="H121" i="8"/>
  <c r="I121" i="8"/>
  <c r="J121" i="8"/>
  <c r="K121" i="8"/>
  <c r="L121" i="8"/>
  <c r="M121" i="8"/>
  <c r="N121" i="8"/>
  <c r="O121" i="8"/>
  <c r="D122" i="8"/>
  <c r="E122" i="8"/>
  <c r="F122" i="8"/>
  <c r="G122" i="8"/>
  <c r="H122" i="8"/>
  <c r="I122" i="8"/>
  <c r="J122" i="8"/>
  <c r="K122" i="8"/>
  <c r="L122" i="8"/>
  <c r="M122" i="8"/>
  <c r="N122" i="8"/>
  <c r="O122" i="8"/>
  <c r="D123" i="8"/>
  <c r="E123" i="8"/>
  <c r="F123" i="8"/>
  <c r="G123" i="8"/>
  <c r="H123" i="8"/>
  <c r="I123" i="8"/>
  <c r="J123" i="8"/>
  <c r="K123" i="8"/>
  <c r="L123" i="8"/>
  <c r="M123" i="8"/>
  <c r="N123" i="8"/>
  <c r="O123" i="8"/>
  <c r="D124" i="8"/>
  <c r="E124" i="8"/>
  <c r="F124" i="8"/>
  <c r="G124" i="8"/>
  <c r="H124" i="8"/>
  <c r="I124" i="8"/>
  <c r="J124" i="8"/>
  <c r="K124" i="8"/>
  <c r="L124" i="8"/>
  <c r="M124" i="8"/>
  <c r="N124" i="8"/>
  <c r="O124" i="8"/>
  <c r="D125" i="8"/>
  <c r="E125" i="8"/>
  <c r="F125" i="8"/>
  <c r="G125" i="8"/>
  <c r="H125" i="8"/>
  <c r="I125" i="8"/>
  <c r="J125" i="8"/>
  <c r="K125" i="8"/>
  <c r="L125" i="8"/>
  <c r="M125" i="8"/>
  <c r="N125" i="8"/>
  <c r="O125" i="8"/>
  <c r="D126" i="8"/>
  <c r="E126" i="8"/>
  <c r="F126" i="8"/>
  <c r="G126" i="8"/>
  <c r="H126" i="8"/>
  <c r="I126" i="8"/>
  <c r="J126" i="8"/>
  <c r="K126" i="8"/>
  <c r="L126" i="8"/>
  <c r="M126" i="8"/>
  <c r="N126" i="8"/>
  <c r="O126" i="8"/>
  <c r="D127" i="8"/>
  <c r="E127" i="8"/>
  <c r="F127" i="8"/>
  <c r="G127" i="8"/>
  <c r="H127" i="8"/>
  <c r="I127" i="8"/>
  <c r="J127" i="8"/>
  <c r="K127" i="8"/>
  <c r="L127" i="8"/>
  <c r="M127" i="8"/>
  <c r="N127" i="8"/>
  <c r="O127" i="8"/>
  <c r="D128" i="8"/>
  <c r="E128" i="8"/>
  <c r="F128" i="8"/>
  <c r="G128" i="8"/>
  <c r="H128" i="8"/>
  <c r="I128" i="8"/>
  <c r="J128" i="8"/>
  <c r="K128" i="8"/>
  <c r="L128" i="8"/>
  <c r="M128" i="8"/>
  <c r="N128" i="8"/>
  <c r="O128" i="8"/>
  <c r="D129" i="8"/>
  <c r="E129" i="8"/>
  <c r="F129" i="8"/>
  <c r="G129" i="8"/>
  <c r="H129" i="8"/>
  <c r="I129" i="8"/>
  <c r="J129" i="8"/>
  <c r="K129" i="8"/>
  <c r="L129" i="8"/>
  <c r="M129" i="8"/>
  <c r="N129" i="8"/>
  <c r="O129" i="8"/>
  <c r="D130" i="8"/>
  <c r="E130" i="8"/>
  <c r="F130" i="8"/>
  <c r="G130" i="8"/>
  <c r="H130" i="8"/>
  <c r="I130" i="8"/>
  <c r="J130" i="8"/>
  <c r="K130" i="8"/>
  <c r="L130" i="8"/>
  <c r="M130" i="8"/>
  <c r="N130" i="8"/>
  <c r="O130" i="8"/>
  <c r="D131" i="8"/>
  <c r="E131" i="8"/>
  <c r="F131" i="8"/>
  <c r="G131" i="8"/>
  <c r="H131" i="8"/>
  <c r="I131" i="8"/>
  <c r="J131" i="8"/>
  <c r="K131" i="8"/>
  <c r="L131" i="8"/>
  <c r="M131" i="8"/>
  <c r="N131" i="8"/>
  <c r="O131" i="8"/>
  <c r="D132" i="8"/>
  <c r="E132" i="8"/>
  <c r="F132" i="8"/>
  <c r="G132" i="8"/>
  <c r="H132" i="8"/>
  <c r="I132" i="8"/>
  <c r="J132" i="8"/>
  <c r="K132" i="8"/>
  <c r="L132" i="8"/>
  <c r="M132" i="8"/>
  <c r="N132" i="8"/>
  <c r="O132" i="8"/>
  <c r="D133" i="8"/>
  <c r="E133" i="8"/>
  <c r="F133" i="8"/>
  <c r="G133" i="8"/>
  <c r="H133" i="8"/>
  <c r="I133" i="8"/>
  <c r="J133" i="8"/>
  <c r="K133" i="8"/>
  <c r="L133" i="8"/>
  <c r="M133" i="8"/>
  <c r="N133" i="8"/>
  <c r="O133" i="8"/>
  <c r="D134" i="8"/>
  <c r="E134" i="8"/>
  <c r="F134" i="8"/>
  <c r="G134" i="8"/>
  <c r="H134" i="8"/>
  <c r="I134" i="8"/>
  <c r="J134" i="8"/>
  <c r="K134" i="8"/>
  <c r="L134" i="8"/>
  <c r="M134" i="8"/>
  <c r="N134" i="8"/>
  <c r="O134" i="8"/>
  <c r="D135" i="8"/>
  <c r="E135" i="8"/>
  <c r="F135" i="8"/>
  <c r="G135" i="8"/>
  <c r="H135" i="8"/>
  <c r="I135" i="8"/>
  <c r="J135" i="8"/>
  <c r="K135" i="8"/>
  <c r="L135" i="8"/>
  <c r="M135" i="8"/>
  <c r="N135" i="8"/>
  <c r="O135" i="8"/>
  <c r="D136" i="8"/>
  <c r="E136" i="8"/>
  <c r="F136" i="8"/>
  <c r="G136" i="8"/>
  <c r="H136" i="8"/>
  <c r="I136" i="8"/>
  <c r="J136" i="8"/>
  <c r="K136" i="8"/>
  <c r="L136" i="8"/>
  <c r="M136" i="8"/>
  <c r="N136" i="8"/>
  <c r="O136" i="8"/>
  <c r="D137" i="8"/>
  <c r="E137" i="8"/>
  <c r="F137" i="8"/>
  <c r="G137" i="8"/>
  <c r="H137" i="8"/>
  <c r="I137" i="8"/>
  <c r="J137" i="8"/>
  <c r="K137" i="8"/>
  <c r="L137" i="8"/>
  <c r="M137" i="8"/>
  <c r="N137" i="8"/>
  <c r="O137" i="8"/>
  <c r="D7" i="8"/>
  <c r="E7" i="8"/>
  <c r="F7" i="8"/>
  <c r="G7" i="8"/>
  <c r="H7" i="8"/>
  <c r="I7" i="8"/>
  <c r="J7" i="8"/>
  <c r="K7" i="8"/>
  <c r="L7" i="8"/>
  <c r="M7" i="8"/>
  <c r="N7" i="8"/>
  <c r="O7" i="8"/>
  <c r="F6" i="8"/>
  <c r="G6" i="8"/>
  <c r="H6" i="8"/>
  <c r="I6" i="8"/>
  <c r="J6" i="8"/>
  <c r="K6" i="8"/>
  <c r="L6" i="8"/>
  <c r="M6" i="8"/>
  <c r="N6" i="8"/>
  <c r="O6" i="8"/>
  <c r="E6" i="8"/>
  <c r="D6" i="8"/>
  <c r="C232" i="2"/>
  <c r="D232" i="2"/>
  <c r="E232" i="2"/>
  <c r="F232" i="2"/>
  <c r="G232" i="2"/>
  <c r="H232" i="2"/>
  <c r="I232" i="2"/>
  <c r="J232" i="2"/>
  <c r="K232" i="2"/>
  <c r="L232" i="2"/>
  <c r="M232" i="2"/>
  <c r="N232" i="2"/>
  <c r="O232" i="2"/>
  <c r="P232" i="2"/>
  <c r="Q232" i="2"/>
  <c r="R232" i="2"/>
  <c r="S232" i="2"/>
  <c r="T232" i="2"/>
  <c r="B232" i="2"/>
  <c r="J11" i="7"/>
  <c r="G28" i="13" l="1"/>
  <c r="E139" i="8"/>
  <c r="E140" i="8" s="1"/>
  <c r="C151" i="8" s="1"/>
  <c r="B9" i="12" s="1"/>
  <c r="M139" i="8"/>
  <c r="M140" i="8" s="1"/>
  <c r="G151" i="8" s="1"/>
  <c r="F9" i="12" s="1"/>
  <c r="I139" i="8"/>
  <c r="I140" i="8" s="1"/>
  <c r="E151" i="8" s="1"/>
  <c r="D9" i="12" s="1"/>
  <c r="O139" i="8"/>
  <c r="O140" i="8" s="1"/>
  <c r="H151" i="8" s="1"/>
  <c r="G9" i="12" s="1"/>
  <c r="K139" i="8"/>
  <c r="K140" i="8" s="1"/>
  <c r="F151" i="8" s="1"/>
  <c r="E9" i="12" s="1"/>
  <c r="G139" i="8"/>
  <c r="G140" i="8" s="1"/>
  <c r="D151" i="8" s="1"/>
  <c r="C9" i="12" s="1"/>
  <c r="L143" i="8"/>
  <c r="G148" i="8" s="1"/>
  <c r="F7" i="12" s="1"/>
  <c r="H144" i="8"/>
  <c r="E149" i="8" s="1"/>
  <c r="D143" i="8"/>
  <c r="C148" i="8" s="1"/>
  <c r="B7" i="12" s="1"/>
  <c r="F145" i="8"/>
  <c r="D150" i="8" s="1"/>
  <c r="C8" i="12" s="1"/>
  <c r="N145" i="8"/>
  <c r="H150" i="8" s="1"/>
  <c r="G8" i="12" s="1"/>
  <c r="J143" i="8"/>
  <c r="F148" i="8" s="1"/>
  <c r="E7" i="12" s="1"/>
  <c r="N144" i="8"/>
  <c r="H149" i="8" s="1"/>
  <c r="L145" i="8"/>
  <c r="G150" i="8" s="1"/>
  <c r="F8" i="12" s="1"/>
  <c r="H143" i="8"/>
  <c r="E148" i="8" s="1"/>
  <c r="D7" i="12" s="1"/>
  <c r="F144" i="8"/>
  <c r="D149" i="8" s="1"/>
  <c r="D145" i="8"/>
  <c r="C150" i="8" s="1"/>
  <c r="B8" i="12" s="1"/>
  <c r="N143" i="8"/>
  <c r="H148" i="8" s="1"/>
  <c r="G7" i="12" s="1"/>
  <c r="L144" i="8"/>
  <c r="G149" i="8" s="1"/>
  <c r="J145" i="8"/>
  <c r="F150" i="8" s="1"/>
  <c r="E8" i="12" s="1"/>
  <c r="F143" i="8"/>
  <c r="D148" i="8" s="1"/>
  <c r="C7" i="12" s="1"/>
  <c r="D144" i="8"/>
  <c r="C149" i="8" s="1"/>
  <c r="J144" i="8"/>
  <c r="F149" i="8" s="1"/>
  <c r="H145" i="8"/>
  <c r="E150" i="8" s="1"/>
  <c r="D8" i="12" s="1"/>
  <c r="H230" i="2"/>
  <c r="I230" i="2"/>
  <c r="K230" i="2"/>
  <c r="J230" i="2"/>
  <c r="G230" i="2"/>
  <c r="F230" i="2"/>
  <c r="E230" i="2"/>
  <c r="D230" i="2"/>
  <c r="C230" i="2"/>
  <c r="B230" i="2"/>
  <c r="M230" i="2"/>
  <c r="N230" i="2"/>
  <c r="O230" i="2"/>
  <c r="P230" i="2"/>
  <c r="Q230" i="2"/>
  <c r="R230" i="2"/>
  <c r="S230" i="2"/>
  <c r="T230" i="2"/>
  <c r="L230" i="2"/>
  <c r="K149" i="4"/>
  <c r="L143" i="4"/>
  <c r="M111" i="4" s="1"/>
  <c r="K147" i="4"/>
  <c r="K146" i="4"/>
  <c r="L144" i="4"/>
  <c r="M143" i="4"/>
  <c r="M134" i="4"/>
  <c r="M23" i="4"/>
  <c r="M66" i="4"/>
  <c r="M125" i="4"/>
  <c r="M126" i="4"/>
  <c r="M32" i="4"/>
  <c r="M75" i="4"/>
  <c r="M48" i="4"/>
  <c r="M46" i="4"/>
  <c r="M106" i="4"/>
  <c r="M24" i="4"/>
  <c r="M34" i="4"/>
  <c r="M42" i="4"/>
  <c r="M21" i="4"/>
  <c r="M37" i="4"/>
  <c r="M11" i="4"/>
  <c r="M17" i="4"/>
  <c r="M39" i="4"/>
  <c r="M110" i="4"/>
  <c r="M67" i="4"/>
  <c r="M72" i="4"/>
  <c r="M59" i="4"/>
  <c r="M119" i="4"/>
  <c r="M30" i="4"/>
  <c r="M141" i="4"/>
  <c r="M129" i="4"/>
  <c r="M82" i="4"/>
  <c r="M68" i="4"/>
  <c r="M63" i="4"/>
  <c r="M114" i="4"/>
  <c r="M5" i="4"/>
  <c r="M9" i="4"/>
  <c r="M25" i="4"/>
  <c r="M35" i="4"/>
  <c r="M40" i="4"/>
  <c r="M38" i="4"/>
  <c r="M19" i="4"/>
  <c r="M94" i="4"/>
  <c r="M93" i="4"/>
  <c r="M92" i="4"/>
  <c r="M123" i="4"/>
  <c r="M99" i="4"/>
  <c r="M98" i="4"/>
  <c r="M81" i="4"/>
  <c r="M80" i="4"/>
  <c r="M79" i="4"/>
  <c r="M120" i="4"/>
  <c r="M13" i="4"/>
  <c r="M56" i="4"/>
  <c r="M28" i="4"/>
  <c r="M142" i="4"/>
  <c r="M77" i="4"/>
  <c r="M10" i="4"/>
  <c r="M60" i="4"/>
  <c r="M71" i="4"/>
  <c r="M132" i="4"/>
  <c r="M96" i="4"/>
  <c r="M83" i="4"/>
  <c r="M89" i="4"/>
  <c r="M88" i="4"/>
  <c r="M109" i="4"/>
  <c r="M86" i="4"/>
  <c r="M85" i="4"/>
  <c r="M47" i="4"/>
  <c r="M44" i="4"/>
  <c r="M27" i="4"/>
  <c r="M136" i="4"/>
  <c r="M121" i="4"/>
  <c r="M36" i="4"/>
  <c r="M55" i="4"/>
  <c r="M131" i="4"/>
  <c r="M130" i="4"/>
  <c r="M12" i="4"/>
  <c r="M31" i="4"/>
  <c r="M7" i="4"/>
  <c r="M115" i="4"/>
  <c r="M112" i="4"/>
  <c r="M139" i="4"/>
  <c r="M43" i="4"/>
  <c r="M101" i="4"/>
  <c r="M74" i="4"/>
  <c r="M73" i="4"/>
  <c r="M140" i="4"/>
  <c r="M116" i="4"/>
  <c r="M104" i="4"/>
  <c r="M102" i="4"/>
  <c r="M62" i="4"/>
  <c r="M26" i="4"/>
  <c r="M57" i="4"/>
  <c r="M97" i="4"/>
  <c r="M20" i="4"/>
  <c r="M105" i="4"/>
  <c r="M61" i="4"/>
  <c r="M41" i="4"/>
  <c r="M122" i="4"/>
  <c r="M107" i="4"/>
  <c r="M78" i="4"/>
  <c r="M91" i="4"/>
  <c r="M117" i="4"/>
  <c r="M51" i="4"/>
  <c r="M49" i="4"/>
  <c r="M18" i="4"/>
  <c r="M100" i="4"/>
  <c r="D157" i="4"/>
  <c r="D156" i="4"/>
  <c r="E153" i="4"/>
  <c r="F11" i="4" s="1"/>
  <c r="F121" i="4"/>
  <c r="F133" i="4"/>
  <c r="F143" i="4"/>
  <c r="F151" i="4"/>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5" i="5"/>
  <c r="AG1453" i="1"/>
  <c r="AG1539" i="1"/>
  <c r="AG1624" i="1"/>
  <c r="AG1707" i="1"/>
  <c r="AG1771" i="1"/>
  <c r="AG1835" i="1"/>
  <c r="AG1899" i="1"/>
  <c r="AG1963" i="1"/>
  <c r="AG2027" i="1"/>
  <c r="AG2091" i="1"/>
  <c r="AG2155" i="1"/>
  <c r="AG2162" i="1"/>
  <c r="AG2199" i="1"/>
  <c r="AG2205" i="1"/>
  <c r="AG2242" i="1"/>
  <c r="AG2247" i="1"/>
  <c r="AG2285" i="1"/>
  <c r="AG2290" i="1"/>
  <c r="AG2327" i="1"/>
  <c r="AG2333" i="1"/>
  <c r="AG2370" i="1"/>
  <c r="AG2375" i="1"/>
  <c r="AG2413" i="1"/>
  <c r="AG2418" i="1"/>
  <c r="AG2455" i="1"/>
  <c r="AG2461" i="1"/>
  <c r="AG2498" i="1"/>
  <c r="AG2503" i="1"/>
  <c r="AG2541" i="1"/>
  <c r="AG2546" i="1"/>
  <c r="AG2567" i="1"/>
  <c r="AG2583" i="1"/>
  <c r="AG2589" i="1"/>
  <c r="AG2610" i="1"/>
  <c r="AG2625" i="1"/>
  <c r="AG2626" i="1"/>
  <c r="AG2637" i="1"/>
  <c r="AG2646" i="1"/>
  <c r="AG2647" i="1"/>
  <c r="AG2658" i="1"/>
  <c r="AG2667" i="1"/>
  <c r="AG2669" i="1"/>
  <c r="AG2679" i="1"/>
  <c r="AG2689" i="1"/>
  <c r="AG2690" i="1"/>
  <c r="AG2701" i="1"/>
  <c r="AG2710" i="1"/>
  <c r="AG2711" i="1"/>
  <c r="AG2722" i="1"/>
  <c r="AG2731" i="1"/>
  <c r="AG2733" i="1"/>
  <c r="AG2743" i="1"/>
  <c r="AG2753" i="1"/>
  <c r="AG2754" i="1"/>
  <c r="AG2765" i="1"/>
  <c r="AG2774" i="1"/>
  <c r="AG2775" i="1"/>
  <c r="AG2786" i="1"/>
  <c r="AG2795" i="1"/>
  <c r="AG2797" i="1"/>
  <c r="AG2807" i="1"/>
  <c r="AG2817" i="1"/>
  <c r="AG2818" i="1"/>
  <c r="AG2829" i="1"/>
  <c r="AG2838" i="1"/>
  <c r="AG2839" i="1"/>
  <c r="AG2850" i="1"/>
  <c r="AG2857" i="1"/>
  <c r="AG2858" i="1"/>
  <c r="AG2866" i="1"/>
  <c r="AG2873" i="1"/>
  <c r="AG2874" i="1"/>
  <c r="AG2882" i="1"/>
  <c r="AG2889" i="1"/>
  <c r="AG2890" i="1"/>
  <c r="AG2898" i="1"/>
  <c r="AG2905" i="1"/>
  <c r="AG2906" i="1"/>
  <c r="AG2914" i="1"/>
  <c r="AG2921" i="1"/>
  <c r="AG2922" i="1"/>
  <c r="AG2930" i="1"/>
  <c r="AG2937" i="1"/>
  <c r="AG2938" i="1"/>
  <c r="AG2946" i="1"/>
  <c r="AG2953" i="1"/>
  <c r="AG2954" i="1"/>
  <c r="AG2962" i="1"/>
  <c r="AG2969" i="1"/>
  <c r="AG2970" i="1"/>
  <c r="AG2978" i="1"/>
  <c r="AG2985" i="1"/>
  <c r="AG2986" i="1"/>
  <c r="AG2994" i="1"/>
  <c r="AG3001" i="1"/>
  <c r="AG3002" i="1"/>
  <c r="AG3010" i="1"/>
  <c r="AG3017" i="1"/>
  <c r="AG3018" i="1"/>
  <c r="AG3026" i="1"/>
  <c r="AG3033" i="1"/>
  <c r="AG3034" i="1"/>
  <c r="AG3042" i="1"/>
  <c r="AG3049" i="1"/>
  <c r="AG3050" i="1"/>
  <c r="AG3058" i="1"/>
  <c r="AG3065" i="1"/>
  <c r="AG3066" i="1"/>
  <c r="AG3074" i="1"/>
  <c r="AG3081" i="1"/>
  <c r="AG3082" i="1"/>
  <c r="AG3090" i="1"/>
  <c r="AG3097" i="1"/>
  <c r="AG3098" i="1"/>
  <c r="AG3106" i="1"/>
  <c r="AG3113" i="1"/>
  <c r="AG3114" i="1"/>
  <c r="AG3122" i="1"/>
  <c r="AG3129" i="1"/>
  <c r="AG3130" i="1"/>
  <c r="AG3138" i="1"/>
  <c r="AG3145" i="1"/>
  <c r="AG3146" i="1"/>
  <c r="AG3154" i="1"/>
  <c r="AG3161" i="1"/>
  <c r="AG3162" i="1"/>
  <c r="AG3170" i="1"/>
  <c r="AG3177" i="1"/>
  <c r="AG3178" i="1"/>
  <c r="AG3186" i="1"/>
  <c r="AG3193" i="1"/>
  <c r="AG3194" i="1"/>
  <c r="AG3202" i="1"/>
  <c r="AG3209" i="1"/>
  <c r="AG3210" i="1"/>
  <c r="AG3218" i="1"/>
  <c r="AG3225" i="1"/>
  <c r="AG3226" i="1"/>
  <c r="AG3234" i="1"/>
  <c r="AG3241" i="1"/>
  <c r="AG3242" i="1"/>
  <c r="AG3250" i="1"/>
  <c r="AG3257" i="1"/>
  <c r="AG3258" i="1"/>
  <c r="AG3266" i="1"/>
  <c r="AG3273" i="1"/>
  <c r="AG3274" i="1"/>
  <c r="AG3282" i="1"/>
  <c r="AG3289" i="1"/>
  <c r="AG3290" i="1"/>
  <c r="AG3298" i="1"/>
  <c r="AG3305" i="1"/>
  <c r="AG3306" i="1"/>
  <c r="AG3314" i="1"/>
  <c r="AG3321" i="1"/>
  <c r="AG3322" i="1"/>
  <c r="AG3330" i="1"/>
  <c r="AG3337" i="1"/>
  <c r="AG3338" i="1"/>
  <c r="AF3340" i="1"/>
  <c r="AG1443" i="1" s="1"/>
  <c r="Z3342" i="1"/>
  <c r="J28" i="13" l="1"/>
  <c r="I28" i="13"/>
  <c r="F111" i="4"/>
  <c r="F101" i="4"/>
  <c r="F89" i="4"/>
  <c r="F79" i="4"/>
  <c r="F69" i="4"/>
  <c r="F57" i="4"/>
  <c r="F47" i="4"/>
  <c r="F37" i="4"/>
  <c r="F25" i="4"/>
  <c r="F15" i="4"/>
  <c r="AG2525" i="1"/>
  <c r="AG2482" i="1"/>
  <c r="AG2439" i="1"/>
  <c r="AG2397" i="1"/>
  <c r="AG2354" i="1"/>
  <c r="AG2311" i="1"/>
  <c r="AG2269" i="1"/>
  <c r="AG2226" i="1"/>
  <c r="AG2183" i="1"/>
  <c r="AG2131" i="1"/>
  <c r="AG2067" i="1"/>
  <c r="AG2003" i="1"/>
  <c r="AG1939" i="1"/>
  <c r="AG1875" i="1"/>
  <c r="AG1811" i="1"/>
  <c r="AG1747" i="1"/>
  <c r="AG1677" i="1"/>
  <c r="AG1592" i="1"/>
  <c r="AG1507" i="1"/>
  <c r="AG1421" i="1"/>
  <c r="F149" i="4"/>
  <c r="F141" i="4"/>
  <c r="F129" i="4"/>
  <c r="F119" i="4"/>
  <c r="F109" i="4"/>
  <c r="F97" i="4"/>
  <c r="F87" i="4"/>
  <c r="F77" i="4"/>
  <c r="F65" i="4"/>
  <c r="F55" i="4"/>
  <c r="F45" i="4"/>
  <c r="F33" i="4"/>
  <c r="F23" i="4"/>
  <c r="F13" i="4"/>
  <c r="AG3329" i="1"/>
  <c r="AG3313" i="1"/>
  <c r="AG3297" i="1"/>
  <c r="AG3281" i="1"/>
  <c r="AG3265" i="1"/>
  <c r="AG3249" i="1"/>
  <c r="AG3233" i="1"/>
  <c r="AG3217" i="1"/>
  <c r="AG3201" i="1"/>
  <c r="AG3185" i="1"/>
  <c r="AG3169" i="1"/>
  <c r="AG3153" i="1"/>
  <c r="AG3137" i="1"/>
  <c r="AG3121" i="1"/>
  <c r="AG3105" i="1"/>
  <c r="AG3089" i="1"/>
  <c r="AG3073" i="1"/>
  <c r="AG3057" i="1"/>
  <c r="AG3041" i="1"/>
  <c r="AG3025" i="1"/>
  <c r="AG3009" i="1"/>
  <c r="AG2993" i="1"/>
  <c r="AG2977" i="1"/>
  <c r="AG2961" i="1"/>
  <c r="AG2945" i="1"/>
  <c r="AG2929" i="1"/>
  <c r="AG2913" i="1"/>
  <c r="AG2897" i="1"/>
  <c r="AG2881" i="1"/>
  <c r="AG2865" i="1"/>
  <c r="AG2849" i="1"/>
  <c r="AG2827" i="1"/>
  <c r="AG2806" i="1"/>
  <c r="AG2785" i="1"/>
  <c r="AG2763" i="1"/>
  <c r="AG2742" i="1"/>
  <c r="AG2721" i="1"/>
  <c r="AG2699" i="1"/>
  <c r="AG2678" i="1"/>
  <c r="AG2657" i="1"/>
  <c r="AG2635" i="1"/>
  <c r="AG2605" i="1"/>
  <c r="AG2562" i="1"/>
  <c r="AG2519" i="1"/>
  <c r="AG2477" i="1"/>
  <c r="AG2434" i="1"/>
  <c r="AG2391" i="1"/>
  <c r="AG2349" i="1"/>
  <c r="AG2306" i="1"/>
  <c r="AG2263" i="1"/>
  <c r="AG2221" i="1"/>
  <c r="AG2178" i="1"/>
  <c r="AG2123" i="1"/>
  <c r="AG2059" i="1"/>
  <c r="AG1995" i="1"/>
  <c r="AG1931" i="1"/>
  <c r="AG1867" i="1"/>
  <c r="AG1803" i="1"/>
  <c r="AG1739" i="1"/>
  <c r="AG1667" i="1"/>
  <c r="AG1581" i="1"/>
  <c r="AG1496" i="1"/>
  <c r="E154" i="4"/>
  <c r="F147" i="4"/>
  <c r="F137" i="4"/>
  <c r="F127" i="4"/>
  <c r="F117" i="4"/>
  <c r="F105" i="4"/>
  <c r="F95" i="4"/>
  <c r="F85" i="4"/>
  <c r="F73" i="4"/>
  <c r="F63" i="4"/>
  <c r="F53" i="4"/>
  <c r="F41" i="4"/>
  <c r="F31" i="4"/>
  <c r="F21" i="4"/>
  <c r="F9" i="4"/>
  <c r="AG2099" i="1"/>
  <c r="AG2035" i="1"/>
  <c r="AG1971" i="1"/>
  <c r="AG1907" i="1"/>
  <c r="AG1843" i="1"/>
  <c r="AG1779" i="1"/>
  <c r="AG1715" i="1"/>
  <c r="AG1635" i="1"/>
  <c r="AG1549" i="1"/>
  <c r="AG1464" i="1"/>
  <c r="F153" i="4"/>
  <c r="F145" i="4"/>
  <c r="F135" i="4"/>
  <c r="F125" i="4"/>
  <c r="F113" i="4"/>
  <c r="F103" i="4"/>
  <c r="F93" i="4"/>
  <c r="F81" i="4"/>
  <c r="F71" i="4"/>
  <c r="F61" i="4"/>
  <c r="F49" i="4"/>
  <c r="F39" i="4"/>
  <c r="F29" i="4"/>
  <c r="F17" i="4"/>
  <c r="F7" i="4"/>
  <c r="R8" i="12"/>
  <c r="R7" i="12"/>
  <c r="R9" i="12"/>
  <c r="H29" i="13"/>
  <c r="AG3334" i="1"/>
  <c r="AG3326" i="1"/>
  <c r="AG3318" i="1"/>
  <c r="AG3310" i="1"/>
  <c r="AG3302" i="1"/>
  <c r="AG3294" i="1"/>
  <c r="AG3286" i="1"/>
  <c r="AG3278" i="1"/>
  <c r="AG3270" i="1"/>
  <c r="AG3262" i="1"/>
  <c r="AG3254" i="1"/>
  <c r="AG3246" i="1"/>
  <c r="AG3238" i="1"/>
  <c r="AG3230" i="1"/>
  <c r="AG3222" i="1"/>
  <c r="AG3214" i="1"/>
  <c r="AG3206" i="1"/>
  <c r="AG3198" i="1"/>
  <c r="AG3190" i="1"/>
  <c r="AG3182" i="1"/>
  <c r="AG3174" i="1"/>
  <c r="AG3166" i="1"/>
  <c r="AG3158" i="1"/>
  <c r="AG3150" i="1"/>
  <c r="AG3142" i="1"/>
  <c r="AG3134" i="1"/>
  <c r="AG3126" i="1"/>
  <c r="AG3118" i="1"/>
  <c r="AG3110" i="1"/>
  <c r="AG3102" i="1"/>
  <c r="AG3094" i="1"/>
  <c r="AG3086" i="1"/>
  <c r="AG3078" i="1"/>
  <c r="AG3070" i="1"/>
  <c r="AG3062" i="1"/>
  <c r="AG3054" i="1"/>
  <c r="AG3046" i="1"/>
  <c r="AG3038" i="1"/>
  <c r="AG3030" i="1"/>
  <c r="AG3022" i="1"/>
  <c r="AG3014" i="1"/>
  <c r="AG3006" i="1"/>
  <c r="AG2998" i="1"/>
  <c r="AG2990" i="1"/>
  <c r="AG2982" i="1"/>
  <c r="AG2974" i="1"/>
  <c r="AG2966" i="1"/>
  <c r="AG2958" i="1"/>
  <c r="AG2950" i="1"/>
  <c r="AG2942" i="1"/>
  <c r="AG2934" i="1"/>
  <c r="AG2926" i="1"/>
  <c r="AG2918" i="1"/>
  <c r="AG2910" i="1"/>
  <c r="AG2902" i="1"/>
  <c r="AG2894" i="1"/>
  <c r="AG2886" i="1"/>
  <c r="AG2878" i="1"/>
  <c r="AG2870" i="1"/>
  <c r="AG2862" i="1"/>
  <c r="AG2854" i="1"/>
  <c r="AG2845" i="1"/>
  <c r="AG2834" i="1"/>
  <c r="AG2823" i="1"/>
  <c r="AG2813" i="1"/>
  <c r="AG2802" i="1"/>
  <c r="AG2791" i="1"/>
  <c r="AG2781" i="1"/>
  <c r="AG2770" i="1"/>
  <c r="AG2759" i="1"/>
  <c r="AG2749" i="1"/>
  <c r="AG2738" i="1"/>
  <c r="AG2727" i="1"/>
  <c r="AG2717" i="1"/>
  <c r="AG2706" i="1"/>
  <c r="AG2695" i="1"/>
  <c r="AG2685" i="1"/>
  <c r="AG2674" i="1"/>
  <c r="AG2663" i="1"/>
  <c r="AG2653" i="1"/>
  <c r="AG2642" i="1"/>
  <c r="AG2631" i="1"/>
  <c r="AG2621" i="1"/>
  <c r="AG2599" i="1"/>
  <c r="AG2578" i="1"/>
  <c r="AG2557" i="1"/>
  <c r="AG2535" i="1"/>
  <c r="AG2514" i="1"/>
  <c r="AG2493" i="1"/>
  <c r="AG2471" i="1"/>
  <c r="AG2450" i="1"/>
  <c r="AG2429" i="1"/>
  <c r="AG2407" i="1"/>
  <c r="AG2386" i="1"/>
  <c r="AG2365" i="1"/>
  <c r="AG2343" i="1"/>
  <c r="AG2322" i="1"/>
  <c r="AG2301" i="1"/>
  <c r="AG2279" i="1"/>
  <c r="AG2258" i="1"/>
  <c r="AG2237" i="1"/>
  <c r="AG2215" i="1"/>
  <c r="AG2194" i="1"/>
  <c r="AG2173" i="1"/>
  <c r="AG2147" i="1"/>
  <c r="AG2115" i="1"/>
  <c r="AG2083" i="1"/>
  <c r="AG2051" i="1"/>
  <c r="AG2019" i="1"/>
  <c r="AG1987" i="1"/>
  <c r="AG1955" i="1"/>
  <c r="AG1923" i="1"/>
  <c r="AG1891" i="1"/>
  <c r="AG1859" i="1"/>
  <c r="AG1827" i="1"/>
  <c r="AG1795" i="1"/>
  <c r="AG1763" i="1"/>
  <c r="AG1731" i="1"/>
  <c r="AG1699" i="1"/>
  <c r="AG1656" i="1"/>
  <c r="AG1613" i="1"/>
  <c r="AG1571" i="1"/>
  <c r="AG1528" i="1"/>
  <c r="AG1485" i="1"/>
  <c r="AG4" i="1"/>
  <c r="AG8" i="1"/>
  <c r="AG12" i="1"/>
  <c r="AG16" i="1"/>
  <c r="AG20" i="1"/>
  <c r="AG24" i="1"/>
  <c r="AG28" i="1"/>
  <c r="AG32" i="1"/>
  <c r="AG36" i="1"/>
  <c r="AG40" i="1"/>
  <c r="AG44" i="1"/>
  <c r="AG48" i="1"/>
  <c r="AG52" i="1"/>
  <c r="AG56" i="1"/>
  <c r="AG60" i="1"/>
  <c r="AG64" i="1"/>
  <c r="AG68" i="1"/>
  <c r="AG72" i="1"/>
  <c r="AG76" i="1"/>
  <c r="AG80" i="1"/>
  <c r="AG84" i="1"/>
  <c r="AG88" i="1"/>
  <c r="AG92" i="1"/>
  <c r="AG96" i="1"/>
  <c r="AG100" i="1"/>
  <c r="AG104" i="1"/>
  <c r="AG108" i="1"/>
  <c r="AG112" i="1"/>
  <c r="AG116" i="1"/>
  <c r="AG120" i="1"/>
  <c r="AG124" i="1"/>
  <c r="AG128" i="1"/>
  <c r="AG132" i="1"/>
  <c r="AG136" i="1"/>
  <c r="AG140" i="1"/>
  <c r="AG144" i="1"/>
  <c r="AG148" i="1"/>
  <c r="AG152" i="1"/>
  <c r="AG156" i="1"/>
  <c r="AG160" i="1"/>
  <c r="AG164" i="1"/>
  <c r="AG168" i="1"/>
  <c r="AG172" i="1"/>
  <c r="AG176" i="1"/>
  <c r="AG180" i="1"/>
  <c r="AG184" i="1"/>
  <c r="AG188" i="1"/>
  <c r="AG192" i="1"/>
  <c r="AG196" i="1"/>
  <c r="AG200" i="1"/>
  <c r="AG204" i="1"/>
  <c r="AG208" i="1"/>
  <c r="AG212" i="1"/>
  <c r="AG216" i="1"/>
  <c r="AG220" i="1"/>
  <c r="AG224" i="1"/>
  <c r="AG228" i="1"/>
  <c r="AG232" i="1"/>
  <c r="AG236" i="1"/>
  <c r="AG240" i="1"/>
  <c r="AG244" i="1"/>
  <c r="AG248" i="1"/>
  <c r="AG252" i="1"/>
  <c r="AG256" i="1"/>
  <c r="AG260" i="1"/>
  <c r="AG264" i="1"/>
  <c r="AG268" i="1"/>
  <c r="AG272" i="1"/>
  <c r="AG276" i="1"/>
  <c r="AG280" i="1"/>
  <c r="AG284" i="1"/>
  <c r="AG288" i="1"/>
  <c r="AG292" i="1"/>
  <c r="AG296" i="1"/>
  <c r="AG300" i="1"/>
  <c r="AG304" i="1"/>
  <c r="AG308" i="1"/>
  <c r="AG312" i="1"/>
  <c r="AG316" i="1"/>
  <c r="AG320" i="1"/>
  <c r="AG324" i="1"/>
  <c r="AG328" i="1"/>
  <c r="AG332" i="1"/>
  <c r="AG336" i="1"/>
  <c r="AG340" i="1"/>
  <c r="AG344" i="1"/>
  <c r="AG348" i="1"/>
  <c r="AG352" i="1"/>
  <c r="AG356" i="1"/>
  <c r="AG360" i="1"/>
  <c r="AG364" i="1"/>
  <c r="AG368" i="1"/>
  <c r="AG372" i="1"/>
  <c r="AG376" i="1"/>
  <c r="AG380" i="1"/>
  <c r="AG384" i="1"/>
  <c r="AG388" i="1"/>
  <c r="AG392" i="1"/>
  <c r="AG396" i="1"/>
  <c r="AG400" i="1"/>
  <c r="AG404" i="1"/>
  <c r="AG408" i="1"/>
  <c r="AG412" i="1"/>
  <c r="AG416" i="1"/>
  <c r="AG420" i="1"/>
  <c r="AG424" i="1"/>
  <c r="AG428" i="1"/>
  <c r="AG432" i="1"/>
  <c r="AG436" i="1"/>
  <c r="AG440" i="1"/>
  <c r="AG444" i="1"/>
  <c r="AG448" i="1"/>
  <c r="AG452" i="1"/>
  <c r="AG456" i="1"/>
  <c r="AG460" i="1"/>
  <c r="AG464" i="1"/>
  <c r="AG468" i="1"/>
  <c r="AG472" i="1"/>
  <c r="AG476" i="1"/>
  <c r="AG480" i="1"/>
  <c r="AG484" i="1"/>
  <c r="AG488" i="1"/>
  <c r="AG492" i="1"/>
  <c r="AG496" i="1"/>
  <c r="AG500" i="1"/>
  <c r="AG504" i="1"/>
  <c r="AG508" i="1"/>
  <c r="AG512" i="1"/>
  <c r="AG516" i="1"/>
  <c r="AG520" i="1"/>
  <c r="AG524" i="1"/>
  <c r="AG528" i="1"/>
  <c r="AG532" i="1"/>
  <c r="AG536" i="1"/>
  <c r="AG540" i="1"/>
  <c r="AG544" i="1"/>
  <c r="AG548" i="1"/>
  <c r="AG552" i="1"/>
  <c r="AG556" i="1"/>
  <c r="AG560" i="1"/>
  <c r="AG564" i="1"/>
  <c r="AG568" i="1"/>
  <c r="AG572" i="1"/>
  <c r="AG576" i="1"/>
  <c r="AG580" i="1"/>
  <c r="AG584" i="1"/>
  <c r="AG588" i="1"/>
  <c r="AG592" i="1"/>
  <c r="AG596" i="1"/>
  <c r="AG600" i="1"/>
  <c r="AG604" i="1"/>
  <c r="AG608" i="1"/>
  <c r="AG612" i="1"/>
  <c r="AG616" i="1"/>
  <c r="AG620" i="1"/>
  <c r="AG624" i="1"/>
  <c r="AG628" i="1"/>
  <c r="AG632" i="1"/>
  <c r="AG636" i="1"/>
  <c r="AG640" i="1"/>
  <c r="AG644" i="1"/>
  <c r="AG648" i="1"/>
  <c r="AG652" i="1"/>
  <c r="AG656" i="1"/>
  <c r="AG660" i="1"/>
  <c r="AG664" i="1"/>
  <c r="AG668" i="1"/>
  <c r="AG672" i="1"/>
  <c r="AG676" i="1"/>
  <c r="AG680" i="1"/>
  <c r="AG684" i="1"/>
  <c r="AG688" i="1"/>
  <c r="AG692" i="1"/>
  <c r="AG696" i="1"/>
  <c r="AG700" i="1"/>
  <c r="AG704" i="1"/>
  <c r="AG708" i="1"/>
  <c r="AG712" i="1"/>
  <c r="AG716" i="1"/>
  <c r="AG720" i="1"/>
  <c r="AG724" i="1"/>
  <c r="AG728" i="1"/>
  <c r="AG732" i="1"/>
  <c r="AG3" i="1"/>
  <c r="AG9" i="1"/>
  <c r="AG14" i="1"/>
  <c r="AG19" i="1"/>
  <c r="AG25" i="1"/>
  <c r="AG30" i="1"/>
  <c r="AG35" i="1"/>
  <c r="AG41" i="1"/>
  <c r="AG46" i="1"/>
  <c r="AG51" i="1"/>
  <c r="AG57" i="1"/>
  <c r="AG62" i="1"/>
  <c r="AG67" i="1"/>
  <c r="AG73" i="1"/>
  <c r="AG78" i="1"/>
  <c r="AG83" i="1"/>
  <c r="AG89" i="1"/>
  <c r="AG94" i="1"/>
  <c r="AG99" i="1"/>
  <c r="AG105" i="1"/>
  <c r="AG110" i="1"/>
  <c r="AG115" i="1"/>
  <c r="AG121" i="1"/>
  <c r="AG126" i="1"/>
  <c r="AG131" i="1"/>
  <c r="AG137" i="1"/>
  <c r="AG142" i="1"/>
  <c r="AG147" i="1"/>
  <c r="AG153" i="1"/>
  <c r="AG158" i="1"/>
  <c r="AG163" i="1"/>
  <c r="AG169" i="1"/>
  <c r="AG174" i="1"/>
  <c r="AG179" i="1"/>
  <c r="AG185" i="1"/>
  <c r="AG190" i="1"/>
  <c r="AG195" i="1"/>
  <c r="AG201" i="1"/>
  <c r="AG206" i="1"/>
  <c r="AG211" i="1"/>
  <c r="AG217" i="1"/>
  <c r="AG222" i="1"/>
  <c r="AG227" i="1"/>
  <c r="AG233" i="1"/>
  <c r="AG238" i="1"/>
  <c r="AG243" i="1"/>
  <c r="AG249" i="1"/>
  <c r="AG254" i="1"/>
  <c r="AG259" i="1"/>
  <c r="AG265" i="1"/>
  <c r="AG270" i="1"/>
  <c r="AG275" i="1"/>
  <c r="AG281" i="1"/>
  <c r="AG286" i="1"/>
  <c r="AG291" i="1"/>
  <c r="AG297" i="1"/>
  <c r="AG302" i="1"/>
  <c r="AG307" i="1"/>
  <c r="AG313" i="1"/>
  <c r="AG318" i="1"/>
  <c r="AG323" i="1"/>
  <c r="AG329" i="1"/>
  <c r="AG334" i="1"/>
  <c r="AG339" i="1"/>
  <c r="AG345" i="1"/>
  <c r="AG350" i="1"/>
  <c r="AG355" i="1"/>
  <c r="AG361" i="1"/>
  <c r="AG366" i="1"/>
  <c r="AG371" i="1"/>
  <c r="AG377" i="1"/>
  <c r="AG382" i="1"/>
  <c r="AG387" i="1"/>
  <c r="AG393" i="1"/>
  <c r="AG398" i="1"/>
  <c r="AG403" i="1"/>
  <c r="AG409" i="1"/>
  <c r="AG414" i="1"/>
  <c r="AG419" i="1"/>
  <c r="AG425" i="1"/>
  <c r="AG430" i="1"/>
  <c r="AG435" i="1"/>
  <c r="AG441" i="1"/>
  <c r="AG446" i="1"/>
  <c r="AG451" i="1"/>
  <c r="AG457" i="1"/>
  <c r="AG462" i="1"/>
  <c r="AG467" i="1"/>
  <c r="AG473" i="1"/>
  <c r="AG478" i="1"/>
  <c r="AG483" i="1"/>
  <c r="AG489" i="1"/>
  <c r="AG494" i="1"/>
  <c r="AG499" i="1"/>
  <c r="AG505" i="1"/>
  <c r="AG510" i="1"/>
  <c r="AG515" i="1"/>
  <c r="AG521" i="1"/>
  <c r="AG526" i="1"/>
  <c r="AG531" i="1"/>
  <c r="AG537" i="1"/>
  <c r="AG542" i="1"/>
  <c r="AG547" i="1"/>
  <c r="AG553" i="1"/>
  <c r="AG558" i="1"/>
  <c r="AG563" i="1"/>
  <c r="AG569" i="1"/>
  <c r="AG574" i="1"/>
  <c r="AG579" i="1"/>
  <c r="AG585" i="1"/>
  <c r="AG590" i="1"/>
  <c r="AG595" i="1"/>
  <c r="AG601" i="1"/>
  <c r="AG606" i="1"/>
  <c r="AG611" i="1"/>
  <c r="AG617" i="1"/>
  <c r="AG622" i="1"/>
  <c r="AG627" i="1"/>
  <c r="AG633" i="1"/>
  <c r="AG638" i="1"/>
  <c r="AG643" i="1"/>
  <c r="AG649" i="1"/>
  <c r="AG654" i="1"/>
  <c r="AG659" i="1"/>
  <c r="AG665" i="1"/>
  <c r="AG670" i="1"/>
  <c r="AG675" i="1"/>
  <c r="AG681" i="1"/>
  <c r="AG686" i="1"/>
  <c r="AG691" i="1"/>
  <c r="AG697" i="1"/>
  <c r="AG702" i="1"/>
  <c r="AG707" i="1"/>
  <c r="AG713" i="1"/>
  <c r="AG718" i="1"/>
  <c r="AG723" i="1"/>
  <c r="AG729" i="1"/>
  <c r="AG734" i="1"/>
  <c r="AG738" i="1"/>
  <c r="AG742" i="1"/>
  <c r="AG746" i="1"/>
  <c r="AG750" i="1"/>
  <c r="AG754" i="1"/>
  <c r="AG758" i="1"/>
  <c r="AG762" i="1"/>
  <c r="AG766" i="1"/>
  <c r="AG770" i="1"/>
  <c r="AG774" i="1"/>
  <c r="AG778" i="1"/>
  <c r="AG782" i="1"/>
  <c r="AG786" i="1"/>
  <c r="AG790" i="1"/>
  <c r="AG794" i="1"/>
  <c r="AG798" i="1"/>
  <c r="AG802" i="1"/>
  <c r="AG806" i="1"/>
  <c r="AG810" i="1"/>
  <c r="AG814" i="1"/>
  <c r="AG818" i="1"/>
  <c r="AG822" i="1"/>
  <c r="AG826" i="1"/>
  <c r="AG830" i="1"/>
  <c r="AG834" i="1"/>
  <c r="AG838" i="1"/>
  <c r="AG842" i="1"/>
  <c r="AG846" i="1"/>
  <c r="AG850" i="1"/>
  <c r="AG854" i="1"/>
  <c r="AG858" i="1"/>
  <c r="AG862" i="1"/>
  <c r="AG866" i="1"/>
  <c r="AG870" i="1"/>
  <c r="AG874" i="1"/>
  <c r="AG878" i="1"/>
  <c r="AG882" i="1"/>
  <c r="AG886" i="1"/>
  <c r="AG890" i="1"/>
  <c r="AG894" i="1"/>
  <c r="AG898" i="1"/>
  <c r="AG902" i="1"/>
  <c r="AG906" i="1"/>
  <c r="AG910" i="1"/>
  <c r="AG914" i="1"/>
  <c r="AG918" i="1"/>
  <c r="AG922" i="1"/>
  <c r="AG926" i="1"/>
  <c r="AG930" i="1"/>
  <c r="AG934" i="1"/>
  <c r="AG938" i="1"/>
  <c r="AG942" i="1"/>
  <c r="AG946" i="1"/>
  <c r="AG950" i="1"/>
  <c r="AG954" i="1"/>
  <c r="AG958" i="1"/>
  <c r="AG962" i="1"/>
  <c r="AG966" i="1"/>
  <c r="AG970" i="1"/>
  <c r="AG974" i="1"/>
  <c r="AG978" i="1"/>
  <c r="AG982" i="1"/>
  <c r="AG986" i="1"/>
  <c r="AG990" i="1"/>
  <c r="AG994" i="1"/>
  <c r="AG998" i="1"/>
  <c r="AG1002" i="1"/>
  <c r="AG1006" i="1"/>
  <c r="AG1010" i="1"/>
  <c r="AG1014" i="1"/>
  <c r="AG1018" i="1"/>
  <c r="AG1022" i="1"/>
  <c r="AG1026" i="1"/>
  <c r="AG1030" i="1"/>
  <c r="AG1034" i="1"/>
  <c r="AG1038" i="1"/>
  <c r="AG1042" i="1"/>
  <c r="AG1046" i="1"/>
  <c r="AG1050" i="1"/>
  <c r="AG1054" i="1"/>
  <c r="AG1058" i="1"/>
  <c r="AG1062" i="1"/>
  <c r="AG1066" i="1"/>
  <c r="AG1070" i="1"/>
  <c r="AG1074" i="1"/>
  <c r="AG1078" i="1"/>
  <c r="AG1082" i="1"/>
  <c r="AG1086" i="1"/>
  <c r="AG1090" i="1"/>
  <c r="AG1094" i="1"/>
  <c r="AG1098" i="1"/>
  <c r="AG1102" i="1"/>
  <c r="AG1106" i="1"/>
  <c r="AG1110" i="1"/>
  <c r="AG1114" i="1"/>
  <c r="AG1118" i="1"/>
  <c r="AG1122" i="1"/>
  <c r="AG1126" i="1"/>
  <c r="AG1130" i="1"/>
  <c r="AG1134" i="1"/>
  <c r="AG1138" i="1"/>
  <c r="AG1142" i="1"/>
  <c r="AG1146" i="1"/>
  <c r="AG1150" i="1"/>
  <c r="AG1154" i="1"/>
  <c r="AG1158" i="1"/>
  <c r="AG1162" i="1"/>
  <c r="AG1166" i="1"/>
  <c r="AG1170" i="1"/>
  <c r="AG1174" i="1"/>
  <c r="AG1178" i="1"/>
  <c r="AG1182" i="1"/>
  <c r="AG1186" i="1"/>
  <c r="AG1190" i="1"/>
  <c r="AG1194" i="1"/>
  <c r="AG1198" i="1"/>
  <c r="AG1202" i="1"/>
  <c r="AG1206" i="1"/>
  <c r="AG1210" i="1"/>
  <c r="AG1214" i="1"/>
  <c r="AG1218" i="1"/>
  <c r="AG1222" i="1"/>
  <c r="AG1226" i="1"/>
  <c r="AG1230" i="1"/>
  <c r="AG1234" i="1"/>
  <c r="AG1238" i="1"/>
  <c r="AG1242" i="1"/>
  <c r="AG1246" i="1"/>
  <c r="AG1250" i="1"/>
  <c r="AG1254" i="1"/>
  <c r="AG1258" i="1"/>
  <c r="AG1262" i="1"/>
  <c r="AG1266" i="1"/>
  <c r="AG1270" i="1"/>
  <c r="AG1274" i="1"/>
  <c r="AG1278" i="1"/>
  <c r="AG1282" i="1"/>
  <c r="AG1286" i="1"/>
  <c r="AG1290" i="1"/>
  <c r="AG1294" i="1"/>
  <c r="AG1298" i="1"/>
  <c r="AG1302" i="1"/>
  <c r="AG1306" i="1"/>
  <c r="AG1310" i="1"/>
  <c r="AG1314" i="1"/>
  <c r="AG1318" i="1"/>
  <c r="AG1322" i="1"/>
  <c r="AG1326" i="1"/>
  <c r="AG1330" i="1"/>
  <c r="AG1334" i="1"/>
  <c r="AG1338" i="1"/>
  <c r="AG1342" i="1"/>
  <c r="AG1346" i="1"/>
  <c r="AG1350" i="1"/>
  <c r="AG1354" i="1"/>
  <c r="AG1358" i="1"/>
  <c r="AG1362" i="1"/>
  <c r="AG1366" i="1"/>
  <c r="AG1370" i="1"/>
  <c r="AG1374" i="1"/>
  <c r="AG1378" i="1"/>
  <c r="AG1382" i="1"/>
  <c r="AG1386" i="1"/>
  <c r="AG1390" i="1"/>
  <c r="AG1394" i="1"/>
  <c r="AG1398" i="1"/>
  <c r="AG1402" i="1"/>
  <c r="AG1406" i="1"/>
  <c r="AG1410" i="1"/>
  <c r="AG1414" i="1"/>
  <c r="AG1418" i="1"/>
  <c r="AG1422" i="1"/>
  <c r="AG1426" i="1"/>
  <c r="AG1430" i="1"/>
  <c r="AG1434" i="1"/>
  <c r="AG1438" i="1"/>
  <c r="AG1442" i="1"/>
  <c r="AG1446" i="1"/>
  <c r="AG1450" i="1"/>
  <c r="AG1454" i="1"/>
  <c r="AG1458" i="1"/>
  <c r="AG1462" i="1"/>
  <c r="AG1466" i="1"/>
  <c r="AG1470" i="1"/>
  <c r="AG1474" i="1"/>
  <c r="AG1478" i="1"/>
  <c r="AG1482" i="1"/>
  <c r="AG1486" i="1"/>
  <c r="AG1490" i="1"/>
  <c r="AG1494" i="1"/>
  <c r="AG1498" i="1"/>
  <c r="AG1502" i="1"/>
  <c r="AG1506" i="1"/>
  <c r="AG1510" i="1"/>
  <c r="AG1514" i="1"/>
  <c r="AG1518" i="1"/>
  <c r="AG1522" i="1"/>
  <c r="AG1526" i="1"/>
  <c r="AG1530" i="1"/>
  <c r="AG1534" i="1"/>
  <c r="AG1538" i="1"/>
  <c r="AG1542" i="1"/>
  <c r="AG1546" i="1"/>
  <c r="AG1550" i="1"/>
  <c r="AG1554" i="1"/>
  <c r="AG1558" i="1"/>
  <c r="AG1562" i="1"/>
  <c r="AG1566" i="1"/>
  <c r="AG1570" i="1"/>
  <c r="AG1574" i="1"/>
  <c r="AG1578" i="1"/>
  <c r="AG1582" i="1"/>
  <c r="AG1586" i="1"/>
  <c r="AG1590" i="1"/>
  <c r="AG1594" i="1"/>
  <c r="AG1598" i="1"/>
  <c r="AG1602" i="1"/>
  <c r="AG1606" i="1"/>
  <c r="AG1610" i="1"/>
  <c r="AG1614" i="1"/>
  <c r="AG1618" i="1"/>
  <c r="AG1622" i="1"/>
  <c r="AG1626" i="1"/>
  <c r="AG1630" i="1"/>
  <c r="AG1634" i="1"/>
  <c r="AG1638" i="1"/>
  <c r="AG1642" i="1"/>
  <c r="AG1646" i="1"/>
  <c r="AG1650" i="1"/>
  <c r="AG1654" i="1"/>
  <c r="AG1658" i="1"/>
  <c r="AG1662" i="1"/>
  <c r="AG1666" i="1"/>
  <c r="AG1670" i="1"/>
  <c r="AG1674" i="1"/>
  <c r="AG1678" i="1"/>
  <c r="AG1682" i="1"/>
  <c r="AG1686" i="1"/>
  <c r="AG1690" i="1"/>
  <c r="AG1694" i="1"/>
  <c r="AG1698" i="1"/>
  <c r="AG7" i="1"/>
  <c r="AG13" i="1"/>
  <c r="AG18" i="1"/>
  <c r="AG23" i="1"/>
  <c r="AG29" i="1"/>
  <c r="AG34" i="1"/>
  <c r="AG39" i="1"/>
  <c r="AG45" i="1"/>
  <c r="AG50" i="1"/>
  <c r="AG55" i="1"/>
  <c r="AG61" i="1"/>
  <c r="AG66" i="1"/>
  <c r="AG71" i="1"/>
  <c r="AG77" i="1"/>
  <c r="AG82" i="1"/>
  <c r="AG87" i="1"/>
  <c r="AG93" i="1"/>
  <c r="AG98" i="1"/>
  <c r="AG103" i="1"/>
  <c r="AG109" i="1"/>
  <c r="AG114" i="1"/>
  <c r="AG119" i="1"/>
  <c r="AG125" i="1"/>
  <c r="AG130" i="1"/>
  <c r="AG135" i="1"/>
  <c r="AG141" i="1"/>
  <c r="AG146" i="1"/>
  <c r="AG151" i="1"/>
  <c r="AG157" i="1"/>
  <c r="AG162" i="1"/>
  <c r="AG167" i="1"/>
  <c r="AG173" i="1"/>
  <c r="AG178" i="1"/>
  <c r="AG183" i="1"/>
  <c r="AG189" i="1"/>
  <c r="AG194" i="1"/>
  <c r="AG199" i="1"/>
  <c r="AG205" i="1"/>
  <c r="AG210" i="1"/>
  <c r="AG215" i="1"/>
  <c r="AG221" i="1"/>
  <c r="AG226" i="1"/>
  <c r="AG231" i="1"/>
  <c r="AG237" i="1"/>
  <c r="AG242" i="1"/>
  <c r="AG247" i="1"/>
  <c r="AG253" i="1"/>
  <c r="AG258" i="1"/>
  <c r="AG263" i="1"/>
  <c r="AG269" i="1"/>
  <c r="AG274" i="1"/>
  <c r="AG279" i="1"/>
  <c r="AG285" i="1"/>
  <c r="AG290" i="1"/>
  <c r="AG295" i="1"/>
  <c r="AG301" i="1"/>
  <c r="AG306" i="1"/>
  <c r="AG311" i="1"/>
  <c r="AG317" i="1"/>
  <c r="AG322" i="1"/>
  <c r="AG327" i="1"/>
  <c r="AG333" i="1"/>
  <c r="AG338" i="1"/>
  <c r="AG343" i="1"/>
  <c r="AG349" i="1"/>
  <c r="AG354" i="1"/>
  <c r="AG359" i="1"/>
  <c r="AG365" i="1"/>
  <c r="AG370" i="1"/>
  <c r="AG375" i="1"/>
  <c r="AG381" i="1"/>
  <c r="AG386" i="1"/>
  <c r="AG391" i="1"/>
  <c r="AG397" i="1"/>
  <c r="AG402" i="1"/>
  <c r="AG407" i="1"/>
  <c r="AG413" i="1"/>
  <c r="AG418" i="1"/>
  <c r="AG423" i="1"/>
  <c r="AG429" i="1"/>
  <c r="AG434" i="1"/>
  <c r="AG439" i="1"/>
  <c r="AG445" i="1"/>
  <c r="AG450" i="1"/>
  <c r="AG455" i="1"/>
  <c r="AG461" i="1"/>
  <c r="AG466" i="1"/>
  <c r="AG471" i="1"/>
  <c r="AG477" i="1"/>
  <c r="AG482" i="1"/>
  <c r="AG487" i="1"/>
  <c r="AG493" i="1"/>
  <c r="AG498" i="1"/>
  <c r="AG503" i="1"/>
  <c r="AG509" i="1"/>
  <c r="AG514" i="1"/>
  <c r="AG519" i="1"/>
  <c r="AG525" i="1"/>
  <c r="AG530" i="1"/>
  <c r="AG535" i="1"/>
  <c r="AG541" i="1"/>
  <c r="AG546" i="1"/>
  <c r="AG551" i="1"/>
  <c r="AG557" i="1"/>
  <c r="AG562" i="1"/>
  <c r="AG567" i="1"/>
  <c r="AG573" i="1"/>
  <c r="AG578" i="1"/>
  <c r="AG583" i="1"/>
  <c r="AG589" i="1"/>
  <c r="AG594" i="1"/>
  <c r="AG599" i="1"/>
  <c r="AG605" i="1"/>
  <c r="AG610" i="1"/>
  <c r="AG615" i="1"/>
  <c r="AG621" i="1"/>
  <c r="AG626" i="1"/>
  <c r="AG631" i="1"/>
  <c r="AG637" i="1"/>
  <c r="AG642" i="1"/>
  <c r="AG647" i="1"/>
  <c r="AG653" i="1"/>
  <c r="AG658" i="1"/>
  <c r="AG663" i="1"/>
  <c r="AG669" i="1"/>
  <c r="AG674" i="1"/>
  <c r="AG679" i="1"/>
  <c r="AG685" i="1"/>
  <c r="AG690" i="1"/>
  <c r="AG695" i="1"/>
  <c r="AG701" i="1"/>
  <c r="AG706" i="1"/>
  <c r="AG711" i="1"/>
  <c r="AG717" i="1"/>
  <c r="AG722" i="1"/>
  <c r="AG727" i="1"/>
  <c r="AG733" i="1"/>
  <c r="AG737" i="1"/>
  <c r="AG741" i="1"/>
  <c r="AG745" i="1"/>
  <c r="AG749" i="1"/>
  <c r="AG753" i="1"/>
  <c r="AG757" i="1"/>
  <c r="AG761" i="1"/>
  <c r="AG765" i="1"/>
  <c r="AG769" i="1"/>
  <c r="AG773" i="1"/>
  <c r="AG777" i="1"/>
  <c r="AG781" i="1"/>
  <c r="AG785" i="1"/>
  <c r="AG789" i="1"/>
  <c r="AG793" i="1"/>
  <c r="AG797" i="1"/>
  <c r="AG801" i="1"/>
  <c r="AG805" i="1"/>
  <c r="AG809" i="1"/>
  <c r="AG813" i="1"/>
  <c r="AG817" i="1"/>
  <c r="AG821" i="1"/>
  <c r="AG825" i="1"/>
  <c r="AG829" i="1"/>
  <c r="AG833" i="1"/>
  <c r="AG837" i="1"/>
  <c r="AG841" i="1"/>
  <c r="AG845" i="1"/>
  <c r="AG849" i="1"/>
  <c r="AG853" i="1"/>
  <c r="AG857" i="1"/>
  <c r="AG861" i="1"/>
  <c r="AG865" i="1"/>
  <c r="AG869" i="1"/>
  <c r="AG873" i="1"/>
  <c r="AG877" i="1"/>
  <c r="AG881" i="1"/>
  <c r="AG885" i="1"/>
  <c r="AG889" i="1"/>
  <c r="AG893" i="1"/>
  <c r="AG897" i="1"/>
  <c r="AG901" i="1"/>
  <c r="AG905" i="1"/>
  <c r="AG909" i="1"/>
  <c r="AG913" i="1"/>
  <c r="AG917" i="1"/>
  <c r="AG921" i="1"/>
  <c r="AG925" i="1"/>
  <c r="AG929" i="1"/>
  <c r="AG933" i="1"/>
  <c r="AG937" i="1"/>
  <c r="AG941" i="1"/>
  <c r="AG945" i="1"/>
  <c r="AG949" i="1"/>
  <c r="AG953" i="1"/>
  <c r="AG957" i="1"/>
  <c r="AG961" i="1"/>
  <c r="AG965" i="1"/>
  <c r="AG969" i="1"/>
  <c r="AG973" i="1"/>
  <c r="AG977" i="1"/>
  <c r="AG981" i="1"/>
  <c r="AG985" i="1"/>
  <c r="AG989" i="1"/>
  <c r="AG993" i="1"/>
  <c r="AG997" i="1"/>
  <c r="AG1001" i="1"/>
  <c r="AG1005" i="1"/>
  <c r="AG1009" i="1"/>
  <c r="AG1013" i="1"/>
  <c r="AG1017" i="1"/>
  <c r="AG1021" i="1"/>
  <c r="AG1025" i="1"/>
  <c r="AG1029" i="1"/>
  <c r="AG1033" i="1"/>
  <c r="AG1037" i="1"/>
  <c r="AG1041" i="1"/>
  <c r="AG1045" i="1"/>
  <c r="AG1049" i="1"/>
  <c r="AG1053" i="1"/>
  <c r="AG1057" i="1"/>
  <c r="AG1061" i="1"/>
  <c r="AG1065" i="1"/>
  <c r="AG1069" i="1"/>
  <c r="AG1073" i="1"/>
  <c r="AG1077" i="1"/>
  <c r="AG1081" i="1"/>
  <c r="AG1085" i="1"/>
  <c r="AG1089" i="1"/>
  <c r="AG1093" i="1"/>
  <c r="AG1097" i="1"/>
  <c r="AG1101" i="1"/>
  <c r="AG1105" i="1"/>
  <c r="AG1109" i="1"/>
  <c r="AG1113" i="1"/>
  <c r="AG1117" i="1"/>
  <c r="AG1121" i="1"/>
  <c r="AG1125" i="1"/>
  <c r="AG1129" i="1"/>
  <c r="AG1133" i="1"/>
  <c r="AG1137" i="1"/>
  <c r="AG1141" i="1"/>
  <c r="AG6" i="1"/>
  <c r="AG17" i="1"/>
  <c r="AG27" i="1"/>
  <c r="AG38" i="1"/>
  <c r="AG49" i="1"/>
  <c r="AG59" i="1"/>
  <c r="AG70" i="1"/>
  <c r="AG81" i="1"/>
  <c r="AG91" i="1"/>
  <c r="AG102" i="1"/>
  <c r="AG113" i="1"/>
  <c r="AG123" i="1"/>
  <c r="AG134" i="1"/>
  <c r="AG145" i="1"/>
  <c r="AG155" i="1"/>
  <c r="AG166" i="1"/>
  <c r="AG177" i="1"/>
  <c r="AG187" i="1"/>
  <c r="AG198" i="1"/>
  <c r="AG209" i="1"/>
  <c r="AG219" i="1"/>
  <c r="AG230" i="1"/>
  <c r="AG241" i="1"/>
  <c r="AG251" i="1"/>
  <c r="AG262" i="1"/>
  <c r="AG273" i="1"/>
  <c r="AG283" i="1"/>
  <c r="AG294" i="1"/>
  <c r="AG305" i="1"/>
  <c r="AG315" i="1"/>
  <c r="AG326" i="1"/>
  <c r="AG337" i="1"/>
  <c r="AG347" i="1"/>
  <c r="AG358" i="1"/>
  <c r="AG369" i="1"/>
  <c r="AG379" i="1"/>
  <c r="AG390" i="1"/>
  <c r="AG401" i="1"/>
  <c r="AG411" i="1"/>
  <c r="AG422" i="1"/>
  <c r="AG433" i="1"/>
  <c r="AG443" i="1"/>
  <c r="AG454" i="1"/>
  <c r="AG465" i="1"/>
  <c r="AG475" i="1"/>
  <c r="AG486" i="1"/>
  <c r="AG497" i="1"/>
  <c r="AG507" i="1"/>
  <c r="AG518" i="1"/>
  <c r="AG529" i="1"/>
  <c r="AG539" i="1"/>
  <c r="AG550" i="1"/>
  <c r="AG561" i="1"/>
  <c r="AG571" i="1"/>
  <c r="AG582" i="1"/>
  <c r="AG593" i="1"/>
  <c r="AG603" i="1"/>
  <c r="AG614" i="1"/>
  <c r="AG625" i="1"/>
  <c r="AG635" i="1"/>
  <c r="AG646" i="1"/>
  <c r="AG657" i="1"/>
  <c r="AG667" i="1"/>
  <c r="AG678" i="1"/>
  <c r="AG689" i="1"/>
  <c r="AG699" i="1"/>
  <c r="AG710" i="1"/>
  <c r="AG721" i="1"/>
  <c r="AG731" i="1"/>
  <c r="AG740" i="1"/>
  <c r="AG748" i="1"/>
  <c r="AG756" i="1"/>
  <c r="AG764" i="1"/>
  <c r="AG772" i="1"/>
  <c r="AG780" i="1"/>
  <c r="AG788" i="1"/>
  <c r="AG796" i="1"/>
  <c r="AG804" i="1"/>
  <c r="AG812" i="1"/>
  <c r="AG820" i="1"/>
  <c r="AG828" i="1"/>
  <c r="AG836" i="1"/>
  <c r="AG844" i="1"/>
  <c r="AG852" i="1"/>
  <c r="AG860" i="1"/>
  <c r="AG868" i="1"/>
  <c r="AG876" i="1"/>
  <c r="AG884" i="1"/>
  <c r="AG892" i="1"/>
  <c r="AG900" i="1"/>
  <c r="AG908" i="1"/>
  <c r="AG916" i="1"/>
  <c r="AG924" i="1"/>
  <c r="AG932" i="1"/>
  <c r="AG940" i="1"/>
  <c r="AG948" i="1"/>
  <c r="AG956" i="1"/>
  <c r="AG964" i="1"/>
  <c r="AG972" i="1"/>
  <c r="AG980" i="1"/>
  <c r="AG988" i="1"/>
  <c r="AG996" i="1"/>
  <c r="AG1004" i="1"/>
  <c r="AG1012" i="1"/>
  <c r="AG1020" i="1"/>
  <c r="AG1028" i="1"/>
  <c r="AG1036" i="1"/>
  <c r="AG1044" i="1"/>
  <c r="AG1052" i="1"/>
  <c r="AG1060" i="1"/>
  <c r="AG1068" i="1"/>
  <c r="AG1076" i="1"/>
  <c r="AG1084" i="1"/>
  <c r="AG1092" i="1"/>
  <c r="AG1100" i="1"/>
  <c r="AG1108" i="1"/>
  <c r="AG1116" i="1"/>
  <c r="AG1124" i="1"/>
  <c r="AG1132" i="1"/>
  <c r="AG1140" i="1"/>
  <c r="AG1147" i="1"/>
  <c r="AG1152" i="1"/>
  <c r="AG1157" i="1"/>
  <c r="AG1163" i="1"/>
  <c r="AG1168" i="1"/>
  <c r="AG1173" i="1"/>
  <c r="AG1179" i="1"/>
  <c r="AG1184" i="1"/>
  <c r="AG1189" i="1"/>
  <c r="AG1195" i="1"/>
  <c r="AG1200" i="1"/>
  <c r="AG1205" i="1"/>
  <c r="AG1211" i="1"/>
  <c r="AG1216" i="1"/>
  <c r="AG1221" i="1"/>
  <c r="AG1227" i="1"/>
  <c r="AG1232" i="1"/>
  <c r="AG1237" i="1"/>
  <c r="AG1243" i="1"/>
  <c r="AG1248" i="1"/>
  <c r="AG1253" i="1"/>
  <c r="AG1259" i="1"/>
  <c r="AG1264" i="1"/>
  <c r="AG1269" i="1"/>
  <c r="AG1275" i="1"/>
  <c r="AG1280" i="1"/>
  <c r="AG1285" i="1"/>
  <c r="AG1291" i="1"/>
  <c r="AG1296" i="1"/>
  <c r="AG1301" i="1"/>
  <c r="AG1307" i="1"/>
  <c r="AG1312" i="1"/>
  <c r="AG1317" i="1"/>
  <c r="AG1323" i="1"/>
  <c r="AG1328" i="1"/>
  <c r="AG1333" i="1"/>
  <c r="AG1339" i="1"/>
  <c r="AG1344" i="1"/>
  <c r="AG1349" i="1"/>
  <c r="AG1355" i="1"/>
  <c r="AG1360" i="1"/>
  <c r="AG1365" i="1"/>
  <c r="AG1371" i="1"/>
  <c r="AG1376" i="1"/>
  <c r="AG1381" i="1"/>
  <c r="AG1387" i="1"/>
  <c r="AG1392" i="1"/>
  <c r="AG1397" i="1"/>
  <c r="AG1403" i="1"/>
  <c r="AG1408" i="1"/>
  <c r="AG1413" i="1"/>
  <c r="AG1419" i="1"/>
  <c r="AG1424" i="1"/>
  <c r="AG1429" i="1"/>
  <c r="AG1435" i="1"/>
  <c r="AG1440" i="1"/>
  <c r="AG1445" i="1"/>
  <c r="AG1451" i="1"/>
  <c r="AG1456" i="1"/>
  <c r="AG1461" i="1"/>
  <c r="AG1467" i="1"/>
  <c r="AG1472" i="1"/>
  <c r="AG1477" i="1"/>
  <c r="AG1483" i="1"/>
  <c r="AG1488" i="1"/>
  <c r="AG1493" i="1"/>
  <c r="AG1499" i="1"/>
  <c r="AG1504" i="1"/>
  <c r="AG1509" i="1"/>
  <c r="AG1515" i="1"/>
  <c r="AG1520" i="1"/>
  <c r="AG1525" i="1"/>
  <c r="AG1531" i="1"/>
  <c r="AG1536" i="1"/>
  <c r="AG1541" i="1"/>
  <c r="AG1547" i="1"/>
  <c r="AG1552" i="1"/>
  <c r="AG1557" i="1"/>
  <c r="AG1563" i="1"/>
  <c r="AG1568" i="1"/>
  <c r="AG1573" i="1"/>
  <c r="AG1579" i="1"/>
  <c r="AG1584" i="1"/>
  <c r="AG1589" i="1"/>
  <c r="AG1595" i="1"/>
  <c r="AG1600" i="1"/>
  <c r="AG1605" i="1"/>
  <c r="AG1611" i="1"/>
  <c r="AG1616" i="1"/>
  <c r="AG1621" i="1"/>
  <c r="AG1627" i="1"/>
  <c r="AG1632" i="1"/>
  <c r="AG1637" i="1"/>
  <c r="AG1643" i="1"/>
  <c r="AG1648" i="1"/>
  <c r="AG1653" i="1"/>
  <c r="AG1659" i="1"/>
  <c r="AG1664" i="1"/>
  <c r="AG1669" i="1"/>
  <c r="AG1675" i="1"/>
  <c r="AG1680" i="1"/>
  <c r="AG1685" i="1"/>
  <c r="AG1691" i="1"/>
  <c r="AG1696" i="1"/>
  <c r="AG1701" i="1"/>
  <c r="AG1705" i="1"/>
  <c r="AG1709" i="1"/>
  <c r="AG1713" i="1"/>
  <c r="AG1717" i="1"/>
  <c r="AG1721" i="1"/>
  <c r="AG1725" i="1"/>
  <c r="AG1729" i="1"/>
  <c r="AG1733" i="1"/>
  <c r="AG1737" i="1"/>
  <c r="AG1741" i="1"/>
  <c r="AG1745" i="1"/>
  <c r="AG1749" i="1"/>
  <c r="AG1753" i="1"/>
  <c r="AG1757" i="1"/>
  <c r="AG1761" i="1"/>
  <c r="AG1765" i="1"/>
  <c r="AG1769" i="1"/>
  <c r="AG1773" i="1"/>
  <c r="AG1777" i="1"/>
  <c r="AG1781" i="1"/>
  <c r="AG1785" i="1"/>
  <c r="AG1789" i="1"/>
  <c r="AG1793" i="1"/>
  <c r="AG1797" i="1"/>
  <c r="AG1801" i="1"/>
  <c r="AG1805" i="1"/>
  <c r="AG1809" i="1"/>
  <c r="AG1813" i="1"/>
  <c r="AG1817" i="1"/>
  <c r="AG1821" i="1"/>
  <c r="AG1825" i="1"/>
  <c r="AG1829" i="1"/>
  <c r="AG1833" i="1"/>
  <c r="AG1837" i="1"/>
  <c r="AG1841" i="1"/>
  <c r="AG1845" i="1"/>
  <c r="AG1849" i="1"/>
  <c r="AG1853" i="1"/>
  <c r="AG1857" i="1"/>
  <c r="AG1861" i="1"/>
  <c r="AG1865" i="1"/>
  <c r="AG1869" i="1"/>
  <c r="AG1873" i="1"/>
  <c r="AG1877" i="1"/>
  <c r="AG1881" i="1"/>
  <c r="AG1885" i="1"/>
  <c r="AG1889" i="1"/>
  <c r="AG1893" i="1"/>
  <c r="AG1897" i="1"/>
  <c r="AG1901" i="1"/>
  <c r="AG1905" i="1"/>
  <c r="AG1909" i="1"/>
  <c r="AG1913" i="1"/>
  <c r="AG1917" i="1"/>
  <c r="AG1921" i="1"/>
  <c r="AG1925" i="1"/>
  <c r="AG1929" i="1"/>
  <c r="AG1933" i="1"/>
  <c r="AG1937" i="1"/>
  <c r="AG1941" i="1"/>
  <c r="AG1945" i="1"/>
  <c r="AG1949" i="1"/>
  <c r="AG1953" i="1"/>
  <c r="AG1957" i="1"/>
  <c r="AG1961" i="1"/>
  <c r="AG1965" i="1"/>
  <c r="AG1969" i="1"/>
  <c r="AG1973" i="1"/>
  <c r="AG1977" i="1"/>
  <c r="AG1981" i="1"/>
  <c r="AG1985" i="1"/>
  <c r="AG1989" i="1"/>
  <c r="AG1993" i="1"/>
  <c r="AG1997" i="1"/>
  <c r="AG2001" i="1"/>
  <c r="AG2005" i="1"/>
  <c r="AG2009" i="1"/>
  <c r="AG2013" i="1"/>
  <c r="AG2017" i="1"/>
  <c r="AG2021" i="1"/>
  <c r="AG2025" i="1"/>
  <c r="AG2029" i="1"/>
  <c r="AG2033" i="1"/>
  <c r="AG2037" i="1"/>
  <c r="AG2041" i="1"/>
  <c r="AG2045" i="1"/>
  <c r="AG2049" i="1"/>
  <c r="AG2053" i="1"/>
  <c r="AG2057" i="1"/>
  <c r="AG2061" i="1"/>
  <c r="AG2065" i="1"/>
  <c r="AG2069" i="1"/>
  <c r="AG2073" i="1"/>
  <c r="AG2077" i="1"/>
  <c r="AG2081" i="1"/>
  <c r="AG2085" i="1"/>
  <c r="AG2089" i="1"/>
  <c r="AG2093" i="1"/>
  <c r="AG2097" i="1"/>
  <c r="AG2101" i="1"/>
  <c r="AG2105" i="1"/>
  <c r="AG2109" i="1"/>
  <c r="AG2113" i="1"/>
  <c r="AG2117" i="1"/>
  <c r="AG2121" i="1"/>
  <c r="AG2125" i="1"/>
  <c r="AG2129" i="1"/>
  <c r="AG2133" i="1"/>
  <c r="AG2137" i="1"/>
  <c r="AG2141" i="1"/>
  <c r="AG2145" i="1"/>
  <c r="AG2149" i="1"/>
  <c r="AG2153" i="1"/>
  <c r="AG2157" i="1"/>
  <c r="AG5" i="1"/>
  <c r="AG15" i="1"/>
  <c r="AG26" i="1"/>
  <c r="AG37" i="1"/>
  <c r="AG47" i="1"/>
  <c r="AG58" i="1"/>
  <c r="AG69" i="1"/>
  <c r="AG79" i="1"/>
  <c r="AG90" i="1"/>
  <c r="AG101" i="1"/>
  <c r="AG111" i="1"/>
  <c r="AG122" i="1"/>
  <c r="AG133" i="1"/>
  <c r="AG143" i="1"/>
  <c r="AG154" i="1"/>
  <c r="AG165" i="1"/>
  <c r="AG175" i="1"/>
  <c r="AG186" i="1"/>
  <c r="AG197" i="1"/>
  <c r="AG207" i="1"/>
  <c r="AG218" i="1"/>
  <c r="AG229" i="1"/>
  <c r="AG239" i="1"/>
  <c r="AG250" i="1"/>
  <c r="AG261" i="1"/>
  <c r="AG271" i="1"/>
  <c r="AG282" i="1"/>
  <c r="AG293" i="1"/>
  <c r="AG303" i="1"/>
  <c r="AG314" i="1"/>
  <c r="AG325" i="1"/>
  <c r="AG335" i="1"/>
  <c r="AG346" i="1"/>
  <c r="AG357" i="1"/>
  <c r="AG367" i="1"/>
  <c r="AG378" i="1"/>
  <c r="AG389" i="1"/>
  <c r="AG399" i="1"/>
  <c r="AG410" i="1"/>
  <c r="AG421" i="1"/>
  <c r="AG431" i="1"/>
  <c r="AG442" i="1"/>
  <c r="AG453" i="1"/>
  <c r="AG463" i="1"/>
  <c r="AG474" i="1"/>
  <c r="AG485" i="1"/>
  <c r="AG495" i="1"/>
  <c r="AG506" i="1"/>
  <c r="AG517" i="1"/>
  <c r="AG527" i="1"/>
  <c r="AG538" i="1"/>
  <c r="AG549" i="1"/>
  <c r="AG559" i="1"/>
  <c r="AG570" i="1"/>
  <c r="AG581" i="1"/>
  <c r="AG591" i="1"/>
  <c r="AG602" i="1"/>
  <c r="AG613" i="1"/>
  <c r="AG623" i="1"/>
  <c r="AG634" i="1"/>
  <c r="AG645" i="1"/>
  <c r="AG655" i="1"/>
  <c r="AG666" i="1"/>
  <c r="AG677" i="1"/>
  <c r="AG687" i="1"/>
  <c r="AG698" i="1"/>
  <c r="AG709" i="1"/>
  <c r="AG719" i="1"/>
  <c r="AG730" i="1"/>
  <c r="AG739" i="1"/>
  <c r="AG747" i="1"/>
  <c r="AG755" i="1"/>
  <c r="AG763" i="1"/>
  <c r="AG771" i="1"/>
  <c r="AG779" i="1"/>
  <c r="AG787" i="1"/>
  <c r="AG795" i="1"/>
  <c r="AG803" i="1"/>
  <c r="AG811" i="1"/>
  <c r="AG819" i="1"/>
  <c r="AG827" i="1"/>
  <c r="AG835" i="1"/>
  <c r="AG843" i="1"/>
  <c r="AG851" i="1"/>
  <c r="AG859" i="1"/>
  <c r="AG867" i="1"/>
  <c r="AG875" i="1"/>
  <c r="AG883" i="1"/>
  <c r="AG891" i="1"/>
  <c r="AG899" i="1"/>
  <c r="AG907" i="1"/>
  <c r="AG915" i="1"/>
  <c r="AG923" i="1"/>
  <c r="AG931" i="1"/>
  <c r="AG939" i="1"/>
  <c r="AG947" i="1"/>
  <c r="AG955" i="1"/>
  <c r="AG963" i="1"/>
  <c r="AG971" i="1"/>
  <c r="AG979" i="1"/>
  <c r="AG987" i="1"/>
  <c r="AG995" i="1"/>
  <c r="AG1003" i="1"/>
  <c r="AG1011" i="1"/>
  <c r="AG1019" i="1"/>
  <c r="AG1027" i="1"/>
  <c r="AG1035" i="1"/>
  <c r="AG1043" i="1"/>
  <c r="AG1051" i="1"/>
  <c r="AG1059" i="1"/>
  <c r="AG1067" i="1"/>
  <c r="AG1075" i="1"/>
  <c r="AG1083" i="1"/>
  <c r="AG1091" i="1"/>
  <c r="AG1099" i="1"/>
  <c r="AG1107" i="1"/>
  <c r="AG1115" i="1"/>
  <c r="AG1123" i="1"/>
  <c r="AG1131" i="1"/>
  <c r="AG1139" i="1"/>
  <c r="AG1145" i="1"/>
  <c r="AG1151" i="1"/>
  <c r="AG1156" i="1"/>
  <c r="AG1161" i="1"/>
  <c r="AG1167" i="1"/>
  <c r="AG1172" i="1"/>
  <c r="AG1177" i="1"/>
  <c r="AG1183" i="1"/>
  <c r="AG1188" i="1"/>
  <c r="AG1193" i="1"/>
  <c r="AG1199" i="1"/>
  <c r="AG1204" i="1"/>
  <c r="AG1209" i="1"/>
  <c r="AG1215" i="1"/>
  <c r="AG1220" i="1"/>
  <c r="AG1225" i="1"/>
  <c r="AG1231" i="1"/>
  <c r="AG1236" i="1"/>
  <c r="AG1241" i="1"/>
  <c r="AG1247" i="1"/>
  <c r="AG1252" i="1"/>
  <c r="AG1257" i="1"/>
  <c r="AG1263" i="1"/>
  <c r="AG1268" i="1"/>
  <c r="AG1273" i="1"/>
  <c r="AG1279" i="1"/>
  <c r="AG1284" i="1"/>
  <c r="AG1289" i="1"/>
  <c r="AG1295" i="1"/>
  <c r="AG1300" i="1"/>
  <c r="AG1305" i="1"/>
  <c r="AG1311" i="1"/>
  <c r="AG1316" i="1"/>
  <c r="AG1321" i="1"/>
  <c r="AG1327" i="1"/>
  <c r="AG1332" i="1"/>
  <c r="AG1337" i="1"/>
  <c r="AG1343" i="1"/>
  <c r="AG1348" i="1"/>
  <c r="AG1353" i="1"/>
  <c r="AG1359" i="1"/>
  <c r="AG1364" i="1"/>
  <c r="AG1369" i="1"/>
  <c r="AG1375" i="1"/>
  <c r="AG1380" i="1"/>
  <c r="AG1385" i="1"/>
  <c r="AG1391" i="1"/>
  <c r="AG1396" i="1"/>
  <c r="AG1401" i="1"/>
  <c r="AG1407" i="1"/>
  <c r="AG1412" i="1"/>
  <c r="AG1417" i="1"/>
  <c r="AG1423" i="1"/>
  <c r="AG1428" i="1"/>
  <c r="AG1433" i="1"/>
  <c r="AG1439" i="1"/>
  <c r="AG1444" i="1"/>
  <c r="AG1449" i="1"/>
  <c r="AG1455" i="1"/>
  <c r="AG1460" i="1"/>
  <c r="AG1465" i="1"/>
  <c r="AG1471" i="1"/>
  <c r="AG1476" i="1"/>
  <c r="AG1481" i="1"/>
  <c r="AG1487" i="1"/>
  <c r="AG1492" i="1"/>
  <c r="AG1497" i="1"/>
  <c r="AG1503" i="1"/>
  <c r="AG1508" i="1"/>
  <c r="AG1513" i="1"/>
  <c r="AG1519" i="1"/>
  <c r="AG1524" i="1"/>
  <c r="AG1529" i="1"/>
  <c r="AG1535" i="1"/>
  <c r="AG1540" i="1"/>
  <c r="AG1545" i="1"/>
  <c r="AG1551" i="1"/>
  <c r="AG1556" i="1"/>
  <c r="AG1561" i="1"/>
  <c r="AG1567" i="1"/>
  <c r="AG1572" i="1"/>
  <c r="AG1577" i="1"/>
  <c r="AG1583" i="1"/>
  <c r="AG1588" i="1"/>
  <c r="AG1593" i="1"/>
  <c r="AG1599" i="1"/>
  <c r="AG1604" i="1"/>
  <c r="AG1609" i="1"/>
  <c r="AG1615" i="1"/>
  <c r="AG1620" i="1"/>
  <c r="AG1625" i="1"/>
  <c r="AG1631" i="1"/>
  <c r="AG1636" i="1"/>
  <c r="AG1641" i="1"/>
  <c r="AG1647" i="1"/>
  <c r="AG1652" i="1"/>
  <c r="AG1657" i="1"/>
  <c r="AG1663" i="1"/>
  <c r="AG1668" i="1"/>
  <c r="AG1673" i="1"/>
  <c r="AG1679" i="1"/>
  <c r="AG1684" i="1"/>
  <c r="AG1689" i="1"/>
  <c r="AG1695" i="1"/>
  <c r="AG1700" i="1"/>
  <c r="AG1704" i="1"/>
  <c r="AG1708" i="1"/>
  <c r="AG1712" i="1"/>
  <c r="AG1716" i="1"/>
  <c r="AG1720" i="1"/>
  <c r="AG1724" i="1"/>
  <c r="AG1728" i="1"/>
  <c r="AG1732" i="1"/>
  <c r="AG1736" i="1"/>
  <c r="AG1740" i="1"/>
  <c r="AG1744" i="1"/>
  <c r="AG1748" i="1"/>
  <c r="AG1752" i="1"/>
  <c r="AG1756" i="1"/>
  <c r="AG1760" i="1"/>
  <c r="AG1764" i="1"/>
  <c r="AG1768" i="1"/>
  <c r="AG1772" i="1"/>
  <c r="AG1776" i="1"/>
  <c r="AG1780" i="1"/>
  <c r="AG1784" i="1"/>
  <c r="AG1788" i="1"/>
  <c r="AG1792" i="1"/>
  <c r="AG1796" i="1"/>
  <c r="AG1800" i="1"/>
  <c r="AG1804" i="1"/>
  <c r="AG1808" i="1"/>
  <c r="AG1812" i="1"/>
  <c r="AG1816" i="1"/>
  <c r="AG1820" i="1"/>
  <c r="AG1824" i="1"/>
  <c r="AG1828" i="1"/>
  <c r="AG1832" i="1"/>
  <c r="AG1836" i="1"/>
  <c r="AG1840" i="1"/>
  <c r="AG1844" i="1"/>
  <c r="AG1848" i="1"/>
  <c r="AG1852" i="1"/>
  <c r="AG1856" i="1"/>
  <c r="AG1860" i="1"/>
  <c r="AG1864" i="1"/>
  <c r="AG1868" i="1"/>
  <c r="AG1872" i="1"/>
  <c r="AG1876" i="1"/>
  <c r="AG1880" i="1"/>
  <c r="AG1884" i="1"/>
  <c r="AG1888" i="1"/>
  <c r="AG1892" i="1"/>
  <c r="AG1896" i="1"/>
  <c r="AG1900" i="1"/>
  <c r="AG1904" i="1"/>
  <c r="AG1908" i="1"/>
  <c r="AG1912" i="1"/>
  <c r="AG1916" i="1"/>
  <c r="AG1920" i="1"/>
  <c r="AG1924" i="1"/>
  <c r="AG1928" i="1"/>
  <c r="AG1932" i="1"/>
  <c r="AG1936" i="1"/>
  <c r="AG1940" i="1"/>
  <c r="AG1944" i="1"/>
  <c r="AG1948" i="1"/>
  <c r="AG1952" i="1"/>
  <c r="AG1956" i="1"/>
  <c r="AG1960" i="1"/>
  <c r="AG1964" i="1"/>
  <c r="AG1968" i="1"/>
  <c r="AG1972" i="1"/>
  <c r="AG1976" i="1"/>
  <c r="AG1980" i="1"/>
  <c r="AG1984" i="1"/>
  <c r="AG1988" i="1"/>
  <c r="AG1992" i="1"/>
  <c r="AG1996" i="1"/>
  <c r="AG2000" i="1"/>
  <c r="AG2004" i="1"/>
  <c r="AG2008" i="1"/>
  <c r="AG2012" i="1"/>
  <c r="AG2016" i="1"/>
  <c r="AG2020" i="1"/>
  <c r="AG2024" i="1"/>
  <c r="AG2028" i="1"/>
  <c r="AG2032" i="1"/>
  <c r="AG2036" i="1"/>
  <c r="AG2040" i="1"/>
  <c r="AG2044" i="1"/>
  <c r="AG2048" i="1"/>
  <c r="AG2052" i="1"/>
  <c r="AG2056" i="1"/>
  <c r="AG2060" i="1"/>
  <c r="AG2064" i="1"/>
  <c r="AG2068" i="1"/>
  <c r="AG2072" i="1"/>
  <c r="AG2076" i="1"/>
  <c r="AG2080" i="1"/>
  <c r="AG2084" i="1"/>
  <c r="AG2088" i="1"/>
  <c r="AG2092" i="1"/>
  <c r="AG2096" i="1"/>
  <c r="AG2100" i="1"/>
  <c r="AG2104" i="1"/>
  <c r="AG2108" i="1"/>
  <c r="AG2112" i="1"/>
  <c r="AG2116" i="1"/>
  <c r="AG2120" i="1"/>
  <c r="AG2124" i="1"/>
  <c r="AG2128" i="1"/>
  <c r="AG2132" i="1"/>
  <c r="AG2136" i="1"/>
  <c r="AG2140" i="1"/>
  <c r="AG2144" i="1"/>
  <c r="AG2148" i="1"/>
  <c r="AG2152" i="1"/>
  <c r="AG2156" i="1"/>
  <c r="AG2160" i="1"/>
  <c r="AG2164" i="1"/>
  <c r="AG2168" i="1"/>
  <c r="AG2172" i="1"/>
  <c r="AG2176" i="1"/>
  <c r="AG2180" i="1"/>
  <c r="AG2184" i="1"/>
  <c r="AG2188" i="1"/>
  <c r="AG2192" i="1"/>
  <c r="AG2196" i="1"/>
  <c r="AG2200" i="1"/>
  <c r="AG2204" i="1"/>
  <c r="AG2208" i="1"/>
  <c r="AG2212" i="1"/>
  <c r="AG2216" i="1"/>
  <c r="AG2220" i="1"/>
  <c r="AG2224" i="1"/>
  <c r="AG2228" i="1"/>
  <c r="AG2232" i="1"/>
  <c r="AG2236" i="1"/>
  <c r="AG2240" i="1"/>
  <c r="AG2244" i="1"/>
  <c r="AG2248" i="1"/>
  <c r="AG2252" i="1"/>
  <c r="AG2256" i="1"/>
  <c r="AG2260" i="1"/>
  <c r="AG2264" i="1"/>
  <c r="AG2268" i="1"/>
  <c r="AG2272" i="1"/>
  <c r="AG2276" i="1"/>
  <c r="AG2280" i="1"/>
  <c r="AG2284" i="1"/>
  <c r="AG2288" i="1"/>
  <c r="AG2292" i="1"/>
  <c r="AG2296" i="1"/>
  <c r="AG2300" i="1"/>
  <c r="AG2304" i="1"/>
  <c r="AG2308" i="1"/>
  <c r="AG2312" i="1"/>
  <c r="AG2316" i="1"/>
  <c r="AG2320" i="1"/>
  <c r="AG2324" i="1"/>
  <c r="AG2328" i="1"/>
  <c r="AG2332" i="1"/>
  <c r="AG2336" i="1"/>
  <c r="AG2340" i="1"/>
  <c r="AG2344" i="1"/>
  <c r="AG2348" i="1"/>
  <c r="AG2352" i="1"/>
  <c r="AG2356" i="1"/>
  <c r="AG2360" i="1"/>
  <c r="AG2364" i="1"/>
  <c r="AG2368" i="1"/>
  <c r="AG2372" i="1"/>
  <c r="AG2376" i="1"/>
  <c r="AG2380" i="1"/>
  <c r="AG2384" i="1"/>
  <c r="AG2388" i="1"/>
  <c r="AG2392" i="1"/>
  <c r="AG2396" i="1"/>
  <c r="AG2400" i="1"/>
  <c r="AG2404" i="1"/>
  <c r="AG2408" i="1"/>
  <c r="AG2412" i="1"/>
  <c r="AG2416" i="1"/>
  <c r="AG2420" i="1"/>
  <c r="AG2424" i="1"/>
  <c r="AG2428" i="1"/>
  <c r="AG2432" i="1"/>
  <c r="AG2436" i="1"/>
  <c r="AG2440" i="1"/>
  <c r="AG2444" i="1"/>
  <c r="AG2448" i="1"/>
  <c r="AG2452" i="1"/>
  <c r="AG2456" i="1"/>
  <c r="AG2460" i="1"/>
  <c r="AG2464" i="1"/>
  <c r="AG2468" i="1"/>
  <c r="AG2472" i="1"/>
  <c r="AG2476" i="1"/>
  <c r="AG2480" i="1"/>
  <c r="AG2484" i="1"/>
  <c r="AG2488" i="1"/>
  <c r="AG2492" i="1"/>
  <c r="AG2496" i="1"/>
  <c r="AG2500" i="1"/>
  <c r="AG2504" i="1"/>
  <c r="AG2508" i="1"/>
  <c r="AG2512" i="1"/>
  <c r="AG2516" i="1"/>
  <c r="AG2520" i="1"/>
  <c r="AG2524" i="1"/>
  <c r="AG2528" i="1"/>
  <c r="AG2532" i="1"/>
  <c r="AG2536" i="1"/>
  <c r="AG2540" i="1"/>
  <c r="AG2544" i="1"/>
  <c r="AG2548" i="1"/>
  <c r="AG2552" i="1"/>
  <c r="AG2556" i="1"/>
  <c r="AG2560" i="1"/>
  <c r="AG2564" i="1"/>
  <c r="AG2568" i="1"/>
  <c r="AG2572" i="1"/>
  <c r="AG2576" i="1"/>
  <c r="AG2580" i="1"/>
  <c r="AG2584" i="1"/>
  <c r="AG2588" i="1"/>
  <c r="AG2592" i="1"/>
  <c r="AG2596" i="1"/>
  <c r="AG2600" i="1"/>
  <c r="AG2604" i="1"/>
  <c r="AG2608" i="1"/>
  <c r="AG2612" i="1"/>
  <c r="AG2616" i="1"/>
  <c r="AG2620" i="1"/>
  <c r="AG2624" i="1"/>
  <c r="AG2628" i="1"/>
  <c r="AG2632" i="1"/>
  <c r="AG2636" i="1"/>
  <c r="AG2640" i="1"/>
  <c r="AG2644" i="1"/>
  <c r="AG2648" i="1"/>
  <c r="AG2652" i="1"/>
  <c r="AG2656" i="1"/>
  <c r="AG2660" i="1"/>
  <c r="AG2664" i="1"/>
  <c r="AG2668" i="1"/>
  <c r="AG2672" i="1"/>
  <c r="AG2676" i="1"/>
  <c r="AG2680" i="1"/>
  <c r="AG2684" i="1"/>
  <c r="AG2688" i="1"/>
  <c r="AG2692" i="1"/>
  <c r="AG2696" i="1"/>
  <c r="AG2700" i="1"/>
  <c r="AG2704" i="1"/>
  <c r="AG2708" i="1"/>
  <c r="AG2712" i="1"/>
  <c r="AG2716" i="1"/>
  <c r="AG2720" i="1"/>
  <c r="AG2724" i="1"/>
  <c r="AG2728" i="1"/>
  <c r="AG2732" i="1"/>
  <c r="AG2736" i="1"/>
  <c r="AG2740" i="1"/>
  <c r="AG2744" i="1"/>
  <c r="AG2748" i="1"/>
  <c r="AG2752" i="1"/>
  <c r="AG2756" i="1"/>
  <c r="AG2760" i="1"/>
  <c r="AG2764" i="1"/>
  <c r="AG2768" i="1"/>
  <c r="AG2772" i="1"/>
  <c r="AG2776" i="1"/>
  <c r="AG2780" i="1"/>
  <c r="AG2784" i="1"/>
  <c r="AG2788" i="1"/>
  <c r="AG2792" i="1"/>
  <c r="AG2796" i="1"/>
  <c r="AG2800" i="1"/>
  <c r="AG2804" i="1"/>
  <c r="AG2808" i="1"/>
  <c r="AG2812" i="1"/>
  <c r="AG2816" i="1"/>
  <c r="AG2820" i="1"/>
  <c r="AG2824" i="1"/>
  <c r="AG2828" i="1"/>
  <c r="AG2832" i="1"/>
  <c r="AG2836" i="1"/>
  <c r="AG2840" i="1"/>
  <c r="AG2844" i="1"/>
  <c r="AG2848" i="1"/>
  <c r="AG11" i="1"/>
  <c r="AG33" i="1"/>
  <c r="AG54" i="1"/>
  <c r="AG75" i="1"/>
  <c r="AG97" i="1"/>
  <c r="AG118" i="1"/>
  <c r="AG139" i="1"/>
  <c r="AG161" i="1"/>
  <c r="AG182" i="1"/>
  <c r="AG203" i="1"/>
  <c r="AG225" i="1"/>
  <c r="AG246" i="1"/>
  <c r="AG267" i="1"/>
  <c r="AG289" i="1"/>
  <c r="AG310" i="1"/>
  <c r="AG331" i="1"/>
  <c r="AG353" i="1"/>
  <c r="AG374" i="1"/>
  <c r="AG395" i="1"/>
  <c r="AG417" i="1"/>
  <c r="AG438" i="1"/>
  <c r="AG459" i="1"/>
  <c r="AG481" i="1"/>
  <c r="AG502" i="1"/>
  <c r="AG523" i="1"/>
  <c r="AG545" i="1"/>
  <c r="AG566" i="1"/>
  <c r="AG587" i="1"/>
  <c r="AG609" i="1"/>
  <c r="AG630" i="1"/>
  <c r="AG651" i="1"/>
  <c r="AG673" i="1"/>
  <c r="AG694" i="1"/>
  <c r="AG715" i="1"/>
  <c r="AG736" i="1"/>
  <c r="AG752" i="1"/>
  <c r="AG768" i="1"/>
  <c r="AG784" i="1"/>
  <c r="AG800" i="1"/>
  <c r="AG816" i="1"/>
  <c r="AG832" i="1"/>
  <c r="AG848" i="1"/>
  <c r="AG864" i="1"/>
  <c r="AG880" i="1"/>
  <c r="AG896" i="1"/>
  <c r="AG912" i="1"/>
  <c r="AG928" i="1"/>
  <c r="AG944" i="1"/>
  <c r="AG960" i="1"/>
  <c r="AG976" i="1"/>
  <c r="AG992" i="1"/>
  <c r="AG1008" i="1"/>
  <c r="AG1024" i="1"/>
  <c r="AG1040" i="1"/>
  <c r="AG1056" i="1"/>
  <c r="AG1072" i="1"/>
  <c r="AG1088" i="1"/>
  <c r="AG1104" i="1"/>
  <c r="AG1120" i="1"/>
  <c r="AG1136" i="1"/>
  <c r="AG1149" i="1"/>
  <c r="AG1160" i="1"/>
  <c r="AG1171" i="1"/>
  <c r="AG1181" i="1"/>
  <c r="AG1192" i="1"/>
  <c r="AG1203" i="1"/>
  <c r="AG1213" i="1"/>
  <c r="AG1224" i="1"/>
  <c r="AG1235" i="1"/>
  <c r="AG1245" i="1"/>
  <c r="AG1256" i="1"/>
  <c r="AG1267" i="1"/>
  <c r="AG1277" i="1"/>
  <c r="AG1288" i="1"/>
  <c r="AG1299" i="1"/>
  <c r="AG1309" i="1"/>
  <c r="AG1320" i="1"/>
  <c r="AG1331" i="1"/>
  <c r="AG1341" i="1"/>
  <c r="AG1352" i="1"/>
  <c r="AG1363" i="1"/>
  <c r="AG1373" i="1"/>
  <c r="AG1384" i="1"/>
  <c r="AG1395" i="1"/>
  <c r="AG1405" i="1"/>
  <c r="AG1416" i="1"/>
  <c r="AG1427" i="1"/>
  <c r="AG1437" i="1"/>
  <c r="AG1448" i="1"/>
  <c r="AG1459" i="1"/>
  <c r="AG1469" i="1"/>
  <c r="AG1480" i="1"/>
  <c r="AG1491" i="1"/>
  <c r="AG1501" i="1"/>
  <c r="AG1512" i="1"/>
  <c r="AG1523" i="1"/>
  <c r="AG1533" i="1"/>
  <c r="AG1544" i="1"/>
  <c r="AG1555" i="1"/>
  <c r="AG1565" i="1"/>
  <c r="AG1576" i="1"/>
  <c r="AG1587" i="1"/>
  <c r="AG1597" i="1"/>
  <c r="AG1608" i="1"/>
  <c r="AG1619" i="1"/>
  <c r="AG1629" i="1"/>
  <c r="AG1640" i="1"/>
  <c r="AG1651" i="1"/>
  <c r="AG1661" i="1"/>
  <c r="AG1672" i="1"/>
  <c r="AG1683" i="1"/>
  <c r="AG1693" i="1"/>
  <c r="AG1703" i="1"/>
  <c r="AG1711" i="1"/>
  <c r="AG1719" i="1"/>
  <c r="AG1727" i="1"/>
  <c r="AG1735" i="1"/>
  <c r="AG1743" i="1"/>
  <c r="AG1751" i="1"/>
  <c r="AG1759" i="1"/>
  <c r="AG1767" i="1"/>
  <c r="AG1775" i="1"/>
  <c r="AG1783" i="1"/>
  <c r="AG1791" i="1"/>
  <c r="AG1799" i="1"/>
  <c r="AG1807" i="1"/>
  <c r="AG1815" i="1"/>
  <c r="AG1823" i="1"/>
  <c r="AG1831" i="1"/>
  <c r="AG1839" i="1"/>
  <c r="AG1847" i="1"/>
  <c r="AG1855" i="1"/>
  <c r="AG1863" i="1"/>
  <c r="AG1871" i="1"/>
  <c r="AG1879" i="1"/>
  <c r="AG1887" i="1"/>
  <c r="AG1895" i="1"/>
  <c r="AG1903" i="1"/>
  <c r="AG1911" i="1"/>
  <c r="AG1919" i="1"/>
  <c r="AG1927" i="1"/>
  <c r="AG1935" i="1"/>
  <c r="AG1943" i="1"/>
  <c r="AG1951" i="1"/>
  <c r="AG1959" i="1"/>
  <c r="AG1967" i="1"/>
  <c r="AG1975" i="1"/>
  <c r="AG1983" i="1"/>
  <c r="AG1991" i="1"/>
  <c r="AG1999" i="1"/>
  <c r="AG2007" i="1"/>
  <c r="AG2015" i="1"/>
  <c r="AG2023" i="1"/>
  <c r="AG2031" i="1"/>
  <c r="AG2039" i="1"/>
  <c r="AG2047" i="1"/>
  <c r="AG2055" i="1"/>
  <c r="AG2063" i="1"/>
  <c r="AG2071" i="1"/>
  <c r="AG2079" i="1"/>
  <c r="AG2087" i="1"/>
  <c r="AG2095" i="1"/>
  <c r="AG2103" i="1"/>
  <c r="AG2111" i="1"/>
  <c r="AG2119" i="1"/>
  <c r="AG2127" i="1"/>
  <c r="AG2135" i="1"/>
  <c r="AG2143" i="1"/>
  <c r="AG2151" i="1"/>
  <c r="AG2159" i="1"/>
  <c r="AG2165" i="1"/>
  <c r="AG2170" i="1"/>
  <c r="AG2175" i="1"/>
  <c r="AG2181" i="1"/>
  <c r="AG2186" i="1"/>
  <c r="AG2191" i="1"/>
  <c r="AG2197" i="1"/>
  <c r="AG2202" i="1"/>
  <c r="AG2207" i="1"/>
  <c r="AG2213" i="1"/>
  <c r="AG2218" i="1"/>
  <c r="AG2223" i="1"/>
  <c r="AG2229" i="1"/>
  <c r="AG2234" i="1"/>
  <c r="AG2239" i="1"/>
  <c r="AG2245" i="1"/>
  <c r="AG2250" i="1"/>
  <c r="AG2255" i="1"/>
  <c r="AG2261" i="1"/>
  <c r="AG2266" i="1"/>
  <c r="AG2271" i="1"/>
  <c r="AG2277" i="1"/>
  <c r="AG2282" i="1"/>
  <c r="AG2287" i="1"/>
  <c r="AG2293" i="1"/>
  <c r="AG2298" i="1"/>
  <c r="AG2303" i="1"/>
  <c r="AG2309" i="1"/>
  <c r="AG2314" i="1"/>
  <c r="AG2319" i="1"/>
  <c r="AG2325" i="1"/>
  <c r="AG2330" i="1"/>
  <c r="AG2335" i="1"/>
  <c r="AG2341" i="1"/>
  <c r="AG2346" i="1"/>
  <c r="AG2351" i="1"/>
  <c r="AG2357" i="1"/>
  <c r="AG2362" i="1"/>
  <c r="AG2367" i="1"/>
  <c r="AG2373" i="1"/>
  <c r="AG2378" i="1"/>
  <c r="AG2383" i="1"/>
  <c r="AG2389" i="1"/>
  <c r="AG2394" i="1"/>
  <c r="AG2399" i="1"/>
  <c r="AG2405" i="1"/>
  <c r="AG2410" i="1"/>
  <c r="AG2415" i="1"/>
  <c r="AG2421" i="1"/>
  <c r="AG2426" i="1"/>
  <c r="AG2431" i="1"/>
  <c r="AG2437" i="1"/>
  <c r="AG2442" i="1"/>
  <c r="AG2447" i="1"/>
  <c r="AG2453" i="1"/>
  <c r="AG2458" i="1"/>
  <c r="AG2463" i="1"/>
  <c r="AG2469" i="1"/>
  <c r="AG2474" i="1"/>
  <c r="AG2479" i="1"/>
  <c r="AG2485" i="1"/>
  <c r="AG2490" i="1"/>
  <c r="AG2495" i="1"/>
  <c r="AG2501" i="1"/>
  <c r="AG2506" i="1"/>
  <c r="AG2511" i="1"/>
  <c r="AG2517" i="1"/>
  <c r="AG2522" i="1"/>
  <c r="AG2527" i="1"/>
  <c r="AG2533" i="1"/>
  <c r="AG2538" i="1"/>
  <c r="AG2543" i="1"/>
  <c r="AG2549" i="1"/>
  <c r="AG2554" i="1"/>
  <c r="AG2559" i="1"/>
  <c r="AG2565" i="1"/>
  <c r="AG2570" i="1"/>
  <c r="AG2575" i="1"/>
  <c r="AG2581" i="1"/>
  <c r="AG2586" i="1"/>
  <c r="AG2591" i="1"/>
  <c r="AG2597" i="1"/>
  <c r="AG2602" i="1"/>
  <c r="AG2607" i="1"/>
  <c r="AG2613" i="1"/>
  <c r="AG2618" i="1"/>
  <c r="AG2623" i="1"/>
  <c r="AG2629" i="1"/>
  <c r="AG2634" i="1"/>
  <c r="AG2639" i="1"/>
  <c r="AG2645" i="1"/>
  <c r="AG2650" i="1"/>
  <c r="AG2655" i="1"/>
  <c r="AG2661" i="1"/>
  <c r="AG2666" i="1"/>
  <c r="AG2671" i="1"/>
  <c r="AG2677" i="1"/>
  <c r="AG2682" i="1"/>
  <c r="AG2687" i="1"/>
  <c r="AG2693" i="1"/>
  <c r="AG2698" i="1"/>
  <c r="AG2703" i="1"/>
  <c r="AG2709" i="1"/>
  <c r="AG2714" i="1"/>
  <c r="AG2719" i="1"/>
  <c r="AG2725" i="1"/>
  <c r="AG2730" i="1"/>
  <c r="AG2735" i="1"/>
  <c r="AG2741" i="1"/>
  <c r="AG2746" i="1"/>
  <c r="AG2751" i="1"/>
  <c r="AG2757" i="1"/>
  <c r="AG2762" i="1"/>
  <c r="AG2767" i="1"/>
  <c r="AG2773" i="1"/>
  <c r="AG2778" i="1"/>
  <c r="AG2783" i="1"/>
  <c r="AG2789" i="1"/>
  <c r="AG2794" i="1"/>
  <c r="AG2799" i="1"/>
  <c r="AG2805" i="1"/>
  <c r="AG2810" i="1"/>
  <c r="AG2815" i="1"/>
  <c r="AG2821" i="1"/>
  <c r="AG2826" i="1"/>
  <c r="AG2831" i="1"/>
  <c r="AG2837" i="1"/>
  <c r="AG2842" i="1"/>
  <c r="AG2847" i="1"/>
  <c r="AG2852" i="1"/>
  <c r="AG2856" i="1"/>
  <c r="AG2860" i="1"/>
  <c r="AG2864" i="1"/>
  <c r="AG2868" i="1"/>
  <c r="AG2872" i="1"/>
  <c r="AG2876" i="1"/>
  <c r="AG2880" i="1"/>
  <c r="AG2884" i="1"/>
  <c r="AG2888" i="1"/>
  <c r="AG2892" i="1"/>
  <c r="AG2896" i="1"/>
  <c r="AG2900" i="1"/>
  <c r="AG2904" i="1"/>
  <c r="AG2908" i="1"/>
  <c r="AG2912" i="1"/>
  <c r="AG2916" i="1"/>
  <c r="AG2920" i="1"/>
  <c r="AG2924" i="1"/>
  <c r="AG2928" i="1"/>
  <c r="AG2932" i="1"/>
  <c r="AG2936" i="1"/>
  <c r="AG2940" i="1"/>
  <c r="AG2944" i="1"/>
  <c r="AG2948" i="1"/>
  <c r="AG2952" i="1"/>
  <c r="AG2956" i="1"/>
  <c r="AG2960" i="1"/>
  <c r="AG2964" i="1"/>
  <c r="AG2968" i="1"/>
  <c r="AG2972" i="1"/>
  <c r="AG2976" i="1"/>
  <c r="AG2980" i="1"/>
  <c r="AG2984" i="1"/>
  <c r="AG2988" i="1"/>
  <c r="AG2992" i="1"/>
  <c r="AG2996" i="1"/>
  <c r="AG3000" i="1"/>
  <c r="AG3004" i="1"/>
  <c r="AG3008" i="1"/>
  <c r="AG3012" i="1"/>
  <c r="AG3016" i="1"/>
  <c r="AG3020" i="1"/>
  <c r="AG3024" i="1"/>
  <c r="AG3028" i="1"/>
  <c r="AG3032" i="1"/>
  <c r="AG3036" i="1"/>
  <c r="AG3040" i="1"/>
  <c r="AG3044" i="1"/>
  <c r="AG3048" i="1"/>
  <c r="AG3052" i="1"/>
  <c r="AG3056" i="1"/>
  <c r="AG3060" i="1"/>
  <c r="AG3064" i="1"/>
  <c r="AG3068" i="1"/>
  <c r="AG3072" i="1"/>
  <c r="AG3076" i="1"/>
  <c r="AG3080" i="1"/>
  <c r="AG3084" i="1"/>
  <c r="AG3088" i="1"/>
  <c r="AG3092" i="1"/>
  <c r="AG3096" i="1"/>
  <c r="AG3100" i="1"/>
  <c r="AG3104" i="1"/>
  <c r="AG3108" i="1"/>
  <c r="AG3112" i="1"/>
  <c r="AG3116" i="1"/>
  <c r="AG3120" i="1"/>
  <c r="AG3124" i="1"/>
  <c r="AG3128" i="1"/>
  <c r="AG3132" i="1"/>
  <c r="AG3136" i="1"/>
  <c r="AG3140" i="1"/>
  <c r="AG3144" i="1"/>
  <c r="AG3148" i="1"/>
  <c r="AG3152" i="1"/>
  <c r="AG3156" i="1"/>
  <c r="AG3160" i="1"/>
  <c r="AG3164" i="1"/>
  <c r="AG3168" i="1"/>
  <c r="AG3172" i="1"/>
  <c r="AG3176" i="1"/>
  <c r="AG3180" i="1"/>
  <c r="AG3184" i="1"/>
  <c r="AG3188" i="1"/>
  <c r="AG3192" i="1"/>
  <c r="AG3196" i="1"/>
  <c r="AG3200" i="1"/>
  <c r="AG3204" i="1"/>
  <c r="AG3208" i="1"/>
  <c r="AG3212" i="1"/>
  <c r="AG3216" i="1"/>
  <c r="AG3220" i="1"/>
  <c r="AG3224" i="1"/>
  <c r="AG3228" i="1"/>
  <c r="AG3232" i="1"/>
  <c r="AG3236" i="1"/>
  <c r="AG3240" i="1"/>
  <c r="AG3244" i="1"/>
  <c r="AG3248" i="1"/>
  <c r="AG3252" i="1"/>
  <c r="AG3256" i="1"/>
  <c r="AG3260" i="1"/>
  <c r="AG3264" i="1"/>
  <c r="AG3268" i="1"/>
  <c r="AG3272" i="1"/>
  <c r="AG3276" i="1"/>
  <c r="AG3280" i="1"/>
  <c r="AG3284" i="1"/>
  <c r="AG3288" i="1"/>
  <c r="AG3292" i="1"/>
  <c r="AG3296" i="1"/>
  <c r="AG3300" i="1"/>
  <c r="AG3304" i="1"/>
  <c r="AG3308" i="1"/>
  <c r="AG3312" i="1"/>
  <c r="AG3316" i="1"/>
  <c r="AG3320" i="1"/>
  <c r="AG3324" i="1"/>
  <c r="AG3328" i="1"/>
  <c r="AG3332" i="1"/>
  <c r="AG3336" i="1"/>
  <c r="AG2" i="1"/>
  <c r="AG10" i="1"/>
  <c r="AG31" i="1"/>
  <c r="AG53" i="1"/>
  <c r="AG74" i="1"/>
  <c r="AG95" i="1"/>
  <c r="AG117" i="1"/>
  <c r="AG138" i="1"/>
  <c r="AG159" i="1"/>
  <c r="AG181" i="1"/>
  <c r="AG202" i="1"/>
  <c r="AG223" i="1"/>
  <c r="AG245" i="1"/>
  <c r="AG266" i="1"/>
  <c r="AG287" i="1"/>
  <c r="AG309" i="1"/>
  <c r="AG330" i="1"/>
  <c r="AG351" i="1"/>
  <c r="AG373" i="1"/>
  <c r="AG394" i="1"/>
  <c r="AG415" i="1"/>
  <c r="AG437" i="1"/>
  <c r="AG458" i="1"/>
  <c r="AG479" i="1"/>
  <c r="AG501" i="1"/>
  <c r="AG522" i="1"/>
  <c r="AG543" i="1"/>
  <c r="AG565" i="1"/>
  <c r="AG586" i="1"/>
  <c r="AG607" i="1"/>
  <c r="AG629" i="1"/>
  <c r="AG650" i="1"/>
  <c r="AG671" i="1"/>
  <c r="AG693" i="1"/>
  <c r="AG714" i="1"/>
  <c r="AG735" i="1"/>
  <c r="AG751" i="1"/>
  <c r="AG767" i="1"/>
  <c r="AG783" i="1"/>
  <c r="AG799" i="1"/>
  <c r="AG815" i="1"/>
  <c r="AG831" i="1"/>
  <c r="AG847" i="1"/>
  <c r="AG863" i="1"/>
  <c r="AG879" i="1"/>
  <c r="AG895" i="1"/>
  <c r="AG911" i="1"/>
  <c r="AG927" i="1"/>
  <c r="AG943" i="1"/>
  <c r="AG959" i="1"/>
  <c r="AG975" i="1"/>
  <c r="AG991" i="1"/>
  <c r="AG1007" i="1"/>
  <c r="AG1023" i="1"/>
  <c r="AG1039" i="1"/>
  <c r="AG1055" i="1"/>
  <c r="AG1071" i="1"/>
  <c r="AG1087" i="1"/>
  <c r="AG1103" i="1"/>
  <c r="AG1119" i="1"/>
  <c r="AG1135" i="1"/>
  <c r="AG1148" i="1"/>
  <c r="AG1159" i="1"/>
  <c r="AG1169" i="1"/>
  <c r="AG1180" i="1"/>
  <c r="AG1191" i="1"/>
  <c r="AG1201" i="1"/>
  <c r="AG1212" i="1"/>
  <c r="AG1223" i="1"/>
  <c r="AG1233" i="1"/>
  <c r="AG1244" i="1"/>
  <c r="AG1255" i="1"/>
  <c r="AG1265" i="1"/>
  <c r="AG1276" i="1"/>
  <c r="AG1287" i="1"/>
  <c r="AG1297" i="1"/>
  <c r="AG1308" i="1"/>
  <c r="AG1319" i="1"/>
  <c r="AG1329" i="1"/>
  <c r="AG1340" i="1"/>
  <c r="AG1351" i="1"/>
  <c r="AG1361" i="1"/>
  <c r="AG1372" i="1"/>
  <c r="AG1383" i="1"/>
  <c r="AG1393" i="1"/>
  <c r="AG1404" i="1"/>
  <c r="AG1415" i="1"/>
  <c r="AG1425" i="1"/>
  <c r="AG1436" i="1"/>
  <c r="AG1447" i="1"/>
  <c r="AG1457" i="1"/>
  <c r="AG1468" i="1"/>
  <c r="AG1479" i="1"/>
  <c r="AG1489" i="1"/>
  <c r="AG1500" i="1"/>
  <c r="AG1511" i="1"/>
  <c r="AG1521" i="1"/>
  <c r="AG1532" i="1"/>
  <c r="AG1543" i="1"/>
  <c r="AG1553" i="1"/>
  <c r="AG1564" i="1"/>
  <c r="AG1575" i="1"/>
  <c r="AG1585" i="1"/>
  <c r="AG1596" i="1"/>
  <c r="AG1607" i="1"/>
  <c r="AG1617" i="1"/>
  <c r="AG1628" i="1"/>
  <c r="AG1639" i="1"/>
  <c r="AG1649" i="1"/>
  <c r="AG1660" i="1"/>
  <c r="AG1671" i="1"/>
  <c r="AG1681" i="1"/>
  <c r="AG1692" i="1"/>
  <c r="AG1702" i="1"/>
  <c r="AG1710" i="1"/>
  <c r="AG1718" i="1"/>
  <c r="AG1726" i="1"/>
  <c r="AG1734" i="1"/>
  <c r="AG1742" i="1"/>
  <c r="AG1750" i="1"/>
  <c r="AG1758" i="1"/>
  <c r="AG1766" i="1"/>
  <c r="AG1774" i="1"/>
  <c r="AG1782" i="1"/>
  <c r="AG1790" i="1"/>
  <c r="AG1798" i="1"/>
  <c r="AG1806" i="1"/>
  <c r="AG1814" i="1"/>
  <c r="AG1822" i="1"/>
  <c r="AG1830" i="1"/>
  <c r="AG1838" i="1"/>
  <c r="AG1846" i="1"/>
  <c r="AG1854" i="1"/>
  <c r="AG1862" i="1"/>
  <c r="AG1870" i="1"/>
  <c r="AG1878" i="1"/>
  <c r="AG1886" i="1"/>
  <c r="AG1894" i="1"/>
  <c r="AG1902" i="1"/>
  <c r="AG1910" i="1"/>
  <c r="AG1918" i="1"/>
  <c r="AG1926" i="1"/>
  <c r="AG1934" i="1"/>
  <c r="AG1942" i="1"/>
  <c r="AG1950" i="1"/>
  <c r="AG1958" i="1"/>
  <c r="AG1966" i="1"/>
  <c r="AG1974" i="1"/>
  <c r="AG1982" i="1"/>
  <c r="AG1990" i="1"/>
  <c r="AG1998" i="1"/>
  <c r="AG2006" i="1"/>
  <c r="AG2014" i="1"/>
  <c r="AG2022" i="1"/>
  <c r="AG2030" i="1"/>
  <c r="AG2038" i="1"/>
  <c r="AG2046" i="1"/>
  <c r="AG2054" i="1"/>
  <c r="AG2062" i="1"/>
  <c r="AG2070" i="1"/>
  <c r="AG2078" i="1"/>
  <c r="AG2086" i="1"/>
  <c r="AG2094" i="1"/>
  <c r="AG2102" i="1"/>
  <c r="AG2110" i="1"/>
  <c r="AG2118" i="1"/>
  <c r="AG2126" i="1"/>
  <c r="AG2134" i="1"/>
  <c r="AG2142" i="1"/>
  <c r="AG2150" i="1"/>
  <c r="AG2158" i="1"/>
  <c r="AG2163" i="1"/>
  <c r="AG2169" i="1"/>
  <c r="AG2174" i="1"/>
  <c r="AG2179" i="1"/>
  <c r="AG2185" i="1"/>
  <c r="AG2190" i="1"/>
  <c r="AG2195" i="1"/>
  <c r="AG2201" i="1"/>
  <c r="AG2206" i="1"/>
  <c r="AG2211" i="1"/>
  <c r="AG2217" i="1"/>
  <c r="AG2222" i="1"/>
  <c r="AG2227" i="1"/>
  <c r="AG2233" i="1"/>
  <c r="AG2238" i="1"/>
  <c r="AG2243" i="1"/>
  <c r="AG2249" i="1"/>
  <c r="AG2254" i="1"/>
  <c r="AG2259" i="1"/>
  <c r="AG2265" i="1"/>
  <c r="AG2270" i="1"/>
  <c r="AG2275" i="1"/>
  <c r="AG2281" i="1"/>
  <c r="AG2286" i="1"/>
  <c r="AG2291" i="1"/>
  <c r="AG2297" i="1"/>
  <c r="AG2302" i="1"/>
  <c r="AG2307" i="1"/>
  <c r="AG2313" i="1"/>
  <c r="AG2318" i="1"/>
  <c r="AG2323" i="1"/>
  <c r="AG2329" i="1"/>
  <c r="AG2334" i="1"/>
  <c r="AG2339" i="1"/>
  <c r="AG2345" i="1"/>
  <c r="AG2350" i="1"/>
  <c r="AG2355" i="1"/>
  <c r="AG2361" i="1"/>
  <c r="AG2366" i="1"/>
  <c r="AG2371" i="1"/>
  <c r="AG2377" i="1"/>
  <c r="AG2382" i="1"/>
  <c r="AG2387" i="1"/>
  <c r="AG2393" i="1"/>
  <c r="AG2398" i="1"/>
  <c r="AG2403" i="1"/>
  <c r="AG2409" i="1"/>
  <c r="AG2414" i="1"/>
  <c r="AG2419" i="1"/>
  <c r="AG2425" i="1"/>
  <c r="AG2430" i="1"/>
  <c r="AG2435" i="1"/>
  <c r="AG2441" i="1"/>
  <c r="AG2446" i="1"/>
  <c r="AG2451" i="1"/>
  <c r="AG2457" i="1"/>
  <c r="AG2462" i="1"/>
  <c r="AG2467" i="1"/>
  <c r="AG2473" i="1"/>
  <c r="AG2478" i="1"/>
  <c r="AG2483" i="1"/>
  <c r="AG2489" i="1"/>
  <c r="AG2494" i="1"/>
  <c r="AG2499" i="1"/>
  <c r="AG2505" i="1"/>
  <c r="AG2510" i="1"/>
  <c r="AG2515" i="1"/>
  <c r="AG2521" i="1"/>
  <c r="AG2526" i="1"/>
  <c r="AG2531" i="1"/>
  <c r="AG2537" i="1"/>
  <c r="AG2542" i="1"/>
  <c r="AG2547" i="1"/>
  <c r="AG2553" i="1"/>
  <c r="AG2558" i="1"/>
  <c r="AG2563" i="1"/>
  <c r="AG2569" i="1"/>
  <c r="AG2574" i="1"/>
  <c r="AG2579" i="1"/>
  <c r="AG2585" i="1"/>
  <c r="AG2590" i="1"/>
  <c r="AG2595" i="1"/>
  <c r="AG2601" i="1"/>
  <c r="AG2606" i="1"/>
  <c r="AG2611" i="1"/>
  <c r="AG2617" i="1"/>
  <c r="AG2622" i="1"/>
  <c r="AG2627" i="1"/>
  <c r="AG2633" i="1"/>
  <c r="AG2638" i="1"/>
  <c r="AG2643" i="1"/>
  <c r="AG2649" i="1"/>
  <c r="AG2654" i="1"/>
  <c r="AG2659" i="1"/>
  <c r="AG2665" i="1"/>
  <c r="AG2670" i="1"/>
  <c r="AG2675" i="1"/>
  <c r="AG2681" i="1"/>
  <c r="AG2686" i="1"/>
  <c r="AG2691" i="1"/>
  <c r="AG2697" i="1"/>
  <c r="AG2702" i="1"/>
  <c r="AG2707" i="1"/>
  <c r="AG2713" i="1"/>
  <c r="AG2718" i="1"/>
  <c r="AG2723" i="1"/>
  <c r="AG2729" i="1"/>
  <c r="AG2734" i="1"/>
  <c r="AG2739" i="1"/>
  <c r="AG2745" i="1"/>
  <c r="AG2750" i="1"/>
  <c r="AG2755" i="1"/>
  <c r="AG2761" i="1"/>
  <c r="AG2766" i="1"/>
  <c r="AG2771" i="1"/>
  <c r="AG2777" i="1"/>
  <c r="AG2782" i="1"/>
  <c r="AG2787" i="1"/>
  <c r="AG2793" i="1"/>
  <c r="AG2798" i="1"/>
  <c r="AG2803" i="1"/>
  <c r="AG2809" i="1"/>
  <c r="AG2814" i="1"/>
  <c r="AG2819" i="1"/>
  <c r="AG2825" i="1"/>
  <c r="AG2830" i="1"/>
  <c r="AG2835" i="1"/>
  <c r="AG2841" i="1"/>
  <c r="AG2846" i="1"/>
  <c r="AG2851" i="1"/>
  <c r="AG2855" i="1"/>
  <c r="AG2859" i="1"/>
  <c r="AG2863" i="1"/>
  <c r="AG2867" i="1"/>
  <c r="AG2871" i="1"/>
  <c r="AG2875" i="1"/>
  <c r="AG2879" i="1"/>
  <c r="AG2883" i="1"/>
  <c r="AG2887" i="1"/>
  <c r="AG2891" i="1"/>
  <c r="AG2895" i="1"/>
  <c r="AG2899" i="1"/>
  <c r="AG2903" i="1"/>
  <c r="AG2907" i="1"/>
  <c r="AG2911" i="1"/>
  <c r="AG2915" i="1"/>
  <c r="AG2919" i="1"/>
  <c r="AG2923" i="1"/>
  <c r="AG2927" i="1"/>
  <c r="AG2931" i="1"/>
  <c r="AG2935" i="1"/>
  <c r="AG2939" i="1"/>
  <c r="AG2943" i="1"/>
  <c r="AG2947" i="1"/>
  <c r="AG2951" i="1"/>
  <c r="AG2955" i="1"/>
  <c r="AG2959" i="1"/>
  <c r="AG2963" i="1"/>
  <c r="AG2967" i="1"/>
  <c r="AG2971" i="1"/>
  <c r="AG2975" i="1"/>
  <c r="AG2979" i="1"/>
  <c r="AG2983" i="1"/>
  <c r="AG2987" i="1"/>
  <c r="AG2991" i="1"/>
  <c r="AG2995" i="1"/>
  <c r="AG2999" i="1"/>
  <c r="AG3003" i="1"/>
  <c r="AG3007" i="1"/>
  <c r="AG3011" i="1"/>
  <c r="AG3015" i="1"/>
  <c r="AG3019" i="1"/>
  <c r="AG3023" i="1"/>
  <c r="AG3027" i="1"/>
  <c r="AG3031" i="1"/>
  <c r="AG3035" i="1"/>
  <c r="AG3039" i="1"/>
  <c r="AG3043" i="1"/>
  <c r="AG3047" i="1"/>
  <c r="AG3051" i="1"/>
  <c r="AG3055" i="1"/>
  <c r="AG3059" i="1"/>
  <c r="AG3063" i="1"/>
  <c r="AG3067" i="1"/>
  <c r="AG3071" i="1"/>
  <c r="AG3075" i="1"/>
  <c r="AG3079" i="1"/>
  <c r="AG3083" i="1"/>
  <c r="AG3087" i="1"/>
  <c r="AG3091" i="1"/>
  <c r="AG3095" i="1"/>
  <c r="AG3099" i="1"/>
  <c r="AG3103" i="1"/>
  <c r="AG3107" i="1"/>
  <c r="AG3111" i="1"/>
  <c r="AG3115" i="1"/>
  <c r="AG3119" i="1"/>
  <c r="AG3123" i="1"/>
  <c r="AG3127" i="1"/>
  <c r="AG3131" i="1"/>
  <c r="AG3135" i="1"/>
  <c r="AG3139" i="1"/>
  <c r="AG3143" i="1"/>
  <c r="AG3147" i="1"/>
  <c r="AG3151" i="1"/>
  <c r="AG3155" i="1"/>
  <c r="AG3159" i="1"/>
  <c r="AG3163" i="1"/>
  <c r="AG3167" i="1"/>
  <c r="AG3171" i="1"/>
  <c r="AG3175" i="1"/>
  <c r="AG3179" i="1"/>
  <c r="AG3183" i="1"/>
  <c r="AG3187" i="1"/>
  <c r="AG3191" i="1"/>
  <c r="AG3195" i="1"/>
  <c r="AG3199" i="1"/>
  <c r="AG3203" i="1"/>
  <c r="AG3207" i="1"/>
  <c r="AG3211" i="1"/>
  <c r="AG3215" i="1"/>
  <c r="AG3219" i="1"/>
  <c r="AG3223" i="1"/>
  <c r="AG3227" i="1"/>
  <c r="AG3231" i="1"/>
  <c r="AG3235" i="1"/>
  <c r="AG3239" i="1"/>
  <c r="AG3243" i="1"/>
  <c r="AG3247" i="1"/>
  <c r="AG3251" i="1"/>
  <c r="AG3255" i="1"/>
  <c r="AG3259" i="1"/>
  <c r="AG3263" i="1"/>
  <c r="AG3267" i="1"/>
  <c r="AG3271" i="1"/>
  <c r="AG3275" i="1"/>
  <c r="AG3279" i="1"/>
  <c r="AG3283" i="1"/>
  <c r="AG3287" i="1"/>
  <c r="AG3291" i="1"/>
  <c r="AG3295" i="1"/>
  <c r="AG3299" i="1"/>
  <c r="AG3303" i="1"/>
  <c r="AG3307" i="1"/>
  <c r="AG3311" i="1"/>
  <c r="AG3315" i="1"/>
  <c r="AG3319" i="1"/>
  <c r="AG3323" i="1"/>
  <c r="AG3327" i="1"/>
  <c r="AG3331" i="1"/>
  <c r="AG3335" i="1"/>
  <c r="AG3339" i="1"/>
  <c r="AG22" i="1"/>
  <c r="AG43" i="1"/>
  <c r="AG65" i="1"/>
  <c r="AG86" i="1"/>
  <c r="AG107" i="1"/>
  <c r="AG129" i="1"/>
  <c r="AG150" i="1"/>
  <c r="AG171" i="1"/>
  <c r="AG193" i="1"/>
  <c r="AG214" i="1"/>
  <c r="AG235" i="1"/>
  <c r="AG257" i="1"/>
  <c r="AG278" i="1"/>
  <c r="AG299" i="1"/>
  <c r="AG321" i="1"/>
  <c r="AG342" i="1"/>
  <c r="AG363" i="1"/>
  <c r="AG385" i="1"/>
  <c r="AG406" i="1"/>
  <c r="AG427" i="1"/>
  <c r="AG449" i="1"/>
  <c r="AG470" i="1"/>
  <c r="AG491" i="1"/>
  <c r="AG513" i="1"/>
  <c r="AG534" i="1"/>
  <c r="AG555" i="1"/>
  <c r="AG577" i="1"/>
  <c r="AG598" i="1"/>
  <c r="AG619" i="1"/>
  <c r="AG641" i="1"/>
  <c r="AG662" i="1"/>
  <c r="AG683" i="1"/>
  <c r="AG705" i="1"/>
  <c r="AG726" i="1"/>
  <c r="AG744" i="1"/>
  <c r="AG760" i="1"/>
  <c r="AG776" i="1"/>
  <c r="AG792" i="1"/>
  <c r="AG808" i="1"/>
  <c r="AG824" i="1"/>
  <c r="AG840" i="1"/>
  <c r="AG856" i="1"/>
  <c r="AG872" i="1"/>
  <c r="AG888" i="1"/>
  <c r="AG904" i="1"/>
  <c r="AG920" i="1"/>
  <c r="AG936" i="1"/>
  <c r="AG952" i="1"/>
  <c r="AG968" i="1"/>
  <c r="AG984" i="1"/>
  <c r="AG1000" i="1"/>
  <c r="AG1016" i="1"/>
  <c r="AG1032" i="1"/>
  <c r="AG1048" i="1"/>
  <c r="AG1064" i="1"/>
  <c r="AG1080" i="1"/>
  <c r="AG1096" i="1"/>
  <c r="AG1112" i="1"/>
  <c r="AG1128" i="1"/>
  <c r="AG1144" i="1"/>
  <c r="AG1155" i="1"/>
  <c r="AG1165" i="1"/>
  <c r="AG1176" i="1"/>
  <c r="AG1187" i="1"/>
  <c r="AG1197" i="1"/>
  <c r="AG1208" i="1"/>
  <c r="AG1219" i="1"/>
  <c r="AG1229" i="1"/>
  <c r="AG1240" i="1"/>
  <c r="AG1251" i="1"/>
  <c r="AG1261" i="1"/>
  <c r="AG1272" i="1"/>
  <c r="AG1283" i="1"/>
  <c r="AG1293" i="1"/>
  <c r="AG1304" i="1"/>
  <c r="AG1315" i="1"/>
  <c r="AG1325" i="1"/>
  <c r="AG1336" i="1"/>
  <c r="AG1347" i="1"/>
  <c r="AG1357" i="1"/>
  <c r="AG1368" i="1"/>
  <c r="AG1379" i="1"/>
  <c r="AG1389" i="1"/>
  <c r="AG1400" i="1"/>
  <c r="AG1411" i="1"/>
  <c r="AG21" i="1"/>
  <c r="AG42" i="1"/>
  <c r="AG63" i="1"/>
  <c r="AG85" i="1"/>
  <c r="AG106" i="1"/>
  <c r="AG127" i="1"/>
  <c r="AG149" i="1"/>
  <c r="AG170" i="1"/>
  <c r="AG191" i="1"/>
  <c r="AG213" i="1"/>
  <c r="AG234" i="1"/>
  <c r="AG255" i="1"/>
  <c r="AG277" i="1"/>
  <c r="AG298" i="1"/>
  <c r="AG319" i="1"/>
  <c r="AG341" i="1"/>
  <c r="AG362" i="1"/>
  <c r="AG383" i="1"/>
  <c r="AG405" i="1"/>
  <c r="AG426" i="1"/>
  <c r="AG447" i="1"/>
  <c r="AG469" i="1"/>
  <c r="AG490" i="1"/>
  <c r="AG511" i="1"/>
  <c r="AG533" i="1"/>
  <c r="AG554" i="1"/>
  <c r="AG575" i="1"/>
  <c r="AG597" i="1"/>
  <c r="AG618" i="1"/>
  <c r="AG639" i="1"/>
  <c r="AG661" i="1"/>
  <c r="AG682" i="1"/>
  <c r="AG703" i="1"/>
  <c r="AG725" i="1"/>
  <c r="AG743" i="1"/>
  <c r="AG759" i="1"/>
  <c r="AG775" i="1"/>
  <c r="AG791" i="1"/>
  <c r="AG807" i="1"/>
  <c r="AG823" i="1"/>
  <c r="AG839" i="1"/>
  <c r="AG855" i="1"/>
  <c r="AG871" i="1"/>
  <c r="AG887" i="1"/>
  <c r="AG903" i="1"/>
  <c r="AG919" i="1"/>
  <c r="AG935" i="1"/>
  <c r="AG951" i="1"/>
  <c r="AG967" i="1"/>
  <c r="AG983" i="1"/>
  <c r="AG999" i="1"/>
  <c r="AG1015" i="1"/>
  <c r="AG1031" i="1"/>
  <c r="AG1047" i="1"/>
  <c r="AG1063" i="1"/>
  <c r="AG1079" i="1"/>
  <c r="AG1095" i="1"/>
  <c r="AG1111" i="1"/>
  <c r="AG1127" i="1"/>
  <c r="AG1143" i="1"/>
  <c r="AG1153" i="1"/>
  <c r="AG1164" i="1"/>
  <c r="AG1175" i="1"/>
  <c r="AG1185" i="1"/>
  <c r="AG1196" i="1"/>
  <c r="AG1207" i="1"/>
  <c r="AG1217" i="1"/>
  <c r="AG1228" i="1"/>
  <c r="AG1239" i="1"/>
  <c r="AG1249" i="1"/>
  <c r="AG1260" i="1"/>
  <c r="AG1271" i="1"/>
  <c r="AG1281" i="1"/>
  <c r="AG1292" i="1"/>
  <c r="AG1303" i="1"/>
  <c r="AG1313" i="1"/>
  <c r="AG1324" i="1"/>
  <c r="AG1335" i="1"/>
  <c r="AG1345" i="1"/>
  <c r="AG1356" i="1"/>
  <c r="AG1367" i="1"/>
  <c r="AG1377" i="1"/>
  <c r="AG1388" i="1"/>
  <c r="AG1399" i="1"/>
  <c r="AG1409" i="1"/>
  <c r="AG1420" i="1"/>
  <c r="AG1431" i="1"/>
  <c r="AG1441" i="1"/>
  <c r="AG1452" i="1"/>
  <c r="AG1463" i="1"/>
  <c r="AG1473" i="1"/>
  <c r="AG1484" i="1"/>
  <c r="AG1495" i="1"/>
  <c r="AG1505" i="1"/>
  <c r="AG1516" i="1"/>
  <c r="AG1527" i="1"/>
  <c r="AG1537" i="1"/>
  <c r="AG1548" i="1"/>
  <c r="AG1559" i="1"/>
  <c r="AG1569" i="1"/>
  <c r="AG1580" i="1"/>
  <c r="AG1591" i="1"/>
  <c r="AG1601" i="1"/>
  <c r="AG1612" i="1"/>
  <c r="AG1623" i="1"/>
  <c r="AG1633" i="1"/>
  <c r="AG1644" i="1"/>
  <c r="AG1655" i="1"/>
  <c r="AG1665" i="1"/>
  <c r="AG1676" i="1"/>
  <c r="AG1687" i="1"/>
  <c r="AG1697" i="1"/>
  <c r="AG1706" i="1"/>
  <c r="AG1714" i="1"/>
  <c r="AG1722" i="1"/>
  <c r="AG1730" i="1"/>
  <c r="AG1738" i="1"/>
  <c r="AG1746" i="1"/>
  <c r="AG1754" i="1"/>
  <c r="AG1762" i="1"/>
  <c r="AG1770" i="1"/>
  <c r="AG1778" i="1"/>
  <c r="AG1786" i="1"/>
  <c r="AG1794" i="1"/>
  <c r="AG1802" i="1"/>
  <c r="AG1810" i="1"/>
  <c r="AG1818" i="1"/>
  <c r="AG1826" i="1"/>
  <c r="AG1834" i="1"/>
  <c r="AG1842" i="1"/>
  <c r="AG1850" i="1"/>
  <c r="AG1858" i="1"/>
  <c r="AG1866" i="1"/>
  <c r="AG1874" i="1"/>
  <c r="AG1882" i="1"/>
  <c r="AG1890" i="1"/>
  <c r="AG1898" i="1"/>
  <c r="AG1906" i="1"/>
  <c r="AG1914" i="1"/>
  <c r="AG1922" i="1"/>
  <c r="AG1930" i="1"/>
  <c r="AG1938" i="1"/>
  <c r="AG1946" i="1"/>
  <c r="AG1954" i="1"/>
  <c r="AG1962" i="1"/>
  <c r="AG1970" i="1"/>
  <c r="AG1978" i="1"/>
  <c r="AG1986" i="1"/>
  <c r="AG1994" i="1"/>
  <c r="AG2002" i="1"/>
  <c r="AG2010" i="1"/>
  <c r="AG2018" i="1"/>
  <c r="AG2026" i="1"/>
  <c r="AG2034" i="1"/>
  <c r="AG2042" i="1"/>
  <c r="AG2050" i="1"/>
  <c r="AG2058" i="1"/>
  <c r="AG2066" i="1"/>
  <c r="AG2074" i="1"/>
  <c r="AG2082" i="1"/>
  <c r="AG2090" i="1"/>
  <c r="AG2098" i="1"/>
  <c r="AG2106" i="1"/>
  <c r="AG2114" i="1"/>
  <c r="AG2122" i="1"/>
  <c r="AG2130" i="1"/>
  <c r="AG2138" i="1"/>
  <c r="AG2146" i="1"/>
  <c r="AG2154" i="1"/>
  <c r="AG2161" i="1"/>
  <c r="AG2166" i="1"/>
  <c r="AG2171" i="1"/>
  <c r="AG2177" i="1"/>
  <c r="AG2182" i="1"/>
  <c r="AG2187" i="1"/>
  <c r="AG2193" i="1"/>
  <c r="AG2198" i="1"/>
  <c r="AG2203" i="1"/>
  <c r="AG2209" i="1"/>
  <c r="AG2214" i="1"/>
  <c r="AG2219" i="1"/>
  <c r="AG2225" i="1"/>
  <c r="AG2230" i="1"/>
  <c r="AG2235" i="1"/>
  <c r="AG2241" i="1"/>
  <c r="AG2246" i="1"/>
  <c r="AG2251" i="1"/>
  <c r="AG2257" i="1"/>
  <c r="AG2262" i="1"/>
  <c r="AG2267" i="1"/>
  <c r="AG2273" i="1"/>
  <c r="AG2278" i="1"/>
  <c r="AG2283" i="1"/>
  <c r="AG2289" i="1"/>
  <c r="AG2294" i="1"/>
  <c r="AG2299" i="1"/>
  <c r="AG2305" i="1"/>
  <c r="AG2310" i="1"/>
  <c r="AG2315" i="1"/>
  <c r="AG2321" i="1"/>
  <c r="AG2326" i="1"/>
  <c r="AG2331" i="1"/>
  <c r="AG2337" i="1"/>
  <c r="AG2342" i="1"/>
  <c r="AG2347" i="1"/>
  <c r="AG2353" i="1"/>
  <c r="AG2358" i="1"/>
  <c r="AG2363" i="1"/>
  <c r="AG2369" i="1"/>
  <c r="AG2374" i="1"/>
  <c r="AG2379" i="1"/>
  <c r="AG2385" i="1"/>
  <c r="AG2390" i="1"/>
  <c r="AG2395" i="1"/>
  <c r="AG2401" i="1"/>
  <c r="AG2406" i="1"/>
  <c r="AG2411" i="1"/>
  <c r="AG2417" i="1"/>
  <c r="AG2422" i="1"/>
  <c r="AG2427" i="1"/>
  <c r="AG2433" i="1"/>
  <c r="AG2438" i="1"/>
  <c r="AG2443" i="1"/>
  <c r="AG2449" i="1"/>
  <c r="AG2454" i="1"/>
  <c r="AG2459" i="1"/>
  <c r="AG2465" i="1"/>
  <c r="AG2470" i="1"/>
  <c r="AG2475" i="1"/>
  <c r="AG2481" i="1"/>
  <c r="AG2486" i="1"/>
  <c r="AG2491" i="1"/>
  <c r="AG2497" i="1"/>
  <c r="AG2502" i="1"/>
  <c r="AG2507" i="1"/>
  <c r="AG2513" i="1"/>
  <c r="AG2518" i="1"/>
  <c r="AG2523" i="1"/>
  <c r="AG2529" i="1"/>
  <c r="AG2534" i="1"/>
  <c r="AG2539" i="1"/>
  <c r="AG2545" i="1"/>
  <c r="AG2550" i="1"/>
  <c r="AG2555" i="1"/>
  <c r="AG2561" i="1"/>
  <c r="AG2566" i="1"/>
  <c r="AG2571" i="1"/>
  <c r="AG2577" i="1"/>
  <c r="AG2582" i="1"/>
  <c r="AG2587" i="1"/>
  <c r="AG2593" i="1"/>
  <c r="AG2598" i="1"/>
  <c r="AG2603" i="1"/>
  <c r="AG2609" i="1"/>
  <c r="AG2614" i="1"/>
  <c r="AG2619" i="1"/>
  <c r="AG3333" i="1"/>
  <c r="AG3325" i="1"/>
  <c r="AG3317" i="1"/>
  <c r="AG3309" i="1"/>
  <c r="AG3301" i="1"/>
  <c r="AG3293" i="1"/>
  <c r="AG3285" i="1"/>
  <c r="AG3277" i="1"/>
  <c r="AG3269" i="1"/>
  <c r="AG3261" i="1"/>
  <c r="AG3253" i="1"/>
  <c r="AG3245" i="1"/>
  <c r="AG3237" i="1"/>
  <c r="AG3229" i="1"/>
  <c r="AG3221" i="1"/>
  <c r="AG3213" i="1"/>
  <c r="AG3205" i="1"/>
  <c r="AG3197" i="1"/>
  <c r="AG3189" i="1"/>
  <c r="AG3181" i="1"/>
  <c r="AG3173" i="1"/>
  <c r="AG3165" i="1"/>
  <c r="AG3157" i="1"/>
  <c r="AG3149" i="1"/>
  <c r="AG3141" i="1"/>
  <c r="AG3133" i="1"/>
  <c r="AG3125" i="1"/>
  <c r="AG3117" i="1"/>
  <c r="AG3109" i="1"/>
  <c r="AG3101" i="1"/>
  <c r="AG3093" i="1"/>
  <c r="AG3085" i="1"/>
  <c r="AG3077" i="1"/>
  <c r="AG3069" i="1"/>
  <c r="AG3061" i="1"/>
  <c r="AG3053" i="1"/>
  <c r="AG3045" i="1"/>
  <c r="AG3037" i="1"/>
  <c r="AG3029" i="1"/>
  <c r="AG3021" i="1"/>
  <c r="AG3013" i="1"/>
  <c r="AG3005" i="1"/>
  <c r="AG2997" i="1"/>
  <c r="AG2989" i="1"/>
  <c r="AG2981" i="1"/>
  <c r="AG2973" i="1"/>
  <c r="AG2965" i="1"/>
  <c r="AG2957" i="1"/>
  <c r="AG2949" i="1"/>
  <c r="AG2941" i="1"/>
  <c r="AG2933" i="1"/>
  <c r="AG2925" i="1"/>
  <c r="AG2917" i="1"/>
  <c r="AG2909" i="1"/>
  <c r="AG2901" i="1"/>
  <c r="AG2893" i="1"/>
  <c r="AG2885" i="1"/>
  <c r="AG2877" i="1"/>
  <c r="AG2869" i="1"/>
  <c r="AG2861" i="1"/>
  <c r="AG2853" i="1"/>
  <c r="AG2843" i="1"/>
  <c r="AG2833" i="1"/>
  <c r="AG2822" i="1"/>
  <c r="AG2811" i="1"/>
  <c r="AG2801" i="1"/>
  <c r="AG2790" i="1"/>
  <c r="AG2779" i="1"/>
  <c r="AG2769" i="1"/>
  <c r="AG2758" i="1"/>
  <c r="AG2747" i="1"/>
  <c r="AG2737" i="1"/>
  <c r="AG2726" i="1"/>
  <c r="AG2715" i="1"/>
  <c r="AG2705" i="1"/>
  <c r="AG2694" i="1"/>
  <c r="AG2683" i="1"/>
  <c r="AG2673" i="1"/>
  <c r="AG2662" i="1"/>
  <c r="AG2651" i="1"/>
  <c r="AG2641" i="1"/>
  <c r="AG2630" i="1"/>
  <c r="AG2615" i="1"/>
  <c r="AG2594" i="1"/>
  <c r="AG2573" i="1"/>
  <c r="AG2551" i="1"/>
  <c r="AG2530" i="1"/>
  <c r="AG2509" i="1"/>
  <c r="AG2487" i="1"/>
  <c r="AG2466" i="1"/>
  <c r="AG2445" i="1"/>
  <c r="AG2423" i="1"/>
  <c r="AG2402" i="1"/>
  <c r="AG2381" i="1"/>
  <c r="AG2359" i="1"/>
  <c r="AG2338" i="1"/>
  <c r="AG2317" i="1"/>
  <c r="AG2295" i="1"/>
  <c r="AG2274" i="1"/>
  <c r="AG2253" i="1"/>
  <c r="AG2231" i="1"/>
  <c r="AG2210" i="1"/>
  <c r="AG2189" i="1"/>
  <c r="AG2167" i="1"/>
  <c r="AG2139" i="1"/>
  <c r="AG2107" i="1"/>
  <c r="AG2075" i="1"/>
  <c r="AG2043" i="1"/>
  <c r="AG2011" i="1"/>
  <c r="AG1979" i="1"/>
  <c r="AG1947" i="1"/>
  <c r="AG1915" i="1"/>
  <c r="AG1883" i="1"/>
  <c r="AG1851" i="1"/>
  <c r="AG1819" i="1"/>
  <c r="AG1787" i="1"/>
  <c r="AG1755" i="1"/>
  <c r="AG1723" i="1"/>
  <c r="AG1688" i="1"/>
  <c r="AG1645" i="1"/>
  <c r="AG1603" i="1"/>
  <c r="AG1560" i="1"/>
  <c r="AG1517" i="1"/>
  <c r="AG1475" i="1"/>
  <c r="AG1432" i="1"/>
  <c r="F139" i="4"/>
  <c r="F131" i="4"/>
  <c r="F123" i="4"/>
  <c r="F115" i="4"/>
  <c r="F107" i="4"/>
  <c r="F99" i="4"/>
  <c r="F91" i="4"/>
  <c r="F83" i="4"/>
  <c r="F75" i="4"/>
  <c r="F67" i="4"/>
  <c r="F59" i="4"/>
  <c r="F51" i="4"/>
  <c r="F43" i="4"/>
  <c r="F35" i="4"/>
  <c r="F27" i="4"/>
  <c r="F19" i="4"/>
  <c r="F6" i="4"/>
  <c r="F10" i="4"/>
  <c r="F14" i="4"/>
  <c r="F18" i="4"/>
  <c r="F22" i="4"/>
  <c r="F26" i="4"/>
  <c r="F30" i="4"/>
  <c r="F34" i="4"/>
  <c r="F38" i="4"/>
  <c r="F42" i="4"/>
  <c r="F46" i="4"/>
  <c r="F50" i="4"/>
  <c r="F54" i="4"/>
  <c r="F58" i="4"/>
  <c r="F62" i="4"/>
  <c r="F66" i="4"/>
  <c r="F70" i="4"/>
  <c r="F74" i="4"/>
  <c r="F78" i="4"/>
  <c r="F82" i="4"/>
  <c r="F86" i="4"/>
  <c r="F90" i="4"/>
  <c r="F94" i="4"/>
  <c r="F98" i="4"/>
  <c r="F102" i="4"/>
  <c r="F106" i="4"/>
  <c r="F110" i="4"/>
  <c r="F114" i="4"/>
  <c r="F118" i="4"/>
  <c r="F122" i="4"/>
  <c r="F126" i="4"/>
  <c r="F130" i="4"/>
  <c r="F134" i="4"/>
  <c r="F138" i="4"/>
  <c r="F142" i="4"/>
  <c r="F146" i="4"/>
  <c r="F150" i="4"/>
  <c r="F5" i="4"/>
  <c r="F8" i="4"/>
  <c r="F12" i="4"/>
  <c r="F16" i="4"/>
  <c r="F20" i="4"/>
  <c r="F24" i="4"/>
  <c r="F28" i="4"/>
  <c r="F32" i="4"/>
  <c r="F36" i="4"/>
  <c r="F40" i="4"/>
  <c r="F44" i="4"/>
  <c r="F48" i="4"/>
  <c r="F52" i="4"/>
  <c r="F56" i="4"/>
  <c r="F60" i="4"/>
  <c r="F64" i="4"/>
  <c r="F68" i="4"/>
  <c r="F72" i="4"/>
  <c r="F76" i="4"/>
  <c r="F80" i="4"/>
  <c r="F84" i="4"/>
  <c r="F88" i="4"/>
  <c r="F92" i="4"/>
  <c r="F96" i="4"/>
  <c r="F100" i="4"/>
  <c r="F104" i="4"/>
  <c r="F108" i="4"/>
  <c r="F112" i="4"/>
  <c r="F116" i="4"/>
  <c r="F120" i="4"/>
  <c r="F124" i="4"/>
  <c r="F128" i="4"/>
  <c r="F132" i="4"/>
  <c r="F136" i="4"/>
  <c r="F140" i="4"/>
  <c r="F144" i="4"/>
  <c r="F148" i="4"/>
  <c r="F152" i="4"/>
  <c r="M138" i="4"/>
  <c r="M50" i="4"/>
  <c r="M76" i="4"/>
  <c r="M90" i="4"/>
  <c r="M84" i="4"/>
  <c r="M54" i="4"/>
  <c r="M103" i="4"/>
  <c r="M14" i="4"/>
  <c r="M69" i="4"/>
  <c r="M33" i="4"/>
  <c r="M64" i="4"/>
  <c r="M124" i="4"/>
  <c r="M135" i="4"/>
  <c r="M128" i="4"/>
  <c r="M108" i="4"/>
  <c r="M45" i="4"/>
  <c r="M70" i="4"/>
  <c r="M118" i="4"/>
  <c r="M29" i="4"/>
  <c r="K148" i="4" s="1"/>
  <c r="M137" i="4"/>
  <c r="M15" i="4"/>
  <c r="M58" i="4"/>
  <c r="M95" i="4"/>
  <c r="M8" i="4"/>
  <c r="M65" i="4"/>
  <c r="M113" i="4"/>
  <c r="M52" i="4"/>
  <c r="M6" i="4"/>
  <c r="M87" i="4"/>
  <c r="M16" i="4"/>
  <c r="M133" i="4"/>
  <c r="M22" i="4"/>
  <c r="M53" i="4"/>
  <c r="M127" i="4"/>
  <c r="G29" i="13" l="1"/>
  <c r="H30" i="13" s="1"/>
  <c r="G30" i="13" s="1"/>
  <c r="Z3343" i="1"/>
  <c r="D158" i="4"/>
  <c r="H31" i="13" l="1"/>
  <c r="J30" i="13"/>
  <c r="I30" i="13"/>
  <c r="I29" i="13"/>
  <c r="J29" i="13"/>
  <c r="G31" i="13" l="1"/>
  <c r="I31" i="13" l="1"/>
  <c r="J31" i="13"/>
  <c r="H32" i="13"/>
  <c r="G32" i="13" l="1"/>
  <c r="H33" i="13" s="1"/>
  <c r="G33" i="13" l="1"/>
  <c r="H34" i="13" s="1"/>
  <c r="I32" i="13"/>
  <c r="J32" i="13"/>
  <c r="G34" i="13" l="1"/>
  <c r="H35" i="13"/>
  <c r="I33" i="13"/>
  <c r="J33" i="13"/>
  <c r="G35" i="13" l="1"/>
  <c r="H36" i="13"/>
  <c r="H38" i="13" s="1"/>
  <c r="I34" i="13"/>
  <c r="J34" i="13"/>
  <c r="G36" i="13" l="1"/>
  <c r="G38" i="13" s="1"/>
  <c r="H40" i="13"/>
  <c r="I35" i="13"/>
  <c r="J35" i="13"/>
  <c r="I36" i="13" l="1"/>
  <c r="J36" i="13"/>
  <c r="J38" i="13" s="1"/>
  <c r="G40" i="13"/>
  <c r="L40" i="13" s="1"/>
  <c r="I38" i="13" l="1"/>
  <c r="I4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Charlie Grist</author>
  </authors>
  <commentList>
    <comment ref="F8" authorId="0" shapeId="0" xr:uid="{69920829-BC82-497E-A2C3-2C249AEF27C6}">
      <text>
        <r>
          <rPr>
            <b/>
            <sz val="8"/>
            <color indexed="81"/>
            <rFont val="Tahoma"/>
            <family val="2"/>
          </rPr>
          <t>Charlie Grist:</t>
        </r>
        <r>
          <rPr>
            <sz val="8"/>
            <color indexed="81"/>
            <rFont val="Tahoma"/>
            <family val="2"/>
          </rPr>
          <t xml:space="preserve">
Loses for brining generation to theoretical market hub.  Estimated from BPA rate construct</t>
        </r>
      </text>
    </comment>
    <comment ref="G8" authorId="0" shapeId="0" xr:uid="{F25DF7CF-BA28-4B0B-BDAD-A1CA2DDE73F7}">
      <text>
        <r>
          <rPr>
            <b/>
            <sz val="8"/>
            <color indexed="81"/>
            <rFont val="Tahoma"/>
            <family val="2"/>
          </rPr>
          <t>Charlie Grist:</t>
        </r>
        <r>
          <rPr>
            <sz val="8"/>
            <color indexed="81"/>
            <rFont val="Tahoma"/>
            <family val="2"/>
          </rPr>
          <t xml:space="preserve">
Transmission losses from theoretical market hub to distribution</t>
        </r>
      </text>
    </comment>
    <comment ref="H8" authorId="0" shapeId="0" xr:uid="{A159724B-6A06-4A99-BD96-DFEE5E99EF5C}">
      <text>
        <r>
          <rPr>
            <b/>
            <sz val="8"/>
            <color indexed="81"/>
            <rFont val="Tahoma"/>
            <family val="2"/>
          </rPr>
          <t>Charlie Grist:</t>
        </r>
        <r>
          <rPr>
            <sz val="8"/>
            <color indexed="81"/>
            <rFont val="Tahoma"/>
            <family val="2"/>
          </rPr>
          <t xml:space="preserve">
Use 6.5% from sales weighted aveage provided from SNL data 2005-2012 (sheet Combined)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Charlie Grist</author>
  </authors>
  <commentList>
    <comment ref="E9" authorId="0" shapeId="0" xr:uid="{16134493-8C30-4D30-91FD-49F4218CE7E8}">
      <text>
        <r>
          <rPr>
            <b/>
            <sz val="8"/>
            <color indexed="81"/>
            <rFont val="Tahoma"/>
            <family val="2"/>
          </rPr>
          <t>Charlie Grist:</t>
        </r>
        <r>
          <rPr>
            <sz val="8"/>
            <color indexed="81"/>
            <rFont val="Tahoma"/>
            <family val="2"/>
          </rPr>
          <t xml:space="preserve">
From Navigant Standards models 2005.  Includes federal standards efficiency requirements and stock turnover model based on vintage cohorts of transformer stock</t>
        </r>
      </text>
    </comment>
  </commentList>
</comments>
</file>

<file path=xl/sharedStrings.xml><?xml version="1.0" encoding="utf-8"?>
<sst xmlns="http://schemas.openxmlformats.org/spreadsheetml/2006/main" count="14622" uniqueCount="747">
  <si>
    <t>Albion Light &amp; Water Plant</t>
  </si>
  <si>
    <t>Northwest Power Area (NWPA) - U.S. Systems</t>
  </si>
  <si>
    <t>Alder Mutual Light Co., Inc.</t>
  </si>
  <si>
    <t>Ashland Dept. of Electric Utilities</t>
  </si>
  <si>
    <t>Atlanta Power Co., Inc.</t>
  </si>
  <si>
    <t>Avista Corp.</t>
  </si>
  <si>
    <t>Bandon Electric Dept.</t>
  </si>
  <si>
    <t>Basin Electric Power Coop</t>
  </si>
  <si>
    <t>Basin Municipal Light &amp; Water Plant</t>
  </si>
  <si>
    <t>Beartooth Electric Coop, Inc.</t>
  </si>
  <si>
    <t>Beaver City Electric Light &amp; Water</t>
  </si>
  <si>
    <t>Benton Rural Electric Association</t>
  </si>
  <si>
    <t>Big Bend Electric Coop, Inc.</t>
  </si>
  <si>
    <t>Big Flat Electric Coop, Inc.</t>
  </si>
  <si>
    <t>Big Horn County Electric Coop, Inc.</t>
  </si>
  <si>
    <t>Big Horn Rural Electric Co.</t>
  </si>
  <si>
    <t>Blachly-Lane County Coop Electric Association</t>
  </si>
  <si>
    <t>Blaine City Light Dept.</t>
  </si>
  <si>
    <t>Blanding Electric Dept.</t>
  </si>
  <si>
    <t>Bonners Ferry, City of</t>
  </si>
  <si>
    <t>Bonneville Power Administration</t>
  </si>
  <si>
    <t>Bountiful City Light &amp; Power</t>
  </si>
  <si>
    <t>Bridger Valley Electric Association, Inc.</t>
  </si>
  <si>
    <t>Brigham City Light &amp; Power</t>
  </si>
  <si>
    <t>Burley Municipal Distribution System</t>
  </si>
  <si>
    <t>Canby Electric Board</t>
  </si>
  <si>
    <t>Cascade Locks Light Dept.</t>
  </si>
  <si>
    <t>Cashmere Light Dept.</t>
  </si>
  <si>
    <t>Central Electric Coop, Inc.</t>
  </si>
  <si>
    <t>Central Lincoln Peoples Utility District</t>
  </si>
  <si>
    <t>Central Montana Electric Power Coop</t>
  </si>
  <si>
    <t>Centralia Light Dept.</t>
  </si>
  <si>
    <t>Cheney Light Dept.</t>
  </si>
  <si>
    <t>Chewelah Light Dept.</t>
  </si>
  <si>
    <t>Clark Fork &amp; Blackfoot, LLC</t>
  </si>
  <si>
    <t>Clark Public Utility District</t>
  </si>
  <si>
    <t>Clatskanie Peoples Utility District</t>
  </si>
  <si>
    <t>Clearwater Power Co.</t>
  </si>
  <si>
    <t>Colockum Transmission Co., Inc.</t>
  </si>
  <si>
    <t>Columbia Basin Electric Coop, Inc.</t>
  </si>
  <si>
    <t>Columbia Power Coop Association</t>
  </si>
  <si>
    <t>Columbia River Peoples Utility District</t>
  </si>
  <si>
    <t>Columbia Rural Electric Association, Inc.</t>
  </si>
  <si>
    <t>Consumers Power, Inc.</t>
  </si>
  <si>
    <t>Coos-Curry Electric Coop, Inc.</t>
  </si>
  <si>
    <t>Coulee Dam Light Dept.</t>
  </si>
  <si>
    <t>Deaver Utilities</t>
  </si>
  <si>
    <t>Declo Municipal Electric Dept.</t>
  </si>
  <si>
    <t>Deseret Generation &amp; Transmission Coop</t>
  </si>
  <si>
    <t>Dixie Escalante Rural Electric Association, Inc.</t>
  </si>
  <si>
    <t>Douglas Electric Coop, Inc.</t>
  </si>
  <si>
    <t>Drain Electric Dept.</t>
  </si>
  <si>
    <t>East End Mutual Electric Co., Ltd.</t>
  </si>
  <si>
    <t>Eatonville Power &amp; Light Dept.</t>
  </si>
  <si>
    <t>Ellensburg Light &amp; Gas Dept.</t>
  </si>
  <si>
    <t>Elmhurst Mutual Power &amp; Light Co.</t>
  </si>
  <si>
    <t>Emerald Peoples Utility District</t>
  </si>
  <si>
    <t>Energy Northwest</t>
  </si>
  <si>
    <t>Enterprise Electric Dept.</t>
  </si>
  <si>
    <t>Ephraim Light &amp; Power Dept.</t>
  </si>
  <si>
    <t>Eugene Water &amp; Electric Board</t>
  </si>
  <si>
    <t>Fairview Municipal Light &amp; Power Plant</t>
  </si>
  <si>
    <t>Fale-Safe, Inc.</t>
  </si>
  <si>
    <t>Fall River Rural Electric Coop, Inc.</t>
  </si>
  <si>
    <t>Fallon Municipal Electric System</t>
  </si>
  <si>
    <t>Farmers Electric Co., Ltd.</t>
  </si>
  <si>
    <t>Farmers Mutual Power Association</t>
  </si>
  <si>
    <t>Fergus Electric Coop, Inc.</t>
  </si>
  <si>
    <t>Fillmore City Electric Dept.</t>
  </si>
  <si>
    <t>Fircrest Public Light Utility</t>
  </si>
  <si>
    <t>Flathead Electric Coop, Inc.</t>
  </si>
  <si>
    <t>Flowell Electric Association, Inc.</t>
  </si>
  <si>
    <t>Forest Grove Light &amp; Power Dept.</t>
  </si>
  <si>
    <t>Garkane Energy Cooperative, Inc.</t>
  </si>
  <si>
    <t>Glacier Electric Coop, Inc.</t>
  </si>
  <si>
    <t>Goldenwest Electric Coop, Inc.</t>
  </si>
  <si>
    <t>Harney Electric Coop, Inc.</t>
  </si>
  <si>
    <t>Hayfork Valley Public Utility District</t>
  </si>
  <si>
    <t>Heber Light &amp; Power Dept.</t>
  </si>
  <si>
    <t>Helper City Light &amp; Power Dept.</t>
  </si>
  <si>
    <t>Hermiston Energy Services</t>
  </si>
  <si>
    <t>Heyburn Electric Dept.</t>
  </si>
  <si>
    <t>High Plains Power, Inc.</t>
  </si>
  <si>
    <t>Hill County Electric Coop, Inc.</t>
  </si>
  <si>
    <t>Holden Electric Light System</t>
  </si>
  <si>
    <t>Hood River Electric Coop</t>
  </si>
  <si>
    <t>Hurricane City Power</t>
  </si>
  <si>
    <t>Hyrum City Corp.</t>
  </si>
  <si>
    <t>Idaho County Light &amp; Power Coop Association, Inc.</t>
  </si>
  <si>
    <t>Idaho Falls Electric Light Division</t>
  </si>
  <si>
    <t>Idaho Power Co.</t>
  </si>
  <si>
    <t>Inland Power &amp; Light Co.</t>
  </si>
  <si>
    <t>Intermountain Power Agency</t>
  </si>
  <si>
    <t>Kanab City Power Dept.</t>
  </si>
  <si>
    <t>Kanosh Electric Dept.</t>
  </si>
  <si>
    <t>Kaysville City Corp.</t>
  </si>
  <si>
    <t>Kootenai Electric Coop, Inc.</t>
  </si>
  <si>
    <t>Lakeview Light &amp; Power Co.</t>
  </si>
  <si>
    <t>Lane Electric Coop, Inc.</t>
  </si>
  <si>
    <t>Lehi City Power Dept.</t>
  </si>
  <si>
    <t>Levan Municipal Electric Light System</t>
  </si>
  <si>
    <t>Lincoln Electric Coop, Inc.</t>
  </si>
  <si>
    <t>Logan Light &amp; Power</t>
  </si>
  <si>
    <t>Lost River Electric Coop, Inc.</t>
  </si>
  <si>
    <t>Lower Valley Energy, Inc.</t>
  </si>
  <si>
    <t>Manti Light &amp; Power Co.</t>
  </si>
  <si>
    <t>Marias River Electric Coop, Inc.</t>
  </si>
  <si>
    <t>McCleary Light &amp; Power Dept.</t>
  </si>
  <si>
    <t>McMinnville Water &amp; Light</t>
  </si>
  <si>
    <t>Meadow Town Corp.</t>
  </si>
  <si>
    <t>Mid-Yellowstone Electric Coop, Inc.</t>
  </si>
  <si>
    <t>Midstate Electric Coop, Inc.</t>
  </si>
  <si>
    <t>Milton Electric Dept.</t>
  </si>
  <si>
    <t>Milton-Freewater Light &amp; Power Dept.</t>
  </si>
  <si>
    <t>Minidoka Electric Dept.</t>
  </si>
  <si>
    <t>Missoula Electric Coop, Inc.</t>
  </si>
  <si>
    <t>Modern Electric Water Co.</t>
  </si>
  <si>
    <t>Monmouth Electric Dept.</t>
  </si>
  <si>
    <t>Monroe City Electric Light Dept.</t>
  </si>
  <si>
    <t>Moon Lake Electric Association, Inc.</t>
  </si>
  <si>
    <t>Morgan City Corp. Electric Dept.</t>
  </si>
  <si>
    <t>Mount Pleasant Electric Light &amp; Power Dept.</t>
  </si>
  <si>
    <t>Mount Wheeler Power, Inc.</t>
  </si>
  <si>
    <t>Murray City Power Dept.</t>
  </si>
  <si>
    <t>Nephi Municipal Electric Dept.</t>
  </si>
  <si>
    <t>Nespelem Valley Electric Coop, Inc.</t>
  </si>
  <si>
    <t>Northern Electric Coop, Inc.</t>
  </si>
  <si>
    <t>Northern Lights, Inc.</t>
  </si>
  <si>
    <t>Northern Wasco County Public Utility District</t>
  </si>
  <si>
    <t>Oak City Electric Dept.</t>
  </si>
  <si>
    <t>Ohop Mutual Light Co.</t>
  </si>
  <si>
    <t>Okanogan County Electric Coop, Inc.</t>
  </si>
  <si>
    <t>Orcas Power &amp; Light Co.</t>
  </si>
  <si>
    <t>Oregon Trail Electric Consumers Coop, Inc.</t>
  </si>
  <si>
    <t>PUD No. 1 of Asotin County</t>
  </si>
  <si>
    <t>PUD No. 1 of Benton County</t>
  </si>
  <si>
    <t>PUD No. 1 of Chelan County</t>
  </si>
  <si>
    <t>PUD No. 1 of Clallam County</t>
  </si>
  <si>
    <t>PUD No. 1 of Cowlitz County</t>
  </si>
  <si>
    <t>PUD No. 1 of Douglas County</t>
  </si>
  <si>
    <t>PUD No. 1 of Ferry County</t>
  </si>
  <si>
    <t>PUD No. 1 of Franklin County</t>
  </si>
  <si>
    <t>PUD No. 1 of Grays Harbor County</t>
  </si>
  <si>
    <t>PUD No. 1 of Kittitas County</t>
  </si>
  <si>
    <t>PUD No. 1 of Klickitat County</t>
  </si>
  <si>
    <t>PUD No. 1 of Lewis County</t>
  </si>
  <si>
    <t>PUD No. 1 of Mason County</t>
  </si>
  <si>
    <t>PUD No. 1 of Okanogan County</t>
  </si>
  <si>
    <t>PUD No. 1 of Pend Oreille County</t>
  </si>
  <si>
    <t>PUD No. 1 of Skamania County</t>
  </si>
  <si>
    <t>PUD No. 1 of Snohomish County</t>
  </si>
  <si>
    <t>PUD No. 1 of Wahkiakum County</t>
  </si>
  <si>
    <t>PUD No. 1 of Whatcom County</t>
  </si>
  <si>
    <t>PUD No. 2 of Grant County</t>
  </si>
  <si>
    <t>PUD No. 2 of Pacific County</t>
  </si>
  <si>
    <t>PUD No. 3 of Mason County</t>
  </si>
  <si>
    <t>PacifiCorp.</t>
  </si>
  <si>
    <t>Paragonah, Town of</t>
  </si>
  <si>
    <t>Park Electric Coop, Inc.</t>
  </si>
  <si>
    <t>Parkland Light &amp; Water Co.</t>
  </si>
  <si>
    <t>Parowan City Electrical Dept.</t>
  </si>
  <si>
    <t>Payson City Corp.</t>
  </si>
  <si>
    <t>Peninsula Light Co.</t>
  </si>
  <si>
    <t>Plummer Electric Dept.</t>
  </si>
  <si>
    <t>Port Angeles Light Dept.</t>
  </si>
  <si>
    <t>Portland General Electric Co.</t>
  </si>
  <si>
    <t>Power Resources Coop.</t>
  </si>
  <si>
    <t>Prairie Power Coop, Inc.</t>
  </si>
  <si>
    <t>Price City Utilities</t>
  </si>
  <si>
    <t>Provo City Power</t>
  </si>
  <si>
    <t>Puget Sound Energy, Inc.</t>
  </si>
  <si>
    <t>Raft River Rural Electric Coop, Inc.</t>
  </si>
  <si>
    <t>Ravalli County Electric Coop, Inc.</t>
  </si>
  <si>
    <t>Richland Energy Services Dept.</t>
  </si>
  <si>
    <t>Rupert Electrical Dept.</t>
  </si>
  <si>
    <t>Rupert Rural Electric Co.</t>
  </si>
  <si>
    <t>Ruston Electric Utility</t>
  </si>
  <si>
    <t>Salem City Power Dept.</t>
  </si>
  <si>
    <t>Salem Electric Coop Association</t>
  </si>
  <si>
    <t>Salmon River Electric Coop, Inc.</t>
  </si>
  <si>
    <t>Santa Clara, City of</t>
  </si>
  <si>
    <t>Seattle City Light</t>
  </si>
  <si>
    <t>Sierra Pacific Power Co.</t>
  </si>
  <si>
    <t>Soda Springs Electric Light &amp; Power</t>
  </si>
  <si>
    <t>South Side Electric Lines, Inc.</t>
  </si>
  <si>
    <t>Spanish Fork Power &amp; Light</t>
  </si>
  <si>
    <t>Spring City Light &amp; Power Plant</t>
  </si>
  <si>
    <t>Springfield Utility Board</t>
  </si>
  <si>
    <t>Springville Municipal Power &amp; Light Dept.</t>
  </si>
  <si>
    <t>St. George City Water &amp; Power Dept.</t>
  </si>
  <si>
    <t>Steilacoom Electric Dept.</t>
  </si>
  <si>
    <t>Strawberry Electric Service District</t>
  </si>
  <si>
    <t>Strawberry Water Users Association</t>
  </si>
  <si>
    <t>Sumas Electric Dept.</t>
  </si>
  <si>
    <t>Sun River Electric Coop, Inc.</t>
  </si>
  <si>
    <t>Tacoma Public Utilities Light Division</t>
  </si>
  <si>
    <t>Tanner Electric Coop</t>
  </si>
  <si>
    <t>Tillamook Peoples Utility District</t>
  </si>
  <si>
    <t>Troy Power &amp; Light</t>
  </si>
  <si>
    <t>USBIA-Mission Valley Power</t>
  </si>
  <si>
    <t>Umatilla Electric Coop Association</t>
  </si>
  <si>
    <t>Unity Light &amp; Power Co.</t>
  </si>
  <si>
    <t>Utah Associated Municipal Power Systems</t>
  </si>
  <si>
    <t>Utah Municipal Power Agency</t>
  </si>
  <si>
    <t>Utah Power &amp; Light Co.</t>
  </si>
  <si>
    <t>Valley Electric Coop, Inc.</t>
  </si>
  <si>
    <t>Vera Irrigation District No. 15</t>
  </si>
  <si>
    <t>Vigilante Electric Coop, Inc.</t>
  </si>
  <si>
    <t>Warm Springs Power Enterprises</t>
  </si>
  <si>
    <t>Wasco Electric Coop, Inc.</t>
  </si>
  <si>
    <t>Washington City Power</t>
  </si>
  <si>
    <t>Waterville Light Utility</t>
  </si>
  <si>
    <t>Weber Basin Water Conservation District</t>
  </si>
  <si>
    <t>Weiser Water &amp; Light Dept.</t>
  </si>
  <si>
    <t>Wells Rural Electric Co.</t>
  </si>
  <si>
    <t>West Oregon Electric Coop, Inc.</t>
  </si>
  <si>
    <t>Yellowstone Valley Electric Coop, Inc.</t>
  </si>
  <si>
    <t>Company Name</t>
  </si>
  <si>
    <t>Sub-Region Name</t>
  </si>
  <si>
    <t>Year</t>
  </si>
  <si>
    <t>ESP Retail Load Factor (%)</t>
  </si>
  <si>
    <t>Losses % (of Total Uses)</t>
  </si>
  <si>
    <t>Residential Sales MWh</t>
  </si>
  <si>
    <t>Commercial Sales MWh</t>
  </si>
  <si>
    <t>Industrial Sales MWh</t>
  </si>
  <si>
    <t>Pub Str &amp; Hwy Lt MWh</t>
  </si>
  <si>
    <t>Other Sales MWh</t>
  </si>
  <si>
    <t>Total Utility Retail Sales MWh</t>
  </si>
  <si>
    <t>Grand Total</t>
  </si>
  <si>
    <t>Average of Losses % (of Total Uses)</t>
  </si>
  <si>
    <t>Sum of Total Utility Retail Sales MWh</t>
  </si>
  <si>
    <t>Table 10. Class of Ownership, Number of Consumers, Revenue, Sales, and</t>
  </si>
  <si>
    <t xml:space="preserve">                  Average Retail Price by State and Utility: All Sectors, 2006</t>
  </si>
  <si>
    <t>Entity</t>
  </si>
  <si>
    <t>State</t>
  </si>
  <si>
    <t>Class of Ownership</t>
  </si>
  <si>
    <t>Number of Consumers</t>
  </si>
  <si>
    <t>Revenue ($000)</t>
  </si>
  <si>
    <t>Sales (MWH)</t>
  </si>
  <si>
    <t>Average Revenue/kWh (cents)</t>
  </si>
  <si>
    <t>PacifiCorp</t>
  </si>
  <si>
    <t>CA</t>
  </si>
  <si>
    <t>Investor Owned</t>
  </si>
  <si>
    <t>Surprise Valley Electrification Corp.</t>
  </si>
  <si>
    <t>Cooperative</t>
  </si>
  <si>
    <t>Avista Corp</t>
  </si>
  <si>
    <t>ID</t>
  </si>
  <si>
    <t>City of Albion</t>
  </si>
  <si>
    <t>Public</t>
  </si>
  <si>
    <t>City of Bonners Ferry</t>
  </si>
  <si>
    <t>City of Burley</t>
  </si>
  <si>
    <t>City of Declo</t>
  </si>
  <si>
    <t>City of Minidoka</t>
  </si>
  <si>
    <t>City of Plummer</t>
  </si>
  <si>
    <t>City of Soda Springs</t>
  </si>
  <si>
    <t>City of Weiser</t>
  </si>
  <si>
    <t>Clearwater Power Company</t>
  </si>
  <si>
    <t>East End Mutual Elec Co Ltd</t>
  </si>
  <si>
    <t>Fall River Rural Elec Coop Inc</t>
  </si>
  <si>
    <t>Farmers Electric Company, Ltd</t>
  </si>
  <si>
    <t>Heyburn City of</t>
  </si>
  <si>
    <t>Idaho Cnty L&amp;P Coop Assn, Inc</t>
  </si>
  <si>
    <t>Idaho Falls City of</t>
  </si>
  <si>
    <t>Idaho Power Co</t>
  </si>
  <si>
    <t>Inland Power &amp; Light Company</t>
  </si>
  <si>
    <t>Kootenai Electric Coop Inc</t>
  </si>
  <si>
    <t>Lost River Electric Coop Inc</t>
  </si>
  <si>
    <t>Lower Valley Energy Inc</t>
  </si>
  <si>
    <t>Missoula Electric Coop, Inc</t>
  </si>
  <si>
    <t>Northern Lights, Inc</t>
  </si>
  <si>
    <t>Raft River Rural Elec Coop Inc</t>
  </si>
  <si>
    <t>Rupert City of</t>
  </si>
  <si>
    <t>Salmon River Electric Coop Inc</t>
  </si>
  <si>
    <t>South Side Electric, Inc</t>
  </si>
  <si>
    <t>United Electric Co-op, Inc</t>
  </si>
  <si>
    <t>Vigilante Electric Coop, Inc</t>
  </si>
  <si>
    <t>MT</t>
  </si>
  <si>
    <t>Bonneville Power Admin</t>
  </si>
  <si>
    <t>Federal</t>
  </si>
  <si>
    <t>City of Troy</t>
  </si>
  <si>
    <t>Flathead Electric Coop Inc</t>
  </si>
  <si>
    <t>Glacier Electric Coop, Inc</t>
  </si>
  <si>
    <t>Lincoln Electric Coop, Inc</t>
  </si>
  <si>
    <t>Northern Electric Coop, Inc</t>
  </si>
  <si>
    <t>NorthWestern Energy LLC</t>
  </si>
  <si>
    <t>Ravalli County Elec Coop, Inc</t>
  </si>
  <si>
    <t>Harney Electric Coop, Inc</t>
  </si>
  <si>
    <t>NV</t>
  </si>
  <si>
    <t>Lincoln County Power Dist No 1</t>
  </si>
  <si>
    <t>Valley Electric Assn, Inc</t>
  </si>
  <si>
    <t>Wells Rural Electric Co</t>
  </si>
  <si>
    <t>Blachly-Lane Cnty Coop El Assn</t>
  </si>
  <si>
    <t>OR</t>
  </si>
  <si>
    <t>Canby Utility Board</t>
  </si>
  <si>
    <t>Central Electric Coop Inc</t>
  </si>
  <si>
    <t>Central Lincoln People's Ut Dt</t>
  </si>
  <si>
    <t>City of Ashland</t>
  </si>
  <si>
    <t>City of Bandon</t>
  </si>
  <si>
    <t>City of Cascade Locks</t>
  </si>
  <si>
    <t>City of Drain</t>
  </si>
  <si>
    <t>City of Forest Grove</t>
  </si>
  <si>
    <t>City of Hermiston</t>
  </si>
  <si>
    <t>City of Milton-Freewater</t>
  </si>
  <si>
    <t>City of Monmouth</t>
  </si>
  <si>
    <t>City of Springfield</t>
  </si>
  <si>
    <t>Clatskanie Peoples Util Dist</t>
  </si>
  <si>
    <t>Columbia Basin Elec Cooperative, Inc</t>
  </si>
  <si>
    <t>Columbia Power Coop Assn Inc</t>
  </si>
  <si>
    <t>Columbia River Peoples Ut Dist</t>
  </si>
  <si>
    <t>Columbia Rural Elec Assn, Inc</t>
  </si>
  <si>
    <t>Consumers Power, Inc</t>
  </si>
  <si>
    <t>Coos-Curry Electric Coop, Inc</t>
  </si>
  <si>
    <t>Douglas Electric Coop, Inc</t>
  </si>
  <si>
    <t>Emerald People's Utility Dist</t>
  </si>
  <si>
    <t>Eugene City of</t>
  </si>
  <si>
    <t>Lane Electric Coop Inc</t>
  </si>
  <si>
    <t>McMinnville City of</t>
  </si>
  <si>
    <t>Midstate Electric Coop, Inc</t>
  </si>
  <si>
    <t>Northern Wasco County PUD</t>
  </si>
  <si>
    <t>Oregon Trail El Cons Coop, Inc</t>
  </si>
  <si>
    <t>Portland General Electric Company</t>
  </si>
  <si>
    <t>Salem City of</t>
  </si>
  <si>
    <t>Tillamook Peoples Utility Dist</t>
  </si>
  <si>
    <t>Umatilla Electric Coop Assn</t>
  </si>
  <si>
    <t>Wasco Electric Coop, Inc</t>
  </si>
  <si>
    <t>West Oregon Electric Coop Inc</t>
  </si>
  <si>
    <t>Alder Mutual Light Co, Inc</t>
  </si>
  <si>
    <t>WA</t>
  </si>
  <si>
    <t>Benton Rural Electric Assn</t>
  </si>
  <si>
    <t>Big Bend Electric Coop, Inc</t>
  </si>
  <si>
    <t>City of Blaine</t>
  </si>
  <si>
    <t>City of Cashmere</t>
  </si>
  <si>
    <t>City of Centralia</t>
  </si>
  <si>
    <t>City of Cheney</t>
  </si>
  <si>
    <t>City of Chewelah</t>
  </si>
  <si>
    <t>City of Coulee Dam</t>
  </si>
  <si>
    <t>City of Ellensburg</t>
  </si>
  <si>
    <t>City of McCleary</t>
  </si>
  <si>
    <t>City of Milton</t>
  </si>
  <si>
    <t>City of Richland</t>
  </si>
  <si>
    <t>City of Sumas</t>
  </si>
  <si>
    <t>Elmhurst Mutual Power &amp; Light Co</t>
  </si>
  <si>
    <t>Lakeview Light &amp; Power</t>
  </si>
  <si>
    <t>Modern Electric Water Company</t>
  </si>
  <si>
    <t>Nespelem Valley Elec Coop, Inc</t>
  </si>
  <si>
    <t>Ohop Mutual Light Company, Inc</t>
  </si>
  <si>
    <t>Okanogan County Elec Coop, Inc</t>
  </si>
  <si>
    <t>Orcas Power &amp; Light Coop</t>
  </si>
  <si>
    <t>Parkland Light &amp; Water Company</t>
  </si>
  <si>
    <t>Peninsula Light Company</t>
  </si>
  <si>
    <t>Port Angeles City of</t>
  </si>
  <si>
    <t>Public Utility District No 1</t>
  </si>
  <si>
    <t>Public Utility District No 2</t>
  </si>
  <si>
    <t>PUD No 1 of Benton County</t>
  </si>
  <si>
    <t>PUD No 1 of Chelan County</t>
  </si>
  <si>
    <t>PUD No 1 of Clallam County</t>
  </si>
  <si>
    <t>PUD No 1 of Clark County</t>
  </si>
  <si>
    <t>PUD No 1 of Cowlitz County</t>
  </si>
  <si>
    <t>PUD No 1 of Douglas County</t>
  </si>
  <si>
    <t>PUD No 1 of Ferry County</t>
  </si>
  <si>
    <t>PUD No 1 of Franklin County</t>
  </si>
  <si>
    <t>PUD No 1 of Grays Harbor Cnty</t>
  </si>
  <si>
    <t>PUD No 1 of Kittitas County</t>
  </si>
  <si>
    <t>PUD No 1 of Klickitat County</t>
  </si>
  <si>
    <t>PUD No 1 of Lewis County</t>
  </si>
  <si>
    <t>PUD No 1 of Mason County</t>
  </si>
  <si>
    <t>PUD No 1 of Okanogan County</t>
  </si>
  <si>
    <t>PUD No 1 of Pend Oreille Cnty</t>
  </si>
  <si>
    <t>PUD No 1 of Skamania Co</t>
  </si>
  <si>
    <t>PUD No 1 of Whatcom County</t>
  </si>
  <si>
    <t>PUD No 2 of Grant County</t>
  </si>
  <si>
    <t>PUD No 3 of Mason County</t>
  </si>
  <si>
    <t>Puget Sound Energy Inc</t>
  </si>
  <si>
    <t>Seattle City of</t>
  </si>
  <si>
    <t>Snohomish County PUD No 1</t>
  </si>
  <si>
    <t>Tacoma City of</t>
  </si>
  <si>
    <t>Town of Eatonville</t>
  </si>
  <si>
    <t>Town of Ruston</t>
  </si>
  <si>
    <t>Town of Steilacoom</t>
  </si>
  <si>
    <t>Vera Irrigation District #15</t>
  </si>
  <si>
    <t>WY</t>
  </si>
  <si>
    <t>Median</t>
  </si>
  <si>
    <t>Weighted Average</t>
  </si>
  <si>
    <t>Losses</t>
  </si>
  <si>
    <t>Public Utility District No 2 of Pacific County</t>
  </si>
  <si>
    <t>Share of Sales</t>
  </si>
  <si>
    <t>aMW</t>
  </si>
  <si>
    <t>MWH</t>
  </si>
  <si>
    <t>EIA Name</t>
  </si>
  <si>
    <t>SEDS Name</t>
  </si>
  <si>
    <t>Average Losses</t>
  </si>
  <si>
    <t>Median Losses</t>
  </si>
  <si>
    <t>Sales Weighted Average Losses</t>
  </si>
  <si>
    <t>Distribution Losses for All Utilities w/2006 loss and sales data</t>
  </si>
  <si>
    <t>Distribution losses for all utilities w/2006 sales data and losses of 1% or higher</t>
  </si>
  <si>
    <t>Geometric Mean</t>
  </si>
  <si>
    <t>Losses per 1M Population (Index)</t>
  </si>
  <si>
    <t>Population (thousands)</t>
  </si>
  <si>
    <t>Distribution Losses (%)</t>
  </si>
  <si>
    <t>Average</t>
  </si>
  <si>
    <t>Sales-Weighted Loses</t>
  </si>
  <si>
    <t>Losses 2000</t>
  </si>
  <si>
    <t>Losses 2001</t>
  </si>
  <si>
    <t>Losses 2002</t>
  </si>
  <si>
    <t>Losses 2003</t>
  </si>
  <si>
    <t>Losses 2004</t>
  </si>
  <si>
    <t>Losses 2005</t>
  </si>
  <si>
    <t>Losses 2006</t>
  </si>
  <si>
    <t>2013Y</t>
  </si>
  <si>
    <t>2012Y</t>
  </si>
  <si>
    <t>2011Y</t>
  </si>
  <si>
    <t>2010Y</t>
  </si>
  <si>
    <t>2009Y</t>
  </si>
  <si>
    <t>2008Y</t>
  </si>
  <si>
    <t>2007Y</t>
  </si>
  <si>
    <t>2006Y</t>
  </si>
  <si>
    <t>2005Y</t>
  </si>
  <si>
    <t>2004Y</t>
  </si>
  <si>
    <t>2003Y</t>
  </si>
  <si>
    <t>2002Y</t>
  </si>
  <si>
    <t>2001Y</t>
  </si>
  <si>
    <t>2000Y</t>
  </si>
  <si>
    <t xml:space="preserve">Company Name </t>
  </si>
  <si>
    <t xml:space="preserve">SNL Institution Key </t>
  </si>
  <si>
    <t xml:space="preserve">NERC Subregion Code </t>
  </si>
  <si>
    <t xml:space="preserve">Country Name </t>
  </si>
  <si>
    <t>Energy Losses (MWh)</t>
  </si>
  <si>
    <t>Total Retail Electric Volume, Total (MWh)</t>
  </si>
  <si>
    <t>Percent Losses</t>
  </si>
  <si>
    <t>Retail Volume</t>
  </si>
  <si>
    <t>In PNW Region</t>
  </si>
  <si>
    <t>Alamo Power District No. 3</t>
  </si>
  <si>
    <t>NWPP</t>
  </si>
  <si>
    <t>USA</t>
  </si>
  <si>
    <t>NA</t>
  </si>
  <si>
    <t>Albion City of</t>
  </si>
  <si>
    <t>PNW</t>
  </si>
  <si>
    <t>Alder Mutual Light Co, Inc.</t>
  </si>
  <si>
    <t>Ashland City of OR</t>
  </si>
  <si>
    <t>Avista Corporation</t>
  </si>
  <si>
    <t>Bandon City of</t>
  </si>
  <si>
    <t>Basin Town of</t>
  </si>
  <si>
    <t>Beartooth Electric Cooperative, Inc.</t>
  </si>
  <si>
    <t>Beaver City Corporation - UT</t>
  </si>
  <si>
    <t>UT</t>
  </si>
  <si>
    <t>Big Bend Electric Cooperative, Inc.</t>
  </si>
  <si>
    <t>Big Flat Electric Cooperative Inc.</t>
  </si>
  <si>
    <t>Big Horn County Electric Cooperative Inc.</t>
  </si>
  <si>
    <t>Blachly-Lane County Coop Electric Assn.</t>
  </si>
  <si>
    <t>Blaine City of</t>
  </si>
  <si>
    <t>Blanding City of</t>
  </si>
  <si>
    <t>Bonners Ferry City of</t>
  </si>
  <si>
    <t>Bountiful City City of</t>
  </si>
  <si>
    <t>Brigham City Corporation</t>
  </si>
  <si>
    <t>Burley City of</t>
  </si>
  <si>
    <t>Canby City of</t>
  </si>
  <si>
    <t>Carbon Power &amp; Light, Inc.</t>
  </si>
  <si>
    <t>Cascade Locks City of</t>
  </si>
  <si>
    <t>Central Electric Cooperative, Inc.</t>
  </si>
  <si>
    <t>Central Lincoln People's Util Dept</t>
  </si>
  <si>
    <t>Central Montana Electric Power Cooperative, Inc.</t>
  </si>
  <si>
    <t>Centralia City of WA</t>
  </si>
  <si>
    <t>Chelan County Public Utility District No. 1</t>
  </si>
  <si>
    <t>Cheney City of</t>
  </si>
  <si>
    <t>Chewelah City of</t>
  </si>
  <si>
    <t>Clark Public Utilities</t>
  </si>
  <si>
    <t>Clatskanie People's Utility District</t>
  </si>
  <si>
    <t>Columbia Basin Electric Cooperative Inc.</t>
  </si>
  <si>
    <t>Columbia Power Cooperative Association Inc.</t>
  </si>
  <si>
    <t>Columbia Rural Elec Assn Inc</t>
  </si>
  <si>
    <t>Consumers Power Inc</t>
  </si>
  <si>
    <t>Coos-Curry Electric Coop Inc</t>
  </si>
  <si>
    <t>Coulee Dam City of</t>
  </si>
  <si>
    <t>Deaver City of</t>
  </si>
  <si>
    <t>Declo City of</t>
  </si>
  <si>
    <t>Deseret Generation &amp; Transmission Cooperative</t>
  </si>
  <si>
    <t>Dixie Escalante R E A Inc</t>
  </si>
  <si>
    <t>Douglas Electric Cooperative, Inc. - OR</t>
  </si>
  <si>
    <t>Drain City of</t>
  </si>
  <si>
    <t>Eatonville Town of</t>
  </si>
  <si>
    <t>Ellensburg City of</t>
  </si>
  <si>
    <t>Emerald People's Utility District</t>
  </si>
  <si>
    <t>Enterprise City of UT</t>
  </si>
  <si>
    <t>Ephraim City of</t>
  </si>
  <si>
    <t>Fairview City Corp</t>
  </si>
  <si>
    <t>Fallon City of</t>
  </si>
  <si>
    <t>Fergus Electric Cooperative Inc.</t>
  </si>
  <si>
    <t>Fillmore City Corporation</t>
  </si>
  <si>
    <t>Flathead Electric Cooperative, Inc.</t>
  </si>
  <si>
    <t>Forest Grove City of</t>
  </si>
  <si>
    <t>Garkane Energy Cooperative Inc.</t>
  </si>
  <si>
    <t>Glacier Electric Coop Inc</t>
  </si>
  <si>
    <t>Grant County Public Utility District</t>
  </si>
  <si>
    <t>Harney Electric Cooperative Inc.</t>
  </si>
  <si>
    <t>Heber Light &amp; Power Company</t>
  </si>
  <si>
    <t>Helper City of</t>
  </si>
  <si>
    <t>Hermiston City of</t>
  </si>
  <si>
    <t>Hermiston Generating Company, L.P.</t>
  </si>
  <si>
    <t>NY</t>
  </si>
  <si>
    <t>Hill County Electric Cooperative Inc.</t>
  </si>
  <si>
    <t>Holden Town of</t>
  </si>
  <si>
    <t>Hurricane Power Committee</t>
  </si>
  <si>
    <t>Hyrum City Corp</t>
  </si>
  <si>
    <t>IDACORP, Inc.</t>
  </si>
  <si>
    <t>Idaho County L&amp;P Cooperative Association, Inc</t>
  </si>
  <si>
    <t>Kanosh Town Corporation</t>
  </si>
  <si>
    <t>Kaysville City Corporation</t>
  </si>
  <si>
    <t>Kootenai Electric Cooperative Inc.</t>
  </si>
  <si>
    <t>Lehi City City of</t>
  </si>
  <si>
    <t>Levan Town Corp</t>
  </si>
  <si>
    <t>Lincoln Electric Cooperative, Inc. - MT</t>
  </si>
  <si>
    <t>Logan City of</t>
  </si>
  <si>
    <t>Lost River Electric Cooperative Inc.</t>
  </si>
  <si>
    <t>Manti City of</t>
  </si>
  <si>
    <t>Marias River Electric Cooperative Inc.</t>
  </si>
  <si>
    <t>McCleary City of</t>
  </si>
  <si>
    <t>McCone Electric Cooperative Inc.</t>
  </si>
  <si>
    <t>McMinnville City of OR</t>
  </si>
  <si>
    <t>Meadow Town Corporation</t>
  </si>
  <si>
    <t>Midstate Electric Cooperative, Inc.</t>
  </si>
  <si>
    <t>Mid-Yellowstone Electric Cooperative Inc.</t>
  </si>
  <si>
    <t>Milton City of</t>
  </si>
  <si>
    <t>Milton-Freewater City of</t>
  </si>
  <si>
    <t>Minidoka City of</t>
  </si>
  <si>
    <t>Missoula Electric Cooperative Inc.</t>
  </si>
  <si>
    <t>Monmouth City of</t>
  </si>
  <si>
    <t>Monroe City of UT</t>
  </si>
  <si>
    <t>Moon Lake Electric Assn Inc</t>
  </si>
  <si>
    <t>Morgan City City of</t>
  </si>
  <si>
    <t>Mt Pleasant City of UT</t>
  </si>
  <si>
    <t>Mt Wheeler Power, Inc</t>
  </si>
  <si>
    <t>Murray City of UT</t>
  </si>
  <si>
    <t>Nephi City Corporation</t>
  </si>
  <si>
    <t>Nespelem Valley Electric Cooperative Inc.</t>
  </si>
  <si>
    <t>Northern Wasco County P U D</t>
  </si>
  <si>
    <t>NorVal Electric Cooperative, Inc.</t>
  </si>
  <si>
    <t>Oak City Town of UT</t>
  </si>
  <si>
    <t>Orcas Power &amp; Light Cooperative</t>
  </si>
  <si>
    <t>Pacific Northwest Generating Cooperative</t>
  </si>
  <si>
    <t>Paragonah Town of</t>
  </si>
  <si>
    <t>Park Electric Cooperative Inc.</t>
  </si>
  <si>
    <t>Parkland Light &amp; Water Co</t>
  </si>
  <si>
    <t>Parowan City Corporation</t>
  </si>
  <si>
    <t>Payson City Corp</t>
  </si>
  <si>
    <t>Plummer City of</t>
  </si>
  <si>
    <t>Power Resources Cooperative</t>
  </si>
  <si>
    <t>Price Municipal Corporation</t>
  </si>
  <si>
    <t>Provo City Corporation</t>
  </si>
  <si>
    <t>Public Utility District No. 1 of Asotin County</t>
  </si>
  <si>
    <t>PUD No 1 of Grays Harbor County</t>
  </si>
  <si>
    <t>PUD No 1 of Pend Oreille County</t>
  </si>
  <si>
    <t>PUD No 1 of Skamania County</t>
  </si>
  <si>
    <t>PUD No 1 of Wahkiakum County</t>
  </si>
  <si>
    <t>PUD No 2 of Pacific County</t>
  </si>
  <si>
    <t>Puget Energy, Inc.</t>
  </si>
  <si>
    <t>Raft River Rural Electric Cooperative Inc.</t>
  </si>
  <si>
    <t>Ravalli County Electric Cooperative, Inc.</t>
  </si>
  <si>
    <t>Richland City of WA</t>
  </si>
  <si>
    <t>Ruston Town of WA</t>
  </si>
  <si>
    <t>Salem City Corp</t>
  </si>
  <si>
    <t>Salem Electric Coop</t>
  </si>
  <si>
    <t>Salmon River Electric Cooperative Inc.</t>
  </si>
  <si>
    <t>Santa Clara City of</t>
  </si>
  <si>
    <t>Sierra Pacific Power Company</t>
  </si>
  <si>
    <t>Snohomish County Public Utility District No. 1</t>
  </si>
  <si>
    <t>Soda Springs City of</t>
  </si>
  <si>
    <t>South Side Electric Lines Inc</t>
  </si>
  <si>
    <t>Southeast Electric Cooperative Inc.</t>
  </si>
  <si>
    <t>Spanish Fork City Corporation</t>
  </si>
  <si>
    <t>Spring City Corporation</t>
  </si>
  <si>
    <t>Springfield City of OR</t>
  </si>
  <si>
    <t>Springville City of</t>
  </si>
  <si>
    <t>St George City of</t>
  </si>
  <si>
    <t>Steilacoom Town of</t>
  </si>
  <si>
    <t>Strawberry Electric Serv Dist</t>
  </si>
  <si>
    <t>Sumas City of</t>
  </si>
  <si>
    <t>Sun River Electric Cooperative, Inc.</t>
  </si>
  <si>
    <t>Tacoma Public Utilities</t>
  </si>
  <si>
    <t>Tanner Electric Cooperative</t>
  </si>
  <si>
    <t>Tongue River Electric Cooperative Inc.</t>
  </si>
  <si>
    <t>Troy City of MT</t>
  </si>
  <si>
    <t>Truckee Donner Pub Util Dist</t>
  </si>
  <si>
    <t>Umatilla Electric Cooperative Association</t>
  </si>
  <si>
    <t>United Electric Co-op, Inc. - ID</t>
  </si>
  <si>
    <t>USBIA - Mission Valley Power</t>
  </si>
  <si>
    <t>Utah Associated Mun Power Sys</t>
  </si>
  <si>
    <t>Vigilante Electric Cooperative Inc.</t>
  </si>
  <si>
    <t>Wasco Electric Cooperative Inc.</t>
  </si>
  <si>
    <t>Washington City of UT</t>
  </si>
  <si>
    <t>Weiser City of</t>
  </si>
  <si>
    <t>West Oregon Electric Cooperative Inc.</t>
  </si>
  <si>
    <t>Yellowstone Valley Electric Cooperative Inc.</t>
  </si>
  <si>
    <t>Mean</t>
  </si>
  <si>
    <t>Mode</t>
  </si>
  <si>
    <t>Subtotal Mean</t>
  </si>
  <si>
    <t>Energy Losses (MWh) 2013Y</t>
  </si>
  <si>
    <t>Energy Losses (MWh) 2012Y</t>
  </si>
  <si>
    <t>Energy Losses (MWh) 2011Y</t>
  </si>
  <si>
    <t>Energy Losses (MWh) 2010Y</t>
  </si>
  <si>
    <t>Energy Losses (MWh) 2009Y</t>
  </si>
  <si>
    <t>Energy Losses (MWh) 2008Y</t>
  </si>
  <si>
    <t>Energy Losses (MWh) 2007Y</t>
  </si>
  <si>
    <t>Energy Losses (MWh) 2006Y</t>
  </si>
  <si>
    <t>Energy Losses (MWh) 2005Y</t>
  </si>
  <si>
    <t>Energy Losses (MWh) 2004Y</t>
  </si>
  <si>
    <t>Energy Losses (MWh) 2003Y</t>
  </si>
  <si>
    <t>Energy Losses (MWh) 2002Y</t>
  </si>
  <si>
    <t>Energy Losses (MWh) 2001Y</t>
  </si>
  <si>
    <t>Energy Losses (MWh) 2000Y</t>
  </si>
  <si>
    <t>Total Retail Electric Volume, Total (MWh) 2013Y</t>
  </si>
  <si>
    <t>Total Retail Electric Volume, Total (MWh) 2012Y</t>
  </si>
  <si>
    <t>Total Retail Electric Volume, Total (MWh) 2011Y</t>
  </si>
  <si>
    <t>Total Retail Electric Volume, Total (MWh) 2010Y</t>
  </si>
  <si>
    <t>Total Retail Electric Volume, Total (MWh) 2009Y</t>
  </si>
  <si>
    <t>Total Retail Electric Volume, Total (MWh) 2008Y</t>
  </si>
  <si>
    <t>Total Retail Electric Volume, Total (MWh) 2007Y</t>
  </si>
  <si>
    <t>Total Retail Electric Volume, Total (MWh) 2006Y</t>
  </si>
  <si>
    <t>Total Retail Electric Volume, Total (MWh) 2005Y</t>
  </si>
  <si>
    <t>Total Retail Electric Volume, Total (MWh) 2004Y</t>
  </si>
  <si>
    <t>Total Retail Electric Volume, Total (MWh) 2003Y</t>
  </si>
  <si>
    <t>Total Retail Electric Volume, Total (MWh) 2002Y</t>
  </si>
  <si>
    <t>Total Retail Electric Volume, Total (MWh) 2001Y</t>
  </si>
  <si>
    <t>Total Retail Electric Volume, Total (MWh) 2000Y</t>
  </si>
  <si>
    <t>Percent Losses 2000Y</t>
  </si>
  <si>
    <t>Percent Losses 2001Y</t>
  </si>
  <si>
    <t>Percent Losses 2002Y</t>
  </si>
  <si>
    <t>Percent Losses 2003Y</t>
  </si>
  <si>
    <t>Percent Losses 2004Y</t>
  </si>
  <si>
    <t>Percent Losses 2005Y</t>
  </si>
  <si>
    <t>Percent Losses 2006Y</t>
  </si>
  <si>
    <t>Percent Losses 2007Y</t>
  </si>
  <si>
    <t>Percent Losses 2008Y</t>
  </si>
  <si>
    <t>Percent Losses 2009Y</t>
  </si>
  <si>
    <t>Percent Losses 2010Y</t>
  </si>
  <si>
    <t>Percent Losses 2011Y</t>
  </si>
  <si>
    <t>Percent Losses 2012Y</t>
  </si>
  <si>
    <t>Percent Losses 2013Y</t>
  </si>
  <si>
    <t>Retail Volume 2000Y</t>
  </si>
  <si>
    <t>Retail Volume 2001Y</t>
  </si>
  <si>
    <t>Retail Volume 2002Y</t>
  </si>
  <si>
    <t>Retail Volume 2003Y</t>
  </si>
  <si>
    <t>Retail Volume 2004Y</t>
  </si>
  <si>
    <t>Retail Volume 2005Y</t>
  </si>
  <si>
    <t>Retail Volume 2006Y</t>
  </si>
  <si>
    <t>Retail Volume 2007Y</t>
  </si>
  <si>
    <t>Retail Volume 2008Y</t>
  </si>
  <si>
    <t>Retail Volume 2009Y</t>
  </si>
  <si>
    <t>Retail Volume 2010Y</t>
  </si>
  <si>
    <t>Retail Volume 2011Y</t>
  </si>
  <si>
    <t>Retail Volume 2012Y</t>
  </si>
  <si>
    <t>Retail Volume 2013Y</t>
  </si>
  <si>
    <t>SD</t>
  </si>
  <si>
    <t>Sales Weighted Mean</t>
  </si>
  <si>
    <t>Sales Weighted Mean (with 2012)</t>
  </si>
  <si>
    <t>Sales-Weighted Mean</t>
  </si>
  <si>
    <t>Sales-Weighted Average</t>
  </si>
  <si>
    <t>Sum</t>
  </si>
  <si>
    <t>Sales  aMW</t>
  </si>
  <si>
    <t>Sales</t>
  </si>
  <si>
    <t>Sales Weigted Average Losses</t>
  </si>
  <si>
    <t>Data from SNL</t>
  </si>
  <si>
    <t>Data from xxx</t>
  </si>
  <si>
    <t>Use average:</t>
  </si>
  <si>
    <t>Change Losses</t>
  </si>
  <si>
    <t>Loads</t>
  </si>
  <si>
    <t>Total losses check</t>
  </si>
  <si>
    <t>Distribution Component</t>
  </si>
  <si>
    <t>Other T Component</t>
  </si>
  <si>
    <t>Fixed Gen Component</t>
  </si>
  <si>
    <t>Load as Percentage of Sales</t>
  </si>
  <si>
    <t>Compatibility Report for t&amp;d losses (7P).xlsx</t>
  </si>
  <si>
    <t>Run on 4/13/2015 16:41</t>
  </si>
  <si>
    <t>The following features in this workbook are not supported by earlier versions of Excel. These features may be lost or degraded when you save this workbook in an earlier file format.</t>
  </si>
  <si>
    <t>Minor loss of fidelity</t>
  </si>
  <si>
    <t># of occurrences</t>
  </si>
  <si>
    <t>Some formulas in this workbook are linked to other workbooks that are closed. When these formulas are recalculated in earlier versions of Excel without opening the linked workbooks, characters beyond the 255-character limit cannot be returned.</t>
  </si>
  <si>
    <t>12
Defined Names</t>
  </si>
  <si>
    <t>Some cells or styles in this workbook contain formatting that is not supported by the selected file format. These formats will be converted to the closest format available.</t>
  </si>
  <si>
    <t>Simple Average</t>
  </si>
  <si>
    <t>Losses as percent of sales</t>
  </si>
  <si>
    <t>inputs</t>
  </si>
  <si>
    <t>calcs</t>
  </si>
  <si>
    <t xml:space="preserve"> </t>
  </si>
  <si>
    <t xml:space="preserve">Scenario Name: Climate1_XGO_Base_Freeze | Date: Thu 02/13/2020 | Time:  0:02:39.97 | Path: Q:\MJ\Energy2020Feb62020\2020Model | Version: * | </t>
  </si>
  <si>
    <t>1986-2016 is based on historic Loads and Sales.</t>
  </si>
  <si>
    <t xml:space="preserve">2017-2050 is a forecast </t>
  </si>
  <si>
    <t>Note the E2020 uses the concept of T&amp;D efficiency.  T&amp;D losses are 1 minus T&amp;D efficiency</t>
  </si>
  <si>
    <t>Area</t>
  </si>
  <si>
    <t>Building Type</t>
  </si>
  <si>
    <t>Fuel/Tech</t>
  </si>
  <si>
    <t>Enduse</t>
  </si>
  <si>
    <t>Month</t>
  </si>
  <si>
    <t>Day</t>
  </si>
  <si>
    <t>Variable</t>
  </si>
  <si>
    <t>Descriptor</t>
  </si>
  <si>
    <t>AAGR 2017-2050</t>
  </si>
  <si>
    <t>Northwest</t>
  </si>
  <si>
    <t>N/A</t>
  </si>
  <si>
    <t>Electric</t>
  </si>
  <si>
    <t>TDEF</t>
  </si>
  <si>
    <t>T&amp;D Efficiency</t>
  </si>
  <si>
    <t>T&amp;D losses</t>
  </si>
  <si>
    <t>7P Sales as Percentage of Load</t>
  </si>
  <si>
    <t>Total T Component</t>
  </si>
  <si>
    <t>Source</t>
  </si>
  <si>
    <t>WECC 714</t>
  </si>
  <si>
    <t>Load aMW</t>
  </si>
  <si>
    <t>EIA 861</t>
  </si>
  <si>
    <t>Sales aMW</t>
  </si>
  <si>
    <t>losses as percent of load</t>
  </si>
  <si>
    <t>Sales excluding Delivery</t>
  </si>
  <si>
    <t>Implied Delivery Only</t>
  </si>
  <si>
    <t>Sales* with Delivery category included</t>
  </si>
  <si>
    <t xml:space="preserve">Loads </t>
  </si>
  <si>
    <t>T&amp;D Losses as percent of Load (sales include Delivery)</t>
  </si>
  <si>
    <t>Older T&amp;D losses ( sales Excluding delivery)</t>
  </si>
  <si>
    <t>Delta between new and older T&amp;D losses</t>
  </si>
  <si>
    <t>T&amp;D Losses as percent of sales (Sales include Delivery)</t>
  </si>
  <si>
    <t>Sales as percent of load</t>
  </si>
  <si>
    <t>Losses as Percent of Sales</t>
  </si>
  <si>
    <t>Sales as percent of Load</t>
  </si>
  <si>
    <t>Average last 5 years</t>
  </si>
  <si>
    <t>Average last 10 years</t>
  </si>
  <si>
    <t>Average last 14 years</t>
  </si>
  <si>
    <t>Four-Year Rolling Average</t>
  </si>
  <si>
    <t>2005-2008</t>
  </si>
  <si>
    <t>2006-2009</t>
  </si>
  <si>
    <t>2007-2010</t>
  </si>
  <si>
    <t>2008-2011</t>
  </si>
  <si>
    <t>2009-2012</t>
  </si>
  <si>
    <t>2010-2013</t>
  </si>
  <si>
    <t>2011-2014</t>
  </si>
  <si>
    <t>2012-2015</t>
  </si>
  <si>
    <t>2013-2016</t>
  </si>
  <si>
    <t>2014-2017</t>
  </si>
  <si>
    <t>2015-2018</t>
  </si>
  <si>
    <t>MJ (Losses in percent of Sales)</t>
  </si>
  <si>
    <t>Navigant Losses Calc (UEC*Stock)</t>
  </si>
  <si>
    <t>AARG MJ 2021-2035</t>
  </si>
  <si>
    <t>AARG MJ 2021-2049</t>
  </si>
  <si>
    <t>AARG MJ 2021-2040</t>
  </si>
  <si>
    <t>AARG NV 2021-2034</t>
  </si>
  <si>
    <t>AARG NV 2005-2034</t>
  </si>
  <si>
    <t>Sales as Percentage of Load Short-Term Historic</t>
  </si>
  <si>
    <t>2021P Sales as Percentage of Load Long-Term Trend &amp; Forecast</t>
  </si>
  <si>
    <t>likely data discontinuity 2006 to 2007</t>
  </si>
  <si>
    <t>Average SNL Data (2007-2012)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</si>
</sst>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_(* #,##0_);_(* \(#,##0\);_(* &quot;-&quot;??_);_(@_)"/>
    <numFmt numFmtId="166" formatCode="_(* #,##0.00000_);_(* \(#,##0.00000\);_(* &quot;-&quot;??_);_(@_)"/>
    <numFmt numFmtId="167" formatCode="0.000"/>
    <numFmt numFmtId="168" formatCode="_(* #,##0.0000_);_(* \(#,##0.0000\);_(* &quot;-&quot;??_);_(@_)"/>
    <numFmt numFmtId="169" formatCode="_(* #,##0.000_);_(* \(#,##0.000\);_(* &quot;-&quot;??_);_(@_)"/>
    <numFmt numFmtId="170" formatCode="0.0000%"/>
    <numFmt numFmtId="171" formatCode="0.000%"/>
  </numFmts>
  <fonts count="20">
    <font>
      <sz val="10"/>
      <name val="Arial"/>
    </font>
    <font>
      <sz val="10"/>
      <color theme="1"/>
      <name val="Arial"/>
      <family val="2"/>
    </font>
    <font>
      <sz val="10"/>
      <color theme="1"/>
      <name val="Arial"/>
      <family val="2"/>
    </font>
    <font>
      <sz val="10"/>
      <color theme="1"/>
      <name val="Arial"/>
      <family val="2"/>
    </font>
    <font>
      <sz val="10"/>
      <color theme="1"/>
      <name val="Arial"/>
      <family val="2"/>
    </font>
    <font>
      <sz val="8"/>
      <name val="Arial"/>
      <family val="2"/>
    </font>
    <font>
      <sz val="10"/>
      <name val="Arial"/>
      <family val="2"/>
    </font>
    <font>
      <sz val="10"/>
      <color indexed="8"/>
      <name val="Arial"/>
      <family val="2"/>
    </font>
    <font>
      <b/>
      <sz val="12"/>
      <color indexed="8"/>
      <name val="Arial"/>
      <family val="2"/>
    </font>
    <font>
      <sz val="12"/>
      <name val="Arial"/>
      <family val="2"/>
    </font>
    <font>
      <b/>
      <sz val="10"/>
      <color indexed="8"/>
      <name val="Arial"/>
      <family val="2"/>
    </font>
    <font>
      <sz val="10"/>
      <name val="Arial"/>
      <family val="2"/>
    </font>
    <font>
      <sz val="11"/>
      <color theme="1"/>
      <name val="Calibri"/>
      <family val="2"/>
      <scheme val="minor"/>
    </font>
    <font>
      <sz val="10"/>
      <color rgb="FF000000"/>
      <name val="Arial"/>
      <family val="2"/>
    </font>
    <font>
      <b/>
      <sz val="10"/>
      <name val="Arial"/>
      <family val="2"/>
    </font>
    <font>
      <sz val="8"/>
      <color indexed="81"/>
      <name val="Tahoma"/>
      <family val="2"/>
    </font>
    <font>
      <b/>
      <sz val="8"/>
      <color indexed="81"/>
      <name val="Tahoma"/>
      <family val="2"/>
    </font>
    <font>
      <b/>
      <sz val="10"/>
      <color theme="1"/>
      <name val="Arial"/>
      <family val="2"/>
    </font>
    <font>
      <sz val="10"/>
      <color theme="0" tint="-0.499984740745262"/>
      <name val="Arial"/>
      <family val="2"/>
    </font>
    <font>
      <sz val="11"/>
      <color theme="1"/>
      <name val="Calibri"/>
      <family val="2"/>
    </font>
  </fonts>
  <fills count="16">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59999389629810485"/>
        <bgColor indexed="64"/>
      </patternFill>
    </fill>
  </fills>
  <borders count="27">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18">
    <xf numFmtId="0" fontId="0" fillId="0" borderId="0"/>
    <xf numFmtId="43" fontId="6" fillId="0" borderId="0" applyFont="0" applyFill="0" applyBorder="0" applyAlignment="0" applyProtection="0"/>
    <xf numFmtId="0" fontId="7" fillId="0" borderId="0"/>
    <xf numFmtId="0" fontId="7" fillId="0" borderId="0"/>
    <xf numFmtId="0" fontId="7" fillId="0" borderId="0"/>
    <xf numFmtId="9" fontId="6" fillId="0" borderId="0" applyNumberFormat="0" applyFill="0" applyBorder="0" applyAlignment="0" applyProtection="0"/>
    <xf numFmtId="0" fontId="4" fillId="0" borderId="0"/>
    <xf numFmtId="0" fontId="11" fillId="3" borderId="0" applyNumberFormat="0" applyAlignment="0">
      <alignment horizontal="right"/>
    </xf>
    <xf numFmtId="43" fontId="6"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89">
    <xf numFmtId="0" fontId="0" fillId="0" borderId="0" xfId="0"/>
    <xf numFmtId="0" fontId="0" fillId="0" borderId="1" xfId="0" applyBorder="1"/>
    <xf numFmtId="0" fontId="0" fillId="0" borderId="2" xfId="0" applyBorder="1"/>
    <xf numFmtId="0" fontId="0" fillId="0" borderId="1" xfId="0" pivotButton="1" applyBorder="1"/>
    <xf numFmtId="0" fontId="0" fillId="0" borderId="3"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6" xfId="0" applyBorder="1"/>
    <xf numFmtId="0" fontId="0" fillId="0" borderId="6" xfId="0" applyNumberFormat="1" applyBorder="1"/>
    <xf numFmtId="0" fontId="0" fillId="0" borderId="0" xfId="0" applyNumberFormat="1"/>
    <xf numFmtId="0" fontId="0" fillId="0" borderId="7" xfId="0" applyBorder="1"/>
    <xf numFmtId="2" fontId="0" fillId="0" borderId="7" xfId="0" applyNumberFormat="1" applyFont="1" applyBorder="1"/>
    <xf numFmtId="2" fontId="0" fillId="0" borderId="8" xfId="0" applyNumberFormat="1" applyFont="1" applyBorder="1"/>
    <xf numFmtId="1" fontId="0" fillId="0" borderId="5" xfId="0" applyNumberFormat="1" applyFont="1" applyBorder="1"/>
    <xf numFmtId="1" fontId="0" fillId="0" borderId="9" xfId="0" applyNumberFormat="1" applyFont="1" applyBorder="1"/>
    <xf numFmtId="1" fontId="0" fillId="0" borderId="10" xfId="0" applyNumberFormat="1" applyFont="1" applyBorder="1"/>
    <xf numFmtId="0" fontId="0" fillId="0" borderId="5" xfId="0" applyNumberFormat="1" applyBorder="1"/>
    <xf numFmtId="0" fontId="0" fillId="0" borderId="9" xfId="0" applyNumberFormat="1" applyBorder="1"/>
    <xf numFmtId="0" fontId="0" fillId="0" borderId="7" xfId="0" applyNumberFormat="1" applyBorder="1"/>
    <xf numFmtId="0" fontId="0" fillId="0" borderId="8" xfId="0" applyNumberFormat="1" applyBorder="1"/>
    <xf numFmtId="0" fontId="0" fillId="0" borderId="10" xfId="0" applyNumberFormat="1" applyBorder="1"/>
    <xf numFmtId="0" fontId="0" fillId="0" borderId="11" xfId="0" applyBorder="1"/>
    <xf numFmtId="164" fontId="6" fillId="0" borderId="11" xfId="5" applyNumberFormat="1" applyBorder="1"/>
    <xf numFmtId="0" fontId="8" fillId="0" borderId="0" xfId="4" applyFont="1"/>
    <xf numFmtId="0" fontId="9" fillId="0" borderId="0" xfId="0" applyFont="1"/>
    <xf numFmtId="165" fontId="9" fillId="0" borderId="0" xfId="1" applyNumberFormat="1" applyFont="1"/>
    <xf numFmtId="0" fontId="10" fillId="2" borderId="11" xfId="4" applyFont="1" applyFill="1" applyBorder="1" applyAlignment="1">
      <alignment horizontal="center" wrapText="1"/>
    </xf>
    <xf numFmtId="3" fontId="10" fillId="2" borderId="11" xfId="4" applyNumberFormat="1" applyFont="1" applyFill="1" applyBorder="1" applyAlignment="1">
      <alignment horizontal="center" wrapText="1"/>
    </xf>
    <xf numFmtId="165" fontId="10" fillId="2" borderId="11" xfId="1" applyNumberFormat="1" applyFont="1" applyFill="1" applyBorder="1" applyAlignment="1">
      <alignment horizontal="center" wrapText="1"/>
    </xf>
    <xf numFmtId="4" fontId="10" fillId="2" borderId="11" xfId="3" applyNumberFormat="1" applyFont="1" applyFill="1" applyBorder="1" applyAlignment="1">
      <alignment horizontal="center" wrapText="1"/>
    </xf>
    <xf numFmtId="0" fontId="7" fillId="0" borderId="12" xfId="2" applyFont="1" applyFill="1" applyBorder="1" applyAlignment="1">
      <alignment wrapText="1"/>
    </xf>
    <xf numFmtId="165" fontId="7" fillId="0" borderId="12" xfId="1" applyNumberFormat="1" applyFont="1" applyFill="1" applyBorder="1" applyAlignment="1">
      <alignment horizontal="right" wrapText="1"/>
    </xf>
    <xf numFmtId="2" fontId="7" fillId="0" borderId="12" xfId="2" applyNumberFormat="1" applyFont="1" applyFill="1" applyBorder="1" applyAlignment="1">
      <alignment horizontal="right" wrapText="1"/>
    </xf>
    <xf numFmtId="165" fontId="6" fillId="0" borderId="0" xfId="1" applyNumberFormat="1"/>
    <xf numFmtId="164" fontId="0" fillId="0" borderId="0" xfId="0" applyNumberFormat="1"/>
    <xf numFmtId="164" fontId="0" fillId="0" borderId="11" xfId="0" applyNumberFormat="1" applyBorder="1"/>
    <xf numFmtId="0" fontId="0" fillId="0" borderId="11" xfId="0" applyBorder="1" applyAlignment="1">
      <alignment wrapText="1"/>
    </xf>
    <xf numFmtId="0" fontId="0" fillId="2" borderId="11" xfId="0" applyFill="1" applyBorder="1" applyAlignment="1">
      <alignment wrapText="1"/>
    </xf>
    <xf numFmtId="0" fontId="7" fillId="0" borderId="11" xfId="2" applyFont="1" applyFill="1" applyBorder="1" applyAlignment="1">
      <alignment wrapText="1"/>
    </xf>
    <xf numFmtId="165" fontId="6" fillId="0" borderId="0" xfId="1" applyNumberFormat="1" applyFont="1"/>
    <xf numFmtId="165" fontId="7" fillId="0" borderId="11" xfId="1" applyNumberFormat="1" applyFont="1" applyFill="1" applyBorder="1" applyAlignment="1">
      <alignment horizontal="right" wrapText="1"/>
    </xf>
    <xf numFmtId="165" fontId="0" fillId="0" borderId="0" xfId="0" applyNumberFormat="1"/>
    <xf numFmtId="165" fontId="6" fillId="2" borderId="11" xfId="1" applyNumberFormat="1" applyFont="1" applyFill="1" applyBorder="1" applyAlignment="1">
      <alignment wrapText="1"/>
    </xf>
    <xf numFmtId="2" fontId="0" fillId="0" borderId="0" xfId="0" applyNumberFormat="1"/>
    <xf numFmtId="166" fontId="0" fillId="0" borderId="0" xfId="0" applyNumberFormat="1"/>
    <xf numFmtId="165" fontId="4" fillId="0" borderId="0" xfId="6" applyNumberFormat="1"/>
    <xf numFmtId="0" fontId="11" fillId="4" borderId="11" xfId="0" applyFont="1" applyFill="1" applyBorder="1" applyAlignment="1">
      <alignment horizontal="right"/>
    </xf>
    <xf numFmtId="164" fontId="11" fillId="0" borderId="11" xfId="0" applyNumberFormat="1" applyFont="1" applyFill="1" applyBorder="1" applyAlignment="1">
      <alignment horizontal="right"/>
    </xf>
    <xf numFmtId="167" fontId="0" fillId="0" borderId="0" xfId="0" applyNumberFormat="1"/>
    <xf numFmtId="0" fontId="12" fillId="0" borderId="0" xfId="9" applyAlignment="1"/>
    <xf numFmtId="0" fontId="12" fillId="0" borderId="0" xfId="9"/>
    <xf numFmtId="0" fontId="12" fillId="0" borderId="0" xfId="9" applyAlignment="1">
      <alignment horizontal="right"/>
    </xf>
    <xf numFmtId="0" fontId="12" fillId="4" borderId="0" xfId="9" applyFill="1" applyAlignment="1">
      <alignment horizontal="right" wrapText="1"/>
    </xf>
    <xf numFmtId="0" fontId="12" fillId="0" borderId="0" xfId="9" applyAlignment="1">
      <alignment wrapText="1"/>
    </xf>
    <xf numFmtId="0" fontId="12" fillId="0" borderId="0" xfId="9" applyAlignment="1">
      <alignment horizontal="left"/>
    </xf>
    <xf numFmtId="3" fontId="12" fillId="0" borderId="0" xfId="9" applyNumberFormat="1" applyAlignment="1">
      <alignment horizontal="right" wrapText="1"/>
    </xf>
    <xf numFmtId="3" fontId="12" fillId="0" borderId="0" xfId="9" applyNumberFormat="1" applyAlignment="1">
      <alignment horizontal="right"/>
    </xf>
    <xf numFmtId="164" fontId="0" fillId="0" borderId="0" xfId="10" applyNumberFormat="1" applyFont="1"/>
    <xf numFmtId="3" fontId="12" fillId="0" borderId="0" xfId="9" applyNumberFormat="1"/>
    <xf numFmtId="164" fontId="12" fillId="0" borderId="0" xfId="9" applyNumberFormat="1"/>
    <xf numFmtId="165" fontId="0" fillId="0" borderId="0" xfId="11" applyNumberFormat="1" applyFont="1"/>
    <xf numFmtId="9" fontId="0" fillId="0" borderId="0" xfId="10" applyFont="1"/>
    <xf numFmtId="10" fontId="0" fillId="0" borderId="0" xfId="10" applyNumberFormat="1" applyFont="1"/>
    <xf numFmtId="0" fontId="12" fillId="4" borderId="0" xfId="9" applyFill="1" applyAlignment="1">
      <alignment wrapText="1"/>
    </xf>
    <xf numFmtId="168" fontId="0" fillId="0" borderId="0" xfId="11" applyNumberFormat="1" applyFont="1"/>
    <xf numFmtId="164" fontId="12" fillId="0" borderId="6" xfId="9" applyNumberFormat="1" applyBorder="1"/>
    <xf numFmtId="43" fontId="0" fillId="0" borderId="0" xfId="11" applyFont="1"/>
    <xf numFmtId="0" fontId="12" fillId="0" borderId="6" xfId="9" applyNumberFormat="1" applyBorder="1"/>
    <xf numFmtId="0" fontId="12" fillId="0" borderId="0" xfId="9" applyNumberFormat="1"/>
    <xf numFmtId="165" fontId="0" fillId="0" borderId="0" xfId="8" applyNumberFormat="1" applyFont="1"/>
    <xf numFmtId="0" fontId="0" fillId="0" borderId="0" xfId="0" applyFill="1" applyBorder="1"/>
    <xf numFmtId="164" fontId="0" fillId="6" borderId="0" xfId="0" applyNumberFormat="1" applyFill="1"/>
    <xf numFmtId="165" fontId="0" fillId="6" borderId="0" xfId="8" applyNumberFormat="1" applyFont="1" applyFill="1"/>
    <xf numFmtId="0" fontId="12" fillId="0" borderId="11" xfId="9" applyBorder="1"/>
    <xf numFmtId="164" fontId="0" fillId="7" borderId="0" xfId="0" applyNumberFormat="1" applyFill="1"/>
    <xf numFmtId="165" fontId="0" fillId="7" borderId="0" xfId="8" applyNumberFormat="1" applyFont="1" applyFill="1"/>
    <xf numFmtId="164" fontId="12" fillId="7" borderId="0" xfId="9" applyNumberFormat="1" applyFill="1"/>
    <xf numFmtId="164" fontId="12" fillId="5" borderId="0" xfId="9" applyNumberFormat="1" applyFill="1"/>
    <xf numFmtId="164" fontId="12" fillId="6" borderId="0" xfId="9" applyNumberFormat="1" applyFill="1"/>
    <xf numFmtId="164" fontId="0" fillId="6" borderId="0" xfId="11" applyNumberFormat="1" applyFont="1" applyFill="1"/>
    <xf numFmtId="164" fontId="12" fillId="8" borderId="0" xfId="9" applyNumberFormat="1" applyFill="1"/>
    <xf numFmtId="165" fontId="0" fillId="0" borderId="11" xfId="8" applyNumberFormat="1" applyFont="1" applyBorder="1"/>
    <xf numFmtId="0" fontId="3" fillId="0" borderId="0" xfId="12"/>
    <xf numFmtId="164" fontId="0" fillId="0" borderId="0" xfId="13" applyNumberFormat="1" applyFont="1"/>
    <xf numFmtId="169" fontId="0" fillId="0" borderId="0" xfId="14" applyNumberFormat="1" applyFont="1"/>
    <xf numFmtId="165" fontId="3" fillId="0" borderId="0" xfId="12" applyNumberFormat="1"/>
    <xf numFmtId="165" fontId="0" fillId="0" borderId="0" xfId="14" applyNumberFormat="1" applyFont="1"/>
    <xf numFmtId="165" fontId="0" fillId="9" borderId="0" xfId="14" applyNumberFormat="1" applyFont="1" applyFill="1"/>
    <xf numFmtId="0" fontId="13" fillId="0" borderId="0" xfId="12" applyFont="1" applyAlignment="1">
      <alignment horizontal="right"/>
    </xf>
    <xf numFmtId="0" fontId="3" fillId="0" borderId="0" xfId="12" applyAlignment="1">
      <alignment wrapText="1"/>
    </xf>
    <xf numFmtId="0" fontId="3" fillId="9" borderId="0" xfId="12" applyFill="1" applyAlignment="1">
      <alignment wrapText="1"/>
    </xf>
    <xf numFmtId="167" fontId="3" fillId="0" borderId="0" xfId="12" applyNumberFormat="1"/>
    <xf numFmtId="0" fontId="3" fillId="10" borderId="0" xfId="12" applyFill="1" applyAlignment="1">
      <alignment wrapText="1"/>
    </xf>
    <xf numFmtId="0" fontId="14" fillId="0" borderId="0" xfId="0" applyNumberFormat="1" applyFont="1" applyAlignment="1">
      <alignment vertical="top" wrapText="1"/>
    </xf>
    <xf numFmtId="0" fontId="14"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3" xfId="0" applyNumberFormat="1" applyBorder="1" applyAlignment="1">
      <alignment vertical="top" wrapText="1"/>
    </xf>
    <xf numFmtId="0" fontId="0" fillId="0" borderId="14" xfId="0" applyBorder="1" applyAlignment="1">
      <alignment vertical="top" wrapText="1"/>
    </xf>
    <xf numFmtId="0" fontId="14" fillId="0" borderId="0" xfId="0" applyFont="1" applyAlignment="1">
      <alignment horizontal="center" vertical="top" wrapText="1"/>
    </xf>
    <xf numFmtId="0" fontId="0" fillId="0" borderId="0" xfId="0" applyAlignment="1">
      <alignment horizontal="center" vertical="top" wrapText="1"/>
    </xf>
    <xf numFmtId="0" fontId="14" fillId="0" borderId="0" xfId="0" applyNumberFormat="1" applyFont="1" applyAlignment="1">
      <alignment horizontal="center" vertical="top" wrapText="1"/>
    </xf>
    <xf numFmtId="0" fontId="0" fillId="0" borderId="14" xfId="0" applyBorder="1" applyAlignment="1">
      <alignment horizontal="center" vertical="top" wrapText="1"/>
    </xf>
    <xf numFmtId="0" fontId="0" fillId="0" borderId="15" xfId="0" applyNumberFormat="1" applyBorder="1" applyAlignment="1">
      <alignment horizontal="center" vertical="top" wrapText="1"/>
    </xf>
    <xf numFmtId="0" fontId="0" fillId="0" borderId="15" xfId="0" applyBorder="1" applyAlignment="1">
      <alignment horizontal="center" vertical="top" wrapText="1"/>
    </xf>
    <xf numFmtId="164" fontId="6" fillId="0" borderId="0" xfId="5" applyNumberFormat="1"/>
    <xf numFmtId="167" fontId="3" fillId="11" borderId="0" xfId="12" applyNumberFormat="1" applyFill="1"/>
    <xf numFmtId="167" fontId="3" fillId="12" borderId="0" xfId="12" applyNumberFormat="1" applyFill="1"/>
    <xf numFmtId="167" fontId="13" fillId="12" borderId="0" xfId="12" applyNumberFormat="1" applyFont="1" applyFill="1" applyAlignment="1">
      <alignment horizontal="right"/>
    </xf>
    <xf numFmtId="0" fontId="2" fillId="11" borderId="0" xfId="12" applyFont="1" applyFill="1"/>
    <xf numFmtId="0" fontId="2" fillId="12" borderId="0" xfId="12" applyFont="1" applyFill="1"/>
    <xf numFmtId="0" fontId="2" fillId="7" borderId="0" xfId="12" applyFont="1" applyFill="1" applyAlignment="1">
      <alignment wrapText="1"/>
    </xf>
    <xf numFmtId="0" fontId="0" fillId="7" borderId="11" xfId="0" applyFill="1" applyBorder="1" applyAlignment="1">
      <alignment horizontal="center"/>
    </xf>
    <xf numFmtId="0" fontId="0" fillId="6" borderId="11" xfId="0" applyFill="1" applyBorder="1" applyAlignment="1">
      <alignment horizontal="center"/>
    </xf>
    <xf numFmtId="0" fontId="1" fillId="0" borderId="0" xfId="15"/>
    <xf numFmtId="170" fontId="1" fillId="0" borderId="0" xfId="15" applyNumberFormat="1"/>
    <xf numFmtId="0" fontId="1" fillId="13" borderId="0" xfId="15" applyFill="1"/>
    <xf numFmtId="171" fontId="1" fillId="0" borderId="0" xfId="15" applyNumberFormat="1"/>
    <xf numFmtId="0" fontId="1" fillId="10" borderId="0" xfId="12" applyFont="1" applyFill="1" applyAlignment="1">
      <alignment wrapText="1"/>
    </xf>
    <xf numFmtId="167" fontId="18" fillId="0" borderId="0" xfId="12" applyNumberFormat="1" applyFont="1" applyAlignment="1">
      <alignment horizontal="right"/>
    </xf>
    <xf numFmtId="164" fontId="0" fillId="12" borderId="16" xfId="13" applyNumberFormat="1" applyFont="1" applyFill="1" applyBorder="1"/>
    <xf numFmtId="164" fontId="0" fillId="12" borderId="17" xfId="13" applyNumberFormat="1" applyFont="1" applyFill="1" applyBorder="1"/>
    <xf numFmtId="0" fontId="1" fillId="0" borderId="0" xfId="12" applyFont="1"/>
    <xf numFmtId="0" fontId="13" fillId="0" borderId="18" xfId="12" applyFont="1" applyBorder="1" applyAlignment="1">
      <alignment horizontal="right"/>
    </xf>
    <xf numFmtId="167" fontId="18" fillId="0" borderId="19" xfId="12" applyNumberFormat="1" applyFont="1" applyBorder="1" applyAlignment="1">
      <alignment horizontal="right"/>
    </xf>
    <xf numFmtId="167" fontId="13" fillId="12" borderId="19" xfId="12" applyNumberFormat="1" applyFont="1" applyFill="1" applyBorder="1" applyAlignment="1">
      <alignment horizontal="right"/>
    </xf>
    <xf numFmtId="167" fontId="3" fillId="11" borderId="19" xfId="12" applyNumberFormat="1" applyFill="1" applyBorder="1"/>
    <xf numFmtId="0" fontId="3" fillId="0" borderId="19" xfId="12" applyBorder="1"/>
    <xf numFmtId="165" fontId="0" fillId="0" borderId="19" xfId="14" applyNumberFormat="1" applyFont="1" applyBorder="1"/>
    <xf numFmtId="165" fontId="3" fillId="0" borderId="19" xfId="12" applyNumberFormat="1" applyBorder="1"/>
    <xf numFmtId="165" fontId="3" fillId="0" borderId="20" xfId="12" applyNumberFormat="1" applyBorder="1"/>
    <xf numFmtId="0" fontId="13" fillId="0" borderId="21" xfId="12" applyFont="1" applyBorder="1" applyAlignment="1">
      <alignment horizontal="right"/>
    </xf>
    <xf numFmtId="167" fontId="18" fillId="0" borderId="0" xfId="12" applyNumberFormat="1" applyFont="1" applyBorder="1" applyAlignment="1">
      <alignment horizontal="right"/>
    </xf>
    <xf numFmtId="167" fontId="13" fillId="12" borderId="0" xfId="12" applyNumberFormat="1" applyFont="1" applyFill="1" applyBorder="1" applyAlignment="1">
      <alignment horizontal="right"/>
    </xf>
    <xf numFmtId="167" fontId="3" fillId="11" borderId="0" xfId="12" applyNumberFormat="1" applyFill="1" applyBorder="1"/>
    <xf numFmtId="0" fontId="3" fillId="0" borderId="0" xfId="12" applyBorder="1"/>
    <xf numFmtId="165" fontId="0" fillId="0" borderId="0" xfId="14" applyNumberFormat="1" applyFont="1" applyBorder="1"/>
    <xf numFmtId="165" fontId="3" fillId="0" borderId="0" xfId="12" applyNumberFormat="1" applyBorder="1"/>
    <xf numFmtId="165" fontId="3" fillId="0" borderId="22" xfId="12" applyNumberFormat="1" applyBorder="1"/>
    <xf numFmtId="165" fontId="0" fillId="9" borderId="0" xfId="14" applyNumberFormat="1" applyFont="1" applyFill="1" applyBorder="1"/>
    <xf numFmtId="0" fontId="13" fillId="0" borderId="23" xfId="12" applyFont="1" applyBorder="1" applyAlignment="1">
      <alignment horizontal="right"/>
    </xf>
    <xf numFmtId="167" fontId="18" fillId="0" borderId="24" xfId="12" applyNumberFormat="1" applyFont="1" applyBorder="1" applyAlignment="1">
      <alignment horizontal="right"/>
    </xf>
    <xf numFmtId="167" fontId="13" fillId="12" borderId="24" xfId="12" applyNumberFormat="1" applyFont="1" applyFill="1" applyBorder="1" applyAlignment="1">
      <alignment horizontal="right"/>
    </xf>
    <xf numFmtId="167" fontId="3" fillId="11" borderId="24" xfId="12" applyNumberFormat="1" applyFill="1" applyBorder="1"/>
    <xf numFmtId="0" fontId="3" fillId="0" borderId="24" xfId="12" applyBorder="1"/>
    <xf numFmtId="165" fontId="0" fillId="9" borderId="24" xfId="14" applyNumberFormat="1" applyFont="1" applyFill="1" applyBorder="1"/>
    <xf numFmtId="165" fontId="0" fillId="0" borderId="24" xfId="14" applyNumberFormat="1" applyFont="1" applyBorder="1"/>
    <xf numFmtId="165" fontId="3" fillId="0" borderId="24" xfId="12" applyNumberFormat="1" applyBorder="1"/>
    <xf numFmtId="165" fontId="3" fillId="0" borderId="25" xfId="12" applyNumberFormat="1" applyBorder="1"/>
    <xf numFmtId="165" fontId="0" fillId="0" borderId="0" xfId="16" applyNumberFormat="1" applyFont="1"/>
    <xf numFmtId="9" fontId="0" fillId="0" borderId="0" xfId="17" applyFont="1"/>
    <xf numFmtId="0" fontId="1" fillId="14" borderId="0" xfId="15" applyFill="1"/>
    <xf numFmtId="9" fontId="0" fillId="14" borderId="0" xfId="17" applyFont="1" applyFill="1"/>
    <xf numFmtId="0" fontId="1" fillId="7" borderId="0" xfId="15" applyFill="1"/>
    <xf numFmtId="10" fontId="1" fillId="0" borderId="0" xfId="15" applyNumberFormat="1"/>
    <xf numFmtId="0" fontId="1" fillId="14" borderId="11" xfId="15" applyFill="1" applyBorder="1" applyAlignment="1">
      <alignment wrapText="1"/>
    </xf>
    <xf numFmtId="0" fontId="1" fillId="15" borderId="11" xfId="15" applyFill="1" applyBorder="1" applyAlignment="1">
      <alignment wrapText="1"/>
    </xf>
    <xf numFmtId="0" fontId="1" fillId="0" borderId="0" xfId="15" applyAlignment="1">
      <alignment wrapText="1"/>
    </xf>
    <xf numFmtId="1" fontId="1" fillId="15" borderId="0" xfId="15" applyNumberFormat="1" applyFill="1"/>
    <xf numFmtId="10" fontId="0" fillId="15" borderId="11" xfId="17" applyNumberFormat="1" applyFont="1" applyFill="1" applyBorder="1" applyAlignment="1">
      <alignment horizontal="center" vertical="center"/>
    </xf>
    <xf numFmtId="10" fontId="0" fillId="0" borderId="0" xfId="17" applyNumberFormat="1" applyFont="1"/>
    <xf numFmtId="10" fontId="1" fillId="14" borderId="0" xfId="15" applyNumberFormat="1" applyFill="1"/>
    <xf numFmtId="10" fontId="0" fillId="14" borderId="11" xfId="17" applyNumberFormat="1" applyFont="1" applyFill="1" applyBorder="1" applyAlignment="1">
      <alignment horizontal="center" vertical="center"/>
    </xf>
    <xf numFmtId="10" fontId="0" fillId="15" borderId="26" xfId="17" applyNumberFormat="1" applyFont="1" applyFill="1" applyBorder="1" applyAlignment="1">
      <alignment horizontal="center" vertical="center"/>
    </xf>
    <xf numFmtId="0" fontId="1" fillId="15" borderId="0" xfId="15" applyFill="1"/>
    <xf numFmtId="0" fontId="1" fillId="12" borderId="0" xfId="15" applyFill="1"/>
    <xf numFmtId="167" fontId="18" fillId="0" borderId="0" xfId="12" applyNumberFormat="1" applyFont="1" applyAlignment="1">
      <alignment horizontal="right" indent="1"/>
    </xf>
    <xf numFmtId="0" fontId="18" fillId="10" borderId="0" xfId="12" applyFont="1" applyFill="1" applyAlignment="1">
      <alignment wrapText="1"/>
    </xf>
    <xf numFmtId="0" fontId="5" fillId="11" borderId="16" xfId="0" applyFont="1" applyFill="1" applyBorder="1" applyAlignment="1">
      <alignment horizontal="center" wrapText="1"/>
    </xf>
    <xf numFmtId="0" fontId="5" fillId="11" borderId="17" xfId="0" applyFont="1" applyFill="1" applyBorder="1" applyAlignment="1">
      <alignment horizontal="center" wrapText="1"/>
    </xf>
    <xf numFmtId="0" fontId="6" fillId="0" borderId="11" xfId="0" applyFont="1" applyBorder="1" applyAlignment="1">
      <alignment wrapText="1"/>
    </xf>
    <xf numFmtId="164" fontId="1" fillId="12" borderId="0" xfId="15" applyNumberFormat="1" applyFill="1"/>
    <xf numFmtId="0" fontId="1" fillId="12" borderId="0" xfId="15" applyFill="1" applyAlignment="1">
      <alignment wrapText="1"/>
    </xf>
    <xf numFmtId="10" fontId="1" fillId="12" borderId="0" xfId="15" applyNumberFormat="1" applyFill="1"/>
    <xf numFmtId="0" fontId="1" fillId="0" borderId="0" xfId="15" applyFill="1"/>
    <xf numFmtId="0" fontId="17" fillId="12" borderId="11" xfId="15" applyFont="1" applyFill="1" applyBorder="1" applyAlignment="1">
      <alignment horizontal="right"/>
    </xf>
    <xf numFmtId="165" fontId="17" fillId="12" borderId="11" xfId="15" applyNumberFormat="1" applyFont="1" applyFill="1" applyBorder="1"/>
    <xf numFmtId="0" fontId="17" fillId="12" borderId="11" xfId="15" applyFont="1" applyFill="1" applyBorder="1"/>
    <xf numFmtId="0" fontId="19" fillId="0" borderId="11" xfId="15" applyFont="1" applyFill="1" applyBorder="1" applyAlignment="1">
      <alignment horizontal="right" vertical="center"/>
    </xf>
    <xf numFmtId="165" fontId="0" fillId="0" borderId="11" xfId="16" applyNumberFormat="1" applyFont="1" applyFill="1" applyBorder="1"/>
    <xf numFmtId="0" fontId="1" fillId="0" borderId="11" xfId="15" applyFill="1" applyBorder="1" applyAlignment="1">
      <alignment horizontal="right"/>
    </xf>
    <xf numFmtId="164" fontId="0" fillId="0" borderId="11" xfId="17" applyNumberFormat="1" applyFont="1" applyFill="1" applyBorder="1"/>
    <xf numFmtId="164" fontId="1" fillId="0" borderId="11" xfId="15" applyNumberFormat="1" applyFill="1" applyBorder="1"/>
    <xf numFmtId="0" fontId="1" fillId="0" borderId="11" xfId="15" applyFill="1" applyBorder="1"/>
    <xf numFmtId="9" fontId="0" fillId="0" borderId="11" xfId="17" applyFont="1" applyFill="1" applyBorder="1"/>
    <xf numFmtId="0" fontId="17" fillId="0" borderId="11" xfId="15" applyFont="1" applyFill="1" applyBorder="1" applyAlignment="1">
      <alignment horizontal="right"/>
    </xf>
    <xf numFmtId="164" fontId="14" fillId="0" borderId="11" xfId="17" applyNumberFormat="1" applyFont="1" applyFill="1" applyBorder="1"/>
  </cellXfs>
  <cellStyles count="18">
    <cellStyle name="Comma" xfId="8" builtinId="3"/>
    <cellStyle name="Comma 2" xfId="11" xr:uid="{00000000-0005-0000-0000-000001000000}"/>
    <cellStyle name="Comma 3" xfId="14" xr:uid="{00000000-0005-0000-0000-000002000000}"/>
    <cellStyle name="Comma 4" xfId="16" xr:uid="{A6BE2498-EF99-4D76-A929-77419311AD4E}"/>
    <cellStyle name="Comma_2006_AllSectorSalesbyUtility_allStates" xfId="1" xr:uid="{00000000-0005-0000-0000-000003000000}"/>
    <cellStyle name="Data Field" xfId="7" xr:uid="{00000000-0005-0000-0000-000004000000}"/>
    <cellStyle name="Normal" xfId="0" builtinId="0"/>
    <cellStyle name="Normal 2" xfId="9" xr:uid="{00000000-0005-0000-0000-000006000000}"/>
    <cellStyle name="Normal 3" xfId="12" xr:uid="{00000000-0005-0000-0000-000007000000}"/>
    <cellStyle name="Normal 4" xfId="6" xr:uid="{00000000-0005-0000-0000-000008000000}"/>
    <cellStyle name="Normal 5" xfId="15" xr:uid="{B74F7558-BC7B-426A-BB9E-28E7757DDF66}"/>
    <cellStyle name="Normal_Sheet1" xfId="2" xr:uid="{00000000-0005-0000-0000-000009000000}"/>
    <cellStyle name="Normal_Table14" xfId="3" xr:uid="{00000000-0005-0000-0000-00000A000000}"/>
    <cellStyle name="Normal_Table1Residential" xfId="4" xr:uid="{00000000-0005-0000-0000-00000B000000}"/>
    <cellStyle name="Percent" xfId="5" builtinId="5"/>
    <cellStyle name="Percent 2" xfId="10" xr:uid="{00000000-0005-0000-0000-00000D000000}"/>
    <cellStyle name="Percent 3" xfId="13" xr:uid="{00000000-0005-0000-0000-00000E000000}"/>
    <cellStyle name="Percent 4" xfId="17" xr:uid="{C01B51D5-CAA3-4F4E-AD5F-4C34DB2D8259}"/>
  </cellStyles>
  <dxfs count="4">
    <dxf>
      <numFmt numFmtId="1" formatCode="0"/>
    </dxf>
    <dxf>
      <font>
        <b val="0"/>
        <i val="0"/>
        <strike val="0"/>
        <condense val="0"/>
        <extend val="0"/>
        <outline val="0"/>
        <shadow val="0"/>
        <u val="none"/>
        <vertAlign val="baseline"/>
        <sz val="10"/>
        <color auto="1"/>
        <name val="Arial"/>
        <scheme val="none"/>
      </font>
    </dxf>
    <dxf>
      <numFmt numFmtId="2" formatCode="0.00"/>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153278744348574"/>
          <c:y val="0.16077156480277416"/>
          <c:w val="0.85407155941834612"/>
          <c:h val="0.6080695862301998"/>
        </c:manualLayout>
      </c:layout>
      <c:lineChart>
        <c:grouping val="standard"/>
        <c:varyColors val="0"/>
        <c:ser>
          <c:idx val="1"/>
          <c:order val="0"/>
          <c:tx>
            <c:strRef>
              <c:f>'T&amp;D loss Feb 24 2020'!$I$9</c:f>
              <c:strCache>
                <c:ptCount val="1"/>
                <c:pt idx="0">
                  <c:v>T&amp;D losses</c:v>
                </c:pt>
              </c:strCache>
            </c:strRef>
          </c:tx>
          <c:spPr>
            <a:ln w="28575" cap="rnd">
              <a:solidFill>
                <a:schemeClr val="accent2"/>
              </a:solidFill>
              <a:round/>
            </a:ln>
            <a:effectLst/>
          </c:spPr>
          <c:marker>
            <c:symbol val="none"/>
          </c:marker>
          <c:cat>
            <c:numRef>
              <c:f>'T&amp;D loss Feb 24 2020'!$J$7:$BV$7</c:f>
              <c:numCache>
                <c:formatCode>General</c:formatCode>
                <c:ptCount val="6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pt idx="40">
                  <c:v>2026</c:v>
                </c:pt>
                <c:pt idx="41">
                  <c:v>2027</c:v>
                </c:pt>
                <c:pt idx="42">
                  <c:v>2028</c:v>
                </c:pt>
                <c:pt idx="43">
                  <c:v>2029</c:v>
                </c:pt>
                <c:pt idx="44">
                  <c:v>2030</c:v>
                </c:pt>
                <c:pt idx="45">
                  <c:v>2031</c:v>
                </c:pt>
                <c:pt idx="46">
                  <c:v>2032</c:v>
                </c:pt>
                <c:pt idx="47">
                  <c:v>2033</c:v>
                </c:pt>
                <c:pt idx="48">
                  <c:v>2034</c:v>
                </c:pt>
                <c:pt idx="49">
                  <c:v>2035</c:v>
                </c:pt>
                <c:pt idx="50">
                  <c:v>2036</c:v>
                </c:pt>
                <c:pt idx="51">
                  <c:v>2037</c:v>
                </c:pt>
                <c:pt idx="52">
                  <c:v>2038</c:v>
                </c:pt>
                <c:pt idx="53">
                  <c:v>2039</c:v>
                </c:pt>
                <c:pt idx="54">
                  <c:v>2040</c:v>
                </c:pt>
                <c:pt idx="55">
                  <c:v>2041</c:v>
                </c:pt>
                <c:pt idx="56">
                  <c:v>2042</c:v>
                </c:pt>
                <c:pt idx="57">
                  <c:v>2043</c:v>
                </c:pt>
                <c:pt idx="58">
                  <c:v>2044</c:v>
                </c:pt>
                <c:pt idx="59">
                  <c:v>2045</c:v>
                </c:pt>
                <c:pt idx="60">
                  <c:v>2046</c:v>
                </c:pt>
                <c:pt idx="61">
                  <c:v>2047</c:v>
                </c:pt>
                <c:pt idx="62">
                  <c:v>2048</c:v>
                </c:pt>
                <c:pt idx="63">
                  <c:v>2049</c:v>
                </c:pt>
                <c:pt idx="64">
                  <c:v>2050</c:v>
                </c:pt>
              </c:numCache>
            </c:numRef>
          </c:cat>
          <c:val>
            <c:numRef>
              <c:f>'T&amp;D loss Feb 24 2020'!$J$9:$BV$9</c:f>
              <c:numCache>
                <c:formatCode>General</c:formatCode>
                <c:ptCount val="65"/>
                <c:pt idx="0">
                  <c:v>0.16039999999999999</c:v>
                </c:pt>
                <c:pt idx="1">
                  <c:v>0.1583</c:v>
                </c:pt>
                <c:pt idx="2">
                  <c:v>0.14549999999999996</c:v>
                </c:pt>
                <c:pt idx="3">
                  <c:v>0.15139999999999998</c:v>
                </c:pt>
                <c:pt idx="4">
                  <c:v>0.14439999999999997</c:v>
                </c:pt>
                <c:pt idx="5">
                  <c:v>0.14500000000000002</c:v>
                </c:pt>
                <c:pt idx="6">
                  <c:v>0.14600000000000002</c:v>
                </c:pt>
                <c:pt idx="7">
                  <c:v>0.14480000000000004</c:v>
                </c:pt>
                <c:pt idx="8">
                  <c:v>0.14639999999999997</c:v>
                </c:pt>
                <c:pt idx="9">
                  <c:v>0.14929999999999999</c:v>
                </c:pt>
                <c:pt idx="10">
                  <c:v>0.15229999999999999</c:v>
                </c:pt>
                <c:pt idx="11">
                  <c:v>0.13560000000000005</c:v>
                </c:pt>
                <c:pt idx="12">
                  <c:v>0.12780000000000002</c:v>
                </c:pt>
                <c:pt idx="13">
                  <c:v>0.12109999999999999</c:v>
                </c:pt>
                <c:pt idx="14">
                  <c:v>0.12080000000000002</c:v>
                </c:pt>
                <c:pt idx="15">
                  <c:v>0.13429999999999997</c:v>
                </c:pt>
                <c:pt idx="16">
                  <c:v>0.17320000000000002</c:v>
                </c:pt>
                <c:pt idx="17">
                  <c:v>0.16700000000000004</c:v>
                </c:pt>
                <c:pt idx="18">
                  <c:v>0.16210000000000002</c:v>
                </c:pt>
                <c:pt idx="19">
                  <c:v>0.15380000000000005</c:v>
                </c:pt>
                <c:pt idx="20">
                  <c:v>0.11460000000000004</c:v>
                </c:pt>
                <c:pt idx="21">
                  <c:v>0.10129999999999995</c:v>
                </c:pt>
                <c:pt idx="22">
                  <c:v>0.11699999999999999</c:v>
                </c:pt>
                <c:pt idx="23">
                  <c:v>0.10029999999999994</c:v>
                </c:pt>
                <c:pt idx="24">
                  <c:v>8.4600000000000009E-2</c:v>
                </c:pt>
                <c:pt idx="25">
                  <c:v>9.3400000000000039E-2</c:v>
                </c:pt>
                <c:pt idx="26">
                  <c:v>7.5099999999999945E-2</c:v>
                </c:pt>
                <c:pt idx="27">
                  <c:v>8.120000000000005E-2</c:v>
                </c:pt>
                <c:pt idx="28">
                  <c:v>8.5899999999999976E-2</c:v>
                </c:pt>
                <c:pt idx="29">
                  <c:v>8.9999999999999969E-2</c:v>
                </c:pt>
                <c:pt idx="30">
                  <c:v>8.1300000000000039E-2</c:v>
                </c:pt>
                <c:pt idx="31">
                  <c:v>8.0300000000000038E-2</c:v>
                </c:pt>
                <c:pt idx="32">
                  <c:v>7.9400000000000026E-2</c:v>
                </c:pt>
                <c:pt idx="33">
                  <c:v>7.8500000000000014E-2</c:v>
                </c:pt>
                <c:pt idx="34">
                  <c:v>7.7600000000000002E-2</c:v>
                </c:pt>
                <c:pt idx="35">
                  <c:v>7.669999999999999E-2</c:v>
                </c:pt>
                <c:pt idx="36">
                  <c:v>7.569999999999999E-2</c:v>
                </c:pt>
                <c:pt idx="37">
                  <c:v>7.4799999999999978E-2</c:v>
                </c:pt>
                <c:pt idx="38">
                  <c:v>7.3899999999999966E-2</c:v>
                </c:pt>
                <c:pt idx="39">
                  <c:v>7.2999999999999954E-2</c:v>
                </c:pt>
                <c:pt idx="40">
                  <c:v>7.1999999999999953E-2</c:v>
                </c:pt>
                <c:pt idx="41">
                  <c:v>7.1100000000000052E-2</c:v>
                </c:pt>
                <c:pt idx="42">
                  <c:v>7.020000000000004E-2</c:v>
                </c:pt>
                <c:pt idx="43">
                  <c:v>6.9200000000000039E-2</c:v>
                </c:pt>
                <c:pt idx="44">
                  <c:v>6.8300000000000027E-2</c:v>
                </c:pt>
                <c:pt idx="45">
                  <c:v>6.7400000000000015E-2</c:v>
                </c:pt>
                <c:pt idx="46">
                  <c:v>6.6400000000000015E-2</c:v>
                </c:pt>
                <c:pt idx="47">
                  <c:v>6.5500000000000003E-2</c:v>
                </c:pt>
                <c:pt idx="48">
                  <c:v>6.4599999999999991E-2</c:v>
                </c:pt>
                <c:pt idx="49">
                  <c:v>6.359999999999999E-2</c:v>
                </c:pt>
                <c:pt idx="50">
                  <c:v>6.2699999999999978E-2</c:v>
                </c:pt>
                <c:pt idx="51">
                  <c:v>6.1799999999999966E-2</c:v>
                </c:pt>
                <c:pt idx="52">
                  <c:v>6.0799999999999965E-2</c:v>
                </c:pt>
                <c:pt idx="53">
                  <c:v>5.9899999999999953E-2</c:v>
                </c:pt>
                <c:pt idx="54">
                  <c:v>5.9000000000000052E-2</c:v>
                </c:pt>
                <c:pt idx="55">
                  <c:v>5.8000000000000052E-2</c:v>
                </c:pt>
                <c:pt idx="56">
                  <c:v>5.710000000000004E-2</c:v>
                </c:pt>
                <c:pt idx="57">
                  <c:v>5.6100000000000039E-2</c:v>
                </c:pt>
                <c:pt idx="58">
                  <c:v>5.5200000000000027E-2</c:v>
                </c:pt>
                <c:pt idx="59">
                  <c:v>5.4200000000000026E-2</c:v>
                </c:pt>
                <c:pt idx="60">
                  <c:v>5.3300000000000014E-2</c:v>
                </c:pt>
                <c:pt idx="61">
                  <c:v>5.2300000000000013E-2</c:v>
                </c:pt>
                <c:pt idx="62">
                  <c:v>5.1400000000000001E-2</c:v>
                </c:pt>
                <c:pt idx="63">
                  <c:v>5.0499999999999989E-2</c:v>
                </c:pt>
                <c:pt idx="64">
                  <c:v>4.9499999999999988E-2</c:v>
                </c:pt>
              </c:numCache>
            </c:numRef>
          </c:val>
          <c:smooth val="0"/>
          <c:extLst>
            <c:ext xmlns:c16="http://schemas.microsoft.com/office/drawing/2014/chart" uri="{C3380CC4-5D6E-409C-BE32-E72D297353CC}">
              <c16:uniqueId val="{00000000-3F4B-48B2-9332-6868EB37DBB9}"/>
            </c:ext>
          </c:extLst>
        </c:ser>
        <c:dLbls>
          <c:showLegendKey val="0"/>
          <c:showVal val="0"/>
          <c:showCatName val="0"/>
          <c:showSerName val="0"/>
          <c:showPercent val="0"/>
          <c:showBubbleSize val="0"/>
        </c:dLbls>
        <c:smooth val="0"/>
        <c:axId val="698314400"/>
        <c:axId val="698315056"/>
      </c:lineChart>
      <c:catAx>
        <c:axId val="69831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315056"/>
        <c:crosses val="autoZero"/>
        <c:auto val="1"/>
        <c:lblAlgn val="ctr"/>
        <c:lblOffset val="100"/>
        <c:noMultiLvlLbl val="0"/>
      </c:catAx>
      <c:valAx>
        <c:axId val="6983150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31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'BA Sales&amp;Loads 2015-2018'!$C$12</c:f>
              <c:strCache>
                <c:ptCount val="1"/>
                <c:pt idx="0">
                  <c:v>Load aMW</c:v>
                </c:pt>
              </c:strCache>
            </c:strRef>
          </c:tx>
          <c:spPr>
            <a:ln w="28575" cap="rnd">
              <a:solidFill>
                <a:schemeClr val="accent1"/>
              </a:solidFill>
              <a:round/>
            </a:ln>
            <a:effectLst/>
          </c:spPr>
          <c:marker>
            <c:symbol val="none"/>
          </c:marker>
          <c:cat>
            <c:numRef>
              <c:f>'BA Sales&amp;Loads 2015-2018'!$D$11:$AA$11</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'BA Sales&amp;Loads 2015-2018'!$D$12:$AA$12</c:f>
              <c:numCache>
                <c:formatCode>_(* #,##0_);_(* \(#,##0\);_(* "-"??_);_(@_)</c:formatCode>
                <c:ptCount val="24"/>
                <c:pt idx="0">
                  <c:v>21120.027739726029</c:v>
                </c:pt>
                <c:pt idx="1">
                  <c:v>21816.507172131147</c:v>
                </c:pt>
                <c:pt idx="2">
                  <c:v>21566.098744292238</c:v>
                </c:pt>
                <c:pt idx="3">
                  <c:v>21885.70593607306</c:v>
                </c:pt>
                <c:pt idx="4">
                  <c:v>22359.941324200914</c:v>
                </c:pt>
                <c:pt idx="5">
                  <c:v>22426.461748633879</c:v>
                </c:pt>
                <c:pt idx="6">
                  <c:v>19286.493721461185</c:v>
                </c:pt>
                <c:pt idx="7">
                  <c:v>19475.249709257932</c:v>
                </c:pt>
                <c:pt idx="8">
                  <c:v>19986.172562864358</c:v>
                </c:pt>
                <c:pt idx="9">
                  <c:v>19162.388542951976</c:v>
                </c:pt>
                <c:pt idx="10">
                  <c:v>19773.975805955899</c:v>
                </c:pt>
                <c:pt idx="11">
                  <c:v>20507.383227196104</c:v>
                </c:pt>
                <c:pt idx="12">
                  <c:v>20666.205361073098</c:v>
                </c:pt>
                <c:pt idx="13">
                  <c:v>21350.312035908108</c:v>
                </c:pt>
                <c:pt idx="14">
                  <c:v>20925.02950276577</c:v>
                </c:pt>
                <c:pt idx="15">
                  <c:v>20347.742612268801</c:v>
                </c:pt>
                <c:pt idx="16">
                  <c:v>21096.481375680338</c:v>
                </c:pt>
                <c:pt idx="17">
                  <c:v>20689.934093802665</c:v>
                </c:pt>
                <c:pt idx="18">
                  <c:v>20970.907088586559</c:v>
                </c:pt>
                <c:pt idx="19">
                  <c:v>20782.495321511662</c:v>
                </c:pt>
                <c:pt idx="20">
                  <c:v>20586.296191197012</c:v>
                </c:pt>
                <c:pt idx="21">
                  <c:v>20283.723962644115</c:v>
                </c:pt>
                <c:pt idx="22">
                  <c:v>21142.278753426741</c:v>
                </c:pt>
                <c:pt idx="23">
                  <c:v>20747.641711907512</c:v>
                </c:pt>
              </c:numCache>
            </c:numRef>
          </c:val>
          <c:smooth val="0"/>
          <c:extLst>
            <c:ext xmlns:c16="http://schemas.microsoft.com/office/drawing/2014/chart" uri="{C3380CC4-5D6E-409C-BE32-E72D297353CC}">
              <c16:uniqueId val="{00000000-6ED3-4ED6-BFEF-AFDE37A71002}"/>
            </c:ext>
          </c:extLst>
        </c:ser>
        <c:ser>
          <c:idx val="1"/>
          <c:order val="1"/>
          <c:tx>
            <c:strRef>
              <c:f>'BA Sales&amp;Loads 2015-2018'!$C$13</c:f>
              <c:strCache>
                <c:ptCount val="1"/>
                <c:pt idx="0">
                  <c:v>Sales aMW</c:v>
                </c:pt>
              </c:strCache>
            </c:strRef>
          </c:tx>
          <c:spPr>
            <a:ln w="28575" cap="rnd">
              <a:solidFill>
                <a:schemeClr val="accent2"/>
              </a:solidFill>
              <a:round/>
            </a:ln>
            <a:effectLst/>
          </c:spPr>
          <c:marker>
            <c:symbol val="none"/>
          </c:marker>
          <c:cat>
            <c:numRef>
              <c:f>'BA Sales&amp;Loads 2015-2018'!$D$11:$AA$11</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'BA Sales&amp;Loads 2015-2018'!$D$13:$AA$13</c:f>
              <c:numCache>
                <c:formatCode>_(* #,##0_);_(* \(#,##0\);_(* "-"??_);_(@_)</c:formatCode>
                <c:ptCount val="24"/>
                <c:pt idx="0">
                  <c:v>18256</c:v>
                </c:pt>
                <c:pt idx="1">
                  <c:v>19189</c:v>
                </c:pt>
                <c:pt idx="2">
                  <c:v>19535</c:v>
                </c:pt>
                <c:pt idx="3">
                  <c:v>19829</c:v>
                </c:pt>
                <c:pt idx="4">
                  <c:v>20166</c:v>
                </c:pt>
                <c:pt idx="5">
                  <c:v>20162</c:v>
                </c:pt>
                <c:pt idx="6">
                  <c:v>17357</c:v>
                </c:pt>
                <c:pt idx="7">
                  <c:v>16879.203558447487</c:v>
                </c:pt>
                <c:pt idx="8">
                  <c:v>17231.983696347033</c:v>
                </c:pt>
                <c:pt idx="9">
                  <c:v>17061.782013591943</c:v>
                </c:pt>
                <c:pt idx="10">
                  <c:v>17494.478716265294</c:v>
                </c:pt>
                <c:pt idx="11">
                  <c:v>18012.1191716262</c:v>
                </c:pt>
                <c:pt idx="12">
                  <c:v>18104.528883122479</c:v>
                </c:pt>
                <c:pt idx="13">
                  <c:v>18421.860978310502</c:v>
                </c:pt>
                <c:pt idx="14">
                  <c:v>18143.753420662099</c:v>
                </c:pt>
                <c:pt idx="15">
                  <c:v>18299.743230622018</c:v>
                </c:pt>
                <c:pt idx="16">
                  <c:v>18909.242262869113</c:v>
                </c:pt>
                <c:pt idx="17">
                  <c:v>18655.116414766904</c:v>
                </c:pt>
                <c:pt idx="18">
                  <c:v>18831.561248972601</c:v>
                </c:pt>
                <c:pt idx="19">
                  <c:v>18617.360887203919</c:v>
                </c:pt>
                <c:pt idx="20">
                  <c:v>18332.306395694679</c:v>
                </c:pt>
                <c:pt idx="21">
                  <c:v>18141.924209872413</c:v>
                </c:pt>
                <c:pt idx="22">
                  <c:v>18928.272278000724</c:v>
                </c:pt>
                <c:pt idx="23">
                  <c:v>18574.10558527895</c:v>
                </c:pt>
              </c:numCache>
            </c:numRef>
          </c:val>
          <c:smooth val="0"/>
          <c:extLst>
            <c:ext xmlns:c16="http://schemas.microsoft.com/office/drawing/2014/chart" uri="{C3380CC4-5D6E-409C-BE32-E72D297353CC}">
              <c16:uniqueId val="{00000001-6ED3-4ED6-BFEF-AFDE37A71002}"/>
            </c:ext>
          </c:extLst>
        </c:ser>
        <c:dLbls>
          <c:showLegendKey val="0"/>
          <c:showVal val="0"/>
          <c:showCatName val="0"/>
          <c:showSerName val="0"/>
          <c:showPercent val="0"/>
          <c:showBubbleSize val="0"/>
        </c:dLbls>
        <c:smooth val="0"/>
        <c:axId val="1343362640"/>
        <c:axId val="1343352472"/>
      </c:lineChart>
      <c:catAx>
        <c:axId val="134336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352472"/>
        <c:crosses val="autoZero"/>
        <c:auto val="1"/>
        <c:lblAlgn val="ctr"/>
        <c:lblOffset val="100"/>
        <c:noMultiLvlLbl val="0"/>
      </c:catAx>
      <c:valAx>
        <c:axId val="134335247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36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 Sales&amp;Loads 2015-2018'!$N$31</c:f>
              <c:strCache>
                <c:ptCount val="1"/>
                <c:pt idx="0">
                  <c:v>T&amp;D Losses as percent of sales (Sales include Delivery)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'BA Sales&amp;Loads 2015-2018'!$O$25:$AB$25</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'BA Sales&amp;Loads 2015-2018'!$O$31:$AB$31</c:f>
              <c:numCache>
                <c:formatCode>0.0%</c:formatCode>
                <c:ptCount val="14"/>
                <c:pt idx="0">
                  <c:v>0.10446109918491191</c:v>
                </c:pt>
                <c:pt idx="1">
                  <c:v>0.11590675295930838</c:v>
                </c:pt>
                <c:pt idx="2">
                  <c:v>0.11067605014841113</c:v>
                </c:pt>
                <c:pt idx="3">
                  <c:v>0.1301826526604685</c:v>
                </c:pt>
                <c:pt idx="4">
                  <c:v>0.10298600975170721</c:v>
                </c:pt>
                <c:pt idx="5">
                  <c:v>8.6411181732583317E-2</c:v>
                </c:pt>
                <c:pt idx="6" formatCode="0%">
                  <c:v>9.7056017644208514E-2</c:v>
                </c:pt>
                <c:pt idx="7">
                  <c:v>8.2903201916210173E-2</c:v>
                </c:pt>
                <c:pt idx="8">
                  <c:v>8.771649020459002E-2</c:v>
                </c:pt>
                <c:pt idx="9">
                  <c:v>8.3050195593600815E-2</c:v>
                </c:pt>
                <c:pt idx="10">
                  <c:v>8.8654700445929102E-2</c:v>
                </c:pt>
                <c:pt idx="11">
                  <c:v>8.2730555352140578E-2</c:v>
                </c:pt>
                <c:pt idx="12">
                  <c:v>8.8241583893577849E-2</c:v>
                </c:pt>
                <c:pt idx="13">
                  <c:v>7.9079744031858107E-2</c:v>
                </c:pt>
              </c:numCache>
            </c:numRef>
          </c:val>
          <c:smooth val="0"/>
          <c:extLst>
            <c:ext xmlns:c16="http://schemas.microsoft.com/office/drawing/2014/chart" uri="{C3380CC4-5D6E-409C-BE32-E72D297353CC}">
              <c16:uniqueId val="{00000000-F559-4CCA-AFE5-35420EBC8ABB}"/>
            </c:ext>
          </c:extLst>
        </c:ser>
        <c:ser>
          <c:idx val="1"/>
          <c:order val="1"/>
          <c:tx>
            <c:strRef>
              <c:f>'BA Sales&amp;Loads 2015-2018'!$AD$40</c:f>
              <c:strCache>
                <c:ptCount val="1"/>
                <c:pt idx="0">
                  <c:v>Four-Year Rolling Average</c:v>
                </c:pt>
              </c:strCache>
            </c:strRef>
          </c:tx>
          <c:spPr>
            <a:ln w="28575" cap="rnd">
              <a:solidFill>
                <a:schemeClr val="accent2"/>
              </a:solidFill>
              <a:prstDash val="sysDash"/>
              <a:round/>
            </a:ln>
            <a:effectLst/>
          </c:spPr>
          <c:marker>
            <c:symbol val="circle"/>
            <c:size val="5"/>
            <c:spPr>
              <a:solidFill>
                <a:schemeClr val="accent2"/>
              </a:solidFill>
              <a:ln w="9525">
                <a:solidFill>
                  <a:schemeClr val="accent2"/>
                </a:solidFill>
              </a:ln>
              <a:effectLst/>
            </c:spPr>
          </c:marker>
          <c:dPt>
            <c:idx val="1"/>
            <c:marker>
              <c:symbol val="circle"/>
              <c:size val="5"/>
              <c:spPr>
                <a:solidFill>
                  <a:schemeClr val="accent2"/>
                </a:solidFill>
                <a:ln w="9525">
                  <a:solidFill>
                    <a:schemeClr val="accent2"/>
                  </a:solidFill>
                </a:ln>
                <a:effectLst/>
              </c:spPr>
            </c:marker>
            <c:bubble3D val="0"/>
            <c:spPr>
              <a:ln w="28575" cap="rnd">
                <a:noFill/>
                <a:prstDash val="sysDash"/>
                <a:round/>
              </a:ln>
              <a:effectLst/>
            </c:spPr>
            <c:extLst>
              <c:ext xmlns:c16="http://schemas.microsoft.com/office/drawing/2014/chart" uri="{C3380CC4-5D6E-409C-BE32-E72D297353CC}">
                <c16:uniqueId val="{00000002-F559-4CCA-AFE5-35420EBC8ABB}"/>
              </c:ext>
            </c:extLst>
          </c:dPt>
          <c:dPt>
            <c:idx val="2"/>
            <c:marker>
              <c:symbol val="circle"/>
              <c:size val="5"/>
              <c:spPr>
                <a:solidFill>
                  <a:schemeClr val="accent2"/>
                </a:solidFill>
                <a:ln w="9525">
                  <a:solidFill>
                    <a:schemeClr val="accent2"/>
                  </a:solidFill>
                </a:ln>
                <a:effectLst/>
              </c:spPr>
            </c:marker>
            <c:bubble3D val="0"/>
            <c:spPr>
              <a:ln w="28575" cap="rnd">
                <a:noFill/>
                <a:prstDash val="sysDash"/>
                <a:round/>
              </a:ln>
              <a:effectLst/>
            </c:spPr>
            <c:extLst>
              <c:ext xmlns:c16="http://schemas.microsoft.com/office/drawing/2014/chart" uri="{C3380CC4-5D6E-409C-BE32-E72D297353CC}">
                <c16:uniqueId val="{00000004-F559-4CCA-AFE5-35420EBC8ABB}"/>
              </c:ext>
            </c:extLst>
          </c:dPt>
          <c:dPt>
            <c:idx val="13"/>
            <c:marker>
              <c:symbol val="circle"/>
              <c:size val="5"/>
              <c:spPr>
                <a:solidFill>
                  <a:schemeClr val="accent2"/>
                </a:solidFill>
                <a:ln w="9525">
                  <a:solidFill>
                    <a:schemeClr val="accent2"/>
                  </a:solidFill>
                </a:ln>
                <a:effectLst/>
              </c:spPr>
            </c:marker>
            <c:bubble3D val="0"/>
            <c:spPr>
              <a:ln w="28575" cap="rnd">
                <a:noFill/>
                <a:prstDash val="sysDash"/>
                <a:round/>
              </a:ln>
              <a:effectLst/>
            </c:spPr>
            <c:extLst>
              <c:ext xmlns:c16="http://schemas.microsoft.com/office/drawing/2014/chart" uri="{C3380CC4-5D6E-409C-BE32-E72D297353CC}">
                <c16:uniqueId val="{00000006-F559-4CCA-AFE5-35420EBC8ABB}"/>
              </c:ext>
            </c:extLst>
          </c:dPt>
          <c:val>
            <c:numRef>
              <c:f>'BA Sales&amp;Loads 2015-2018'!$AE$41:$AE$54</c:f>
              <c:numCache>
                <c:formatCode>General</c:formatCode>
                <c:ptCount val="14"/>
                <c:pt idx="2" formatCode="0.0%">
                  <c:v>0.11530663873827499</c:v>
                </c:pt>
                <c:pt idx="3" formatCode="0.0%">
                  <c:v>0.1149378663799738</c:v>
                </c:pt>
                <c:pt idx="4" formatCode="0.0%">
                  <c:v>0.10756397357329253</c:v>
                </c:pt>
                <c:pt idx="5" formatCode="0.0%">
                  <c:v>0.10415896544724189</c:v>
                </c:pt>
                <c:pt idx="6" formatCode="0.0%">
                  <c:v>9.2339102761177294E-2</c:v>
                </c:pt>
                <c:pt idx="7" formatCode="0.0%">
                  <c:v>8.8521722874398023E-2</c:v>
                </c:pt>
                <c:pt idx="8" formatCode="0.0%">
                  <c:v>8.7681476339652384E-2</c:v>
                </c:pt>
                <c:pt idx="9" formatCode="0.0%">
                  <c:v>8.5581147040082531E-2</c:v>
                </c:pt>
                <c:pt idx="10" formatCode="0.0%">
                  <c:v>8.5537985399065125E-2</c:v>
                </c:pt>
                <c:pt idx="11" formatCode="0.0%">
                  <c:v>8.5669258821312086E-2</c:v>
                </c:pt>
                <c:pt idx="12" formatCode="0.0%">
                  <c:v>8.4676645930876399E-2</c:v>
                </c:pt>
                <c:pt idx="13" formatCode="0.0%">
                  <c:v>8.3480579995405632E-2</c:v>
                </c:pt>
              </c:numCache>
            </c:numRef>
          </c:val>
          <c:smooth val="0"/>
          <c:extLst>
            <c:ext xmlns:c16="http://schemas.microsoft.com/office/drawing/2014/chart" uri="{C3380CC4-5D6E-409C-BE32-E72D297353CC}">
              <c16:uniqueId val="{00000007-F559-4CCA-AFE5-35420EBC8ABB}"/>
            </c:ext>
          </c:extLst>
        </c:ser>
        <c:dLbls>
          <c:showLegendKey val="0"/>
          <c:showVal val="0"/>
          <c:showCatName val="0"/>
          <c:showSerName val="0"/>
          <c:showPercent val="0"/>
          <c:showBubbleSize val="0"/>
        </c:dLbls>
        <c:marker val="1"/>
        <c:smooth val="0"/>
        <c:axId val="678866816"/>
        <c:axId val="678867144"/>
      </c:lineChart>
      <c:catAx>
        <c:axId val="67886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867144"/>
        <c:crosses val="autoZero"/>
        <c:auto val="1"/>
        <c:lblAlgn val="ctr"/>
        <c:lblOffset val="100"/>
        <c:noMultiLvlLbl val="0"/>
      </c:catAx>
      <c:valAx>
        <c:axId val="678867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866816"/>
        <c:crosses val="autoZero"/>
        <c:crossBetween val="between"/>
      </c:valAx>
      <c:spPr>
        <a:noFill/>
        <a:ln>
          <a:noFill/>
        </a:ln>
        <a:effectLst/>
      </c:spPr>
    </c:plotArea>
    <c:legend>
      <c:legendPos val="b"/>
      <c:layout>
        <c:manualLayout>
          <c:xMode val="edge"/>
          <c:yMode val="edge"/>
          <c:x val="0.3776249775165329"/>
          <c:y val="0.54687445319335082"/>
          <c:w val="0.55967574911419504"/>
          <c:h val="0.198495917177019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Utility Reported Losses</a:t>
            </a:r>
          </a:p>
        </c:rich>
      </c:tx>
      <c:overlay val="0"/>
    </c:title>
    <c:autoTitleDeleted val="0"/>
    <c:plotArea>
      <c:layout/>
      <c:lineChart>
        <c:grouping val="standard"/>
        <c:varyColors val="0"/>
        <c:ser>
          <c:idx val="0"/>
          <c:order val="0"/>
          <c:tx>
            <c:strRef>
              <c:f>Combined!$A$7</c:f>
              <c:strCache>
                <c:ptCount val="1"/>
                <c:pt idx="0">
                  <c:v>Average Losses</c:v>
                </c:pt>
              </c:strCache>
            </c:strRef>
          </c:tx>
          <c:marker>
            <c:symbol val="none"/>
          </c:marker>
          <c:cat>
            <c:numRef>
              <c:f>Combined!$B$6:$N$6</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Combined!$B$7:$N$7</c:f>
              <c:numCache>
                <c:formatCode>0.0%</c:formatCode>
                <c:ptCount val="13"/>
                <c:pt idx="0">
                  <c:v>5.6387121212121201E-2</c:v>
                </c:pt>
                <c:pt idx="1">
                  <c:v>5.2581818181818181E-2</c:v>
                </c:pt>
                <c:pt idx="2">
                  <c:v>5.5893939393939378E-2</c:v>
                </c:pt>
                <c:pt idx="3">
                  <c:v>5.9305303030303021E-2</c:v>
                </c:pt>
                <c:pt idx="4">
                  <c:v>5.1400757575757586E-2</c:v>
                </c:pt>
                <c:pt idx="5">
                  <c:v>5.4945454545454547E-2</c:v>
                </c:pt>
                <c:pt idx="6">
                  <c:v>5.3691666666666651E-2</c:v>
                </c:pt>
                <c:pt idx="7">
                  <c:v>5.3814133367582562E-2</c:v>
                </c:pt>
                <c:pt idx="8">
                  <c:v>6.0079326169924931E-2</c:v>
                </c:pt>
                <c:pt idx="9">
                  <c:v>4.9960096102109559E-2</c:v>
                </c:pt>
                <c:pt idx="10">
                  <c:v>4.7585554975144752E-2</c:v>
                </c:pt>
                <c:pt idx="11">
                  <c:v>4.8378064123458304E-2</c:v>
                </c:pt>
                <c:pt idx="12">
                  <c:v>5.068921324667678E-2</c:v>
                </c:pt>
              </c:numCache>
            </c:numRef>
          </c:val>
          <c:smooth val="0"/>
          <c:extLst>
            <c:ext xmlns:c16="http://schemas.microsoft.com/office/drawing/2014/chart" uri="{C3380CC4-5D6E-409C-BE32-E72D297353CC}">
              <c16:uniqueId val="{00000000-D9FC-442D-ACC2-BA726337E0DA}"/>
            </c:ext>
          </c:extLst>
        </c:ser>
        <c:ser>
          <c:idx val="1"/>
          <c:order val="1"/>
          <c:tx>
            <c:strRef>
              <c:f>Combined!$A$8</c:f>
              <c:strCache>
                <c:ptCount val="1"/>
                <c:pt idx="0">
                  <c:v>Sales Weigted Average Losses</c:v>
                </c:pt>
              </c:strCache>
            </c:strRef>
          </c:tx>
          <c:marker>
            <c:symbol val="none"/>
          </c:marker>
          <c:cat>
            <c:numRef>
              <c:f>Combined!$B$6:$N$6</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Combined!$B$8:$N$8</c:f>
              <c:numCache>
                <c:formatCode>0.0%</c:formatCode>
                <c:ptCount val="13"/>
                <c:pt idx="0">
                  <c:v>4.4401396694191742E-2</c:v>
                </c:pt>
                <c:pt idx="1">
                  <c:v>4.8906797899702335E-2</c:v>
                </c:pt>
                <c:pt idx="2">
                  <c:v>5.5547895477414892E-2</c:v>
                </c:pt>
                <c:pt idx="3">
                  <c:v>4.7149560146855236E-2</c:v>
                </c:pt>
                <c:pt idx="4">
                  <c:v>4.7304041805880971E-2</c:v>
                </c:pt>
                <c:pt idx="5">
                  <c:v>4.9002196342402056E-2</c:v>
                </c:pt>
                <c:pt idx="6">
                  <c:v>4.7790974841579882E-2</c:v>
                </c:pt>
                <c:pt idx="7">
                  <c:v>6.5945638352951017E-2</c:v>
                </c:pt>
                <c:pt idx="8">
                  <c:v>6.6247884255019415E-2</c:v>
                </c:pt>
                <c:pt idx="9">
                  <c:v>6.2696056561686225E-2</c:v>
                </c:pt>
                <c:pt idx="10">
                  <c:v>6.3242569777835433E-2</c:v>
                </c:pt>
                <c:pt idx="11">
                  <c:v>6.3036937921203143E-2</c:v>
                </c:pt>
                <c:pt idx="12">
                  <c:v>6.5459936655596782E-2</c:v>
                </c:pt>
              </c:numCache>
            </c:numRef>
          </c:val>
          <c:smooth val="0"/>
          <c:extLst>
            <c:ext xmlns:c16="http://schemas.microsoft.com/office/drawing/2014/chart" uri="{C3380CC4-5D6E-409C-BE32-E72D297353CC}">
              <c16:uniqueId val="{00000001-D9FC-442D-ACC2-BA726337E0DA}"/>
            </c:ext>
          </c:extLst>
        </c:ser>
        <c:dLbls>
          <c:showLegendKey val="0"/>
          <c:showVal val="0"/>
          <c:showCatName val="0"/>
          <c:showSerName val="0"/>
          <c:showPercent val="0"/>
          <c:showBubbleSize val="0"/>
        </c:dLbls>
        <c:smooth val="0"/>
        <c:axId val="109112704"/>
        <c:axId val="111809664"/>
      </c:lineChart>
      <c:catAx>
        <c:axId val="109112704"/>
        <c:scaling>
          <c:orientation val="minMax"/>
        </c:scaling>
        <c:delete val="0"/>
        <c:axPos val="b"/>
        <c:numFmt formatCode="General" sourceLinked="1"/>
        <c:majorTickMark val="out"/>
        <c:minorTickMark val="none"/>
        <c:tickLblPos val="nextTo"/>
        <c:crossAx val="111809664"/>
        <c:crosses val="autoZero"/>
        <c:auto val="1"/>
        <c:lblAlgn val="ctr"/>
        <c:lblOffset val="100"/>
        <c:noMultiLvlLbl val="0"/>
      </c:catAx>
      <c:valAx>
        <c:axId val="111809664"/>
        <c:scaling>
          <c:orientation val="minMax"/>
        </c:scaling>
        <c:delete val="0"/>
        <c:axPos val="l"/>
        <c:majorGridlines/>
        <c:title>
          <c:tx>
            <c:rich>
              <a:bodyPr rot="-5400000" vert="horz"/>
              <a:lstStyle/>
              <a:p>
                <a:pPr>
                  <a:defRPr/>
                </a:pPr>
                <a:r>
                  <a:rPr lang="en-US"/>
                  <a:t>Losses as Percent of Slaes</a:t>
                </a:r>
              </a:p>
            </c:rich>
          </c:tx>
          <c:overlay val="0"/>
        </c:title>
        <c:numFmt formatCode="0.0%" sourceLinked="1"/>
        <c:majorTickMark val="out"/>
        <c:minorTickMark val="none"/>
        <c:tickLblPos val="nextTo"/>
        <c:crossAx val="109112704"/>
        <c:crosses val="autoZero"/>
        <c:crossBetween val="between"/>
      </c:valAx>
    </c:plotArea>
    <c:legend>
      <c:legendPos val="b"/>
      <c:overlay val="0"/>
      <c:txPr>
        <a:bodyPr/>
        <a:lstStyle/>
        <a:p>
          <a:pPr>
            <a:defRPr sz="1800"/>
          </a:pPr>
          <a:endParaRPr lang="en-US"/>
        </a:p>
      </c:txPr>
    </c:legend>
    <c:plotVisOnly val="1"/>
    <c:dispBlanksAs val="gap"/>
    <c:showDLblsOverMax val="0"/>
  </c:chart>
  <c:txPr>
    <a:bodyPr/>
    <a:lstStyle/>
    <a:p>
      <a:pPr>
        <a:defRPr sz="1200"/>
      </a:pPr>
      <a:endParaRPr lang="en-US"/>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Big!$A$2</c:f>
              <c:strCache>
                <c:ptCount val="1"/>
                <c:pt idx="0">
                  <c:v>Avista Corporation</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Big!$B$2:$Z$2</c:f>
              <c:numCache>
                <c:formatCode>0.0%</c:formatCode>
                <c:ptCount val="13"/>
                <c:pt idx="0">
                  <c:v>2.4500000000000001E-2</c:v>
                </c:pt>
                <c:pt idx="1">
                  <c:v>2.8799999999999999E-2</c:v>
                </c:pt>
                <c:pt idx="2">
                  <c:v>5.6900000000000006E-2</c:v>
                </c:pt>
                <c:pt idx="3">
                  <c:v>5.3899999999999997E-2</c:v>
                </c:pt>
                <c:pt idx="4">
                  <c:v>5.3699999999999998E-2</c:v>
                </c:pt>
                <c:pt idx="5">
                  <c:v>4.6600000000000003E-2</c:v>
                </c:pt>
                <c:pt idx="6">
                  <c:v>4.3299999999999998E-2</c:v>
                </c:pt>
                <c:pt idx="7">
                  <c:v>6.9182740176000915E-2</c:v>
                </c:pt>
                <c:pt idx="8">
                  <c:v>6.9087270036643958E-2</c:v>
                </c:pt>
                <c:pt idx="9">
                  <c:v>5.9445667351276113E-2</c:v>
                </c:pt>
                <c:pt idx="10">
                  <c:v>6.3913407597611174E-2</c:v>
                </c:pt>
                <c:pt idx="11">
                  <c:v>6.3353356281529008E-2</c:v>
                </c:pt>
                <c:pt idx="12">
                  <c:v>7.0286898294320804E-2</c:v>
                </c:pt>
              </c:numCache>
            </c:numRef>
          </c:val>
          <c:smooth val="0"/>
          <c:extLst>
            <c:ext xmlns:c16="http://schemas.microsoft.com/office/drawing/2014/chart" uri="{C3380CC4-5D6E-409C-BE32-E72D297353CC}">
              <c16:uniqueId val="{00000000-055B-4FF3-85B8-1DEC6C9247E9}"/>
            </c:ext>
          </c:extLst>
        </c:ser>
        <c:ser>
          <c:idx val="2"/>
          <c:order val="1"/>
          <c:tx>
            <c:strRef>
              <c:f>Big!$A$3</c:f>
              <c:strCache>
                <c:ptCount val="1"/>
                <c:pt idx="0">
                  <c:v>Clark Public Utilities</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Big!$B$3:$Z$3</c:f>
              <c:numCache>
                <c:formatCode>0.0%</c:formatCode>
                <c:ptCount val="13"/>
                <c:pt idx="0">
                  <c:v>3.7499999999999999E-2</c:v>
                </c:pt>
                <c:pt idx="1">
                  <c:v>3.6200000000000003E-2</c:v>
                </c:pt>
                <c:pt idx="2">
                  <c:v>1.4000000000000002E-3</c:v>
                </c:pt>
                <c:pt idx="3">
                  <c:v>0</c:v>
                </c:pt>
                <c:pt idx="4">
                  <c:v>0</c:v>
                </c:pt>
                <c:pt idx="5">
                  <c:v>3.4700000000000002E-2</c:v>
                </c:pt>
                <c:pt idx="6">
                  <c:v>3.32E-2</c:v>
                </c:pt>
                <c:pt idx="7">
                  <c:v>3.7316026941437923E-2</c:v>
                </c:pt>
                <c:pt idx="8">
                  <c:v>3.7344798011629717E-2</c:v>
                </c:pt>
                <c:pt idx="9">
                  <c:v>3.7685355988946914E-2</c:v>
                </c:pt>
                <c:pt idx="10">
                  <c:v>3.7302121810446086E-2</c:v>
                </c:pt>
                <c:pt idx="11">
                  <c:v>3.9508363058003627E-2</c:v>
                </c:pt>
                <c:pt idx="12">
                  <c:v>4.8778219487865322E-2</c:v>
                </c:pt>
              </c:numCache>
            </c:numRef>
          </c:val>
          <c:smooth val="0"/>
          <c:extLst>
            <c:ext xmlns:c16="http://schemas.microsoft.com/office/drawing/2014/chart" uri="{C3380CC4-5D6E-409C-BE32-E72D297353CC}">
              <c16:uniqueId val="{00000001-055B-4FF3-85B8-1DEC6C9247E9}"/>
            </c:ext>
          </c:extLst>
        </c:ser>
        <c:ser>
          <c:idx val="3"/>
          <c:order val="2"/>
          <c:tx>
            <c:strRef>
              <c:f>Big!$A$4</c:f>
              <c:strCache>
                <c:ptCount val="1"/>
                <c:pt idx="0">
                  <c:v>Grant County Public Utility District</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Big!$B$4:$Z$4</c:f>
              <c:numCache>
                <c:formatCode>0.0%</c:formatCode>
                <c:ptCount val="13"/>
                <c:pt idx="0">
                  <c:v>8.8999999999999999E-3</c:v>
                </c:pt>
                <c:pt idx="1">
                  <c:v>1.55E-2</c:v>
                </c:pt>
                <c:pt idx="2">
                  <c:v>2.06E-2</c:v>
                </c:pt>
                <c:pt idx="3">
                  <c:v>1.7100000000000001E-2</c:v>
                </c:pt>
                <c:pt idx="4">
                  <c:v>2.1600000000000001E-2</c:v>
                </c:pt>
                <c:pt idx="5">
                  <c:v>1.6799999999999999E-2</c:v>
                </c:pt>
                <c:pt idx="6">
                  <c:v>1.09E-2</c:v>
                </c:pt>
                <c:pt idx="7">
                  <c:v>5.6190697550175361E-2</c:v>
                </c:pt>
                <c:pt idx="8">
                  <c:v>4.6390377416578817E-2</c:v>
                </c:pt>
                <c:pt idx="9">
                  <c:v>4.7571536139481223E-2</c:v>
                </c:pt>
                <c:pt idx="10">
                  <c:v>3.8273266652742645E-2</c:v>
                </c:pt>
                <c:pt idx="11">
                  <c:v>5.0138829812226123E-2</c:v>
                </c:pt>
                <c:pt idx="12">
                  <c:v>4.5820596978694526E-2</c:v>
                </c:pt>
              </c:numCache>
            </c:numRef>
          </c:val>
          <c:smooth val="0"/>
          <c:extLst>
            <c:ext xmlns:c16="http://schemas.microsoft.com/office/drawing/2014/chart" uri="{C3380CC4-5D6E-409C-BE32-E72D297353CC}">
              <c16:uniqueId val="{00000002-055B-4FF3-85B8-1DEC6C9247E9}"/>
            </c:ext>
          </c:extLst>
        </c:ser>
        <c:ser>
          <c:idx val="4"/>
          <c:order val="3"/>
          <c:tx>
            <c:strRef>
              <c:f>Big!$A$5</c:f>
              <c:strCache>
                <c:ptCount val="1"/>
                <c:pt idx="0">
                  <c:v>Idaho Power Co.</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Big!$B$5:$Z$5</c:f>
              <c:numCache>
                <c:formatCode>0.0%</c:formatCode>
                <c:ptCount val="13"/>
                <c:pt idx="0">
                  <c:v>6.1900000000000004E-2</c:v>
                </c:pt>
                <c:pt idx="1">
                  <c:v>8.0199999999999994E-2</c:v>
                </c:pt>
                <c:pt idx="2">
                  <c:v>7.5999999999999998E-2</c:v>
                </c:pt>
                <c:pt idx="3">
                  <c:v>8.8900000000000007E-2</c:v>
                </c:pt>
                <c:pt idx="4">
                  <c:v>7.6499999999999999E-2</c:v>
                </c:pt>
                <c:pt idx="5">
                  <c:v>6.7099999999999993E-2</c:v>
                </c:pt>
                <c:pt idx="6">
                  <c:v>5.9699999999999996E-2</c:v>
                </c:pt>
                <c:pt idx="7">
                  <c:v>8.6567194970369951E-2</c:v>
                </c:pt>
                <c:pt idx="8">
                  <c:v>9.305353501863417E-2</c:v>
                </c:pt>
                <c:pt idx="9">
                  <c:v>9.135907796516847E-2</c:v>
                </c:pt>
                <c:pt idx="10">
                  <c:v>8.5399567689304665E-2</c:v>
                </c:pt>
                <c:pt idx="11">
                  <c:v>8.9330973327615346E-2</c:v>
                </c:pt>
                <c:pt idx="12">
                  <c:v>8.9025549728525791E-2</c:v>
                </c:pt>
              </c:numCache>
            </c:numRef>
          </c:val>
          <c:smooth val="0"/>
          <c:extLst>
            <c:ext xmlns:c16="http://schemas.microsoft.com/office/drawing/2014/chart" uri="{C3380CC4-5D6E-409C-BE32-E72D297353CC}">
              <c16:uniqueId val="{00000003-055B-4FF3-85B8-1DEC6C9247E9}"/>
            </c:ext>
          </c:extLst>
        </c:ser>
        <c:ser>
          <c:idx val="5"/>
          <c:order val="4"/>
          <c:tx>
            <c:strRef>
              <c:f>Big!$A$6</c:f>
              <c:strCache>
                <c:ptCount val="1"/>
                <c:pt idx="0">
                  <c:v>PacifiCorp</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Big!$B$6:$Z$6</c:f>
              <c:numCache>
                <c:formatCode>0.0%</c:formatCode>
                <c:ptCount val="13"/>
                <c:pt idx="0">
                  <c:v>5.7800000000000004E-2</c:v>
                </c:pt>
                <c:pt idx="1">
                  <c:v>6.1799999999999994E-2</c:v>
                </c:pt>
                <c:pt idx="2">
                  <c:v>5.2199999999999996E-2</c:v>
                </c:pt>
                <c:pt idx="3">
                  <c:v>4.4999999999999998E-2</c:v>
                </c:pt>
                <c:pt idx="4">
                  <c:v>5.67E-2</c:v>
                </c:pt>
                <c:pt idx="5">
                  <c:v>5.9200000000000003E-2</c:v>
                </c:pt>
                <c:pt idx="6">
                  <c:v>6.2600000000000003E-2</c:v>
                </c:pt>
                <c:pt idx="7">
                  <c:v>8.4099132519326866E-2</c:v>
                </c:pt>
                <c:pt idx="8">
                  <c:v>8.2693641953244565E-2</c:v>
                </c:pt>
                <c:pt idx="9">
                  <c:v>7.9508527090221923E-2</c:v>
                </c:pt>
                <c:pt idx="10">
                  <c:v>8.2575536956970216E-2</c:v>
                </c:pt>
                <c:pt idx="11">
                  <c:v>7.8083069911859898E-2</c:v>
                </c:pt>
                <c:pt idx="12">
                  <c:v>8.3926609810146657E-2</c:v>
                </c:pt>
              </c:numCache>
            </c:numRef>
          </c:val>
          <c:smooth val="0"/>
          <c:extLst>
            <c:ext xmlns:c16="http://schemas.microsoft.com/office/drawing/2014/chart" uri="{C3380CC4-5D6E-409C-BE32-E72D297353CC}">
              <c16:uniqueId val="{00000004-055B-4FF3-85B8-1DEC6C9247E9}"/>
            </c:ext>
          </c:extLst>
        </c:ser>
        <c:ser>
          <c:idx val="6"/>
          <c:order val="5"/>
          <c:tx>
            <c:strRef>
              <c:f>Big!$A$7</c:f>
              <c:strCache>
                <c:ptCount val="1"/>
                <c:pt idx="0">
                  <c:v>Portland General Electric Company</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Big!$B$7:$Z$7</c:f>
              <c:numCache>
                <c:formatCode>0.0%</c:formatCode>
                <c:ptCount val="13"/>
                <c:pt idx="0">
                  <c:v>3.1699999999999999E-2</c:v>
                </c:pt>
                <c:pt idx="1">
                  <c:v>4.0599999999999997E-2</c:v>
                </c:pt>
                <c:pt idx="2">
                  <c:v>3.4099999999999998E-2</c:v>
                </c:pt>
                <c:pt idx="3">
                  <c:v>0.04</c:v>
                </c:pt>
                <c:pt idx="4">
                  <c:v>4.0500000000000001E-2</c:v>
                </c:pt>
                <c:pt idx="5">
                  <c:v>4.0399999999999998E-2</c:v>
                </c:pt>
                <c:pt idx="6">
                  <c:v>3.7499999999999999E-2</c:v>
                </c:pt>
                <c:pt idx="7">
                  <c:v>5.7716867393451964E-2</c:v>
                </c:pt>
                <c:pt idx="8">
                  <c:v>5.603892178520193E-2</c:v>
                </c:pt>
                <c:pt idx="9">
                  <c:v>5.8242245438503121E-2</c:v>
                </c:pt>
                <c:pt idx="10">
                  <c:v>5.8382638007177259E-2</c:v>
                </c:pt>
                <c:pt idx="11">
                  <c:v>5.5600068316462366E-2</c:v>
                </c:pt>
                <c:pt idx="12">
                  <c:v>5.2907270817584964E-2</c:v>
                </c:pt>
              </c:numCache>
            </c:numRef>
          </c:val>
          <c:smooth val="0"/>
          <c:extLst>
            <c:ext xmlns:c16="http://schemas.microsoft.com/office/drawing/2014/chart" uri="{C3380CC4-5D6E-409C-BE32-E72D297353CC}">
              <c16:uniqueId val="{00000005-055B-4FF3-85B8-1DEC6C9247E9}"/>
            </c:ext>
          </c:extLst>
        </c:ser>
        <c:ser>
          <c:idx val="7"/>
          <c:order val="6"/>
          <c:tx>
            <c:strRef>
              <c:f>Big!$A$8</c:f>
              <c:strCache>
                <c:ptCount val="1"/>
                <c:pt idx="0">
                  <c:v>PUD No 1 of Cowlitz County</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Big!$B$8:$Z$8</c:f>
              <c:numCache>
                <c:formatCode>0.0%</c:formatCode>
                <c:ptCount val="13"/>
                <c:pt idx="0">
                  <c:v>6.4000000000000003E-3</c:v>
                </c:pt>
                <c:pt idx="1">
                  <c:v>1.7100000000000001E-2</c:v>
                </c:pt>
                <c:pt idx="2">
                  <c:v>1.1000000000000001E-3</c:v>
                </c:pt>
                <c:pt idx="3">
                  <c:v>5.5000000000000005E-3</c:v>
                </c:pt>
                <c:pt idx="4">
                  <c:v>7.8000000000000005E-3</c:v>
                </c:pt>
                <c:pt idx="5">
                  <c:v>5.1000000000000004E-3</c:v>
                </c:pt>
                <c:pt idx="6">
                  <c:v>4.8999999999999998E-3</c:v>
                </c:pt>
                <c:pt idx="7">
                  <c:v>2.345248905189693E-3</c:v>
                </c:pt>
                <c:pt idx="8">
                  <c:v>1.0549879681202761E-2</c:v>
                </c:pt>
                <c:pt idx="9">
                  <c:v>1.3035587230788785E-2</c:v>
                </c:pt>
                <c:pt idx="10">
                  <c:v>3.514742979231384E-2</c:v>
                </c:pt>
                <c:pt idx="11">
                  <c:v>2.8491484861192181E-2</c:v>
                </c:pt>
                <c:pt idx="12">
                  <c:v>0</c:v>
                </c:pt>
              </c:numCache>
            </c:numRef>
          </c:val>
          <c:smooth val="0"/>
          <c:extLst>
            <c:ext xmlns:c16="http://schemas.microsoft.com/office/drawing/2014/chart" uri="{C3380CC4-5D6E-409C-BE32-E72D297353CC}">
              <c16:uniqueId val="{00000006-055B-4FF3-85B8-1DEC6C9247E9}"/>
            </c:ext>
          </c:extLst>
        </c:ser>
        <c:ser>
          <c:idx val="8"/>
          <c:order val="7"/>
          <c:tx>
            <c:strRef>
              <c:f>Big!$A$9</c:f>
              <c:strCache>
                <c:ptCount val="1"/>
                <c:pt idx="0">
                  <c:v>Puget Sound Energy, Inc.</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Big!$B$9:$Z$9</c:f>
              <c:numCache>
                <c:formatCode>0.0%</c:formatCode>
                <c:ptCount val="13"/>
                <c:pt idx="0">
                  <c:v>3.9E-2</c:v>
                </c:pt>
                <c:pt idx="1">
                  <c:v>3.9399999999999998E-2</c:v>
                </c:pt>
                <c:pt idx="2">
                  <c:v>0.14660000000000001</c:v>
                </c:pt>
                <c:pt idx="3">
                  <c:v>5.0099999999999999E-2</c:v>
                </c:pt>
                <c:pt idx="4">
                  <c:v>5.8400000000000001E-2</c:v>
                </c:pt>
                <c:pt idx="5">
                  <c:v>5.67E-2</c:v>
                </c:pt>
                <c:pt idx="6">
                  <c:v>5.4000000000000006E-2</c:v>
                </c:pt>
                <c:pt idx="7">
                  <c:v>6.473634896334185E-2</c:v>
                </c:pt>
                <c:pt idx="8">
                  <c:v>6.3295840564036171E-2</c:v>
                </c:pt>
                <c:pt idx="9">
                  <c:v>6.4565153501807526E-2</c:v>
                </c:pt>
                <c:pt idx="10">
                  <c:v>7.2688980053211269E-2</c:v>
                </c:pt>
                <c:pt idx="11">
                  <c:v>6.9322893851999121E-2</c:v>
                </c:pt>
                <c:pt idx="12">
                  <c:v>6.9662794403972036E-2</c:v>
                </c:pt>
              </c:numCache>
            </c:numRef>
          </c:val>
          <c:smooth val="0"/>
          <c:extLst>
            <c:ext xmlns:c16="http://schemas.microsoft.com/office/drawing/2014/chart" uri="{C3380CC4-5D6E-409C-BE32-E72D297353CC}">
              <c16:uniqueId val="{00000007-055B-4FF3-85B8-1DEC6C9247E9}"/>
            </c:ext>
          </c:extLst>
        </c:ser>
        <c:ser>
          <c:idx val="9"/>
          <c:order val="8"/>
          <c:tx>
            <c:strRef>
              <c:f>Big!$A$10</c:f>
              <c:strCache>
                <c:ptCount val="1"/>
                <c:pt idx="0">
                  <c:v>Seattle City Light</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Big!$B$10:$Z$10</c:f>
              <c:numCache>
                <c:formatCode>0.0%</c:formatCode>
                <c:ptCount val="13"/>
                <c:pt idx="0">
                  <c:v>4.0099999999999997E-2</c:v>
                </c:pt>
                <c:pt idx="1">
                  <c:v>3.7100000000000001E-2</c:v>
                </c:pt>
                <c:pt idx="2">
                  <c:v>3.7900000000000003E-2</c:v>
                </c:pt>
                <c:pt idx="3">
                  <c:v>3.9399999999999998E-2</c:v>
                </c:pt>
                <c:pt idx="4">
                  <c:v>3.7900000000000003E-2</c:v>
                </c:pt>
                <c:pt idx="5">
                  <c:v>4.2300000000000004E-2</c:v>
                </c:pt>
                <c:pt idx="6">
                  <c:v>3.8300000000000001E-2</c:v>
                </c:pt>
                <c:pt idx="7">
                  <c:v>6.5600399837040149E-2</c:v>
                </c:pt>
                <c:pt idx="8">
                  <c:v>6.52857606517699E-2</c:v>
                </c:pt>
                <c:pt idx="9">
                  <c:v>4.6971524825175331E-2</c:v>
                </c:pt>
                <c:pt idx="10">
                  <c:v>5.2776444643727854E-2</c:v>
                </c:pt>
                <c:pt idx="11">
                  <c:v>5.9374398452037409E-2</c:v>
                </c:pt>
                <c:pt idx="12">
                  <c:v>6.1723048151604336E-2</c:v>
                </c:pt>
              </c:numCache>
            </c:numRef>
          </c:val>
          <c:smooth val="0"/>
          <c:extLst>
            <c:ext xmlns:c16="http://schemas.microsoft.com/office/drawing/2014/chart" uri="{C3380CC4-5D6E-409C-BE32-E72D297353CC}">
              <c16:uniqueId val="{00000008-055B-4FF3-85B8-1DEC6C9247E9}"/>
            </c:ext>
          </c:extLst>
        </c:ser>
        <c:ser>
          <c:idx val="10"/>
          <c:order val="9"/>
          <c:tx>
            <c:strRef>
              <c:f>Big!$A$11</c:f>
              <c:strCache>
                <c:ptCount val="1"/>
                <c:pt idx="0">
                  <c:v>Snohomish County Public Utility District No. 1</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Big!$B$11:$Z$11</c:f>
              <c:numCache>
                <c:formatCode>0.0%</c:formatCode>
                <c:ptCount val="13"/>
                <c:pt idx="0">
                  <c:v>4.9400000000000006E-2</c:v>
                </c:pt>
                <c:pt idx="1">
                  <c:v>3.6299999999999999E-2</c:v>
                </c:pt>
                <c:pt idx="2">
                  <c:v>2.4900000000000002E-2</c:v>
                </c:pt>
                <c:pt idx="3">
                  <c:v>3.8800000000000001E-2</c:v>
                </c:pt>
                <c:pt idx="4">
                  <c:v>3.15E-2</c:v>
                </c:pt>
                <c:pt idx="5">
                  <c:v>3.4500000000000003E-2</c:v>
                </c:pt>
                <c:pt idx="6">
                  <c:v>3.49E-2</c:v>
                </c:pt>
                <c:pt idx="7">
                  <c:v>4.3969857590977886E-2</c:v>
                </c:pt>
                <c:pt idx="8">
                  <c:v>3.5719165423796093E-2</c:v>
                </c:pt>
                <c:pt idx="9">
                  <c:v>3.7501767839464462E-2</c:v>
                </c:pt>
                <c:pt idx="10">
                  <c:v>2.4468173743301028E-2</c:v>
                </c:pt>
                <c:pt idx="11">
                  <c:v>4.4283674520971858E-2</c:v>
                </c:pt>
                <c:pt idx="12">
                  <c:v>3.9468699354181659E-2</c:v>
                </c:pt>
              </c:numCache>
            </c:numRef>
          </c:val>
          <c:smooth val="0"/>
          <c:extLst>
            <c:ext xmlns:c16="http://schemas.microsoft.com/office/drawing/2014/chart" uri="{C3380CC4-5D6E-409C-BE32-E72D297353CC}">
              <c16:uniqueId val="{00000009-055B-4FF3-85B8-1DEC6C9247E9}"/>
            </c:ext>
          </c:extLst>
        </c:ser>
        <c:ser>
          <c:idx val="11"/>
          <c:order val="10"/>
          <c:tx>
            <c:strRef>
              <c:f>Big!$A$12</c:f>
              <c:strCache>
                <c:ptCount val="1"/>
                <c:pt idx="0">
                  <c:v>Tacoma Public Utilities</c:v>
                </c:pt>
              </c:strCache>
            </c:strRef>
          </c:tx>
          <c:marker>
            <c:symbol val="none"/>
          </c:marker>
          <c:cat>
            <c:numRef>
              <c:f>Big!$B$1:$Z$1</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Big!$B$12:$Z$12</c:f>
              <c:numCache>
                <c:formatCode>0.0%</c:formatCode>
                <c:ptCount val="13"/>
                <c:pt idx="0">
                  <c:v>1.52E-2</c:v>
                </c:pt>
                <c:pt idx="1">
                  <c:v>4.5400000000000003E-2</c:v>
                </c:pt>
                <c:pt idx="2">
                  <c:v>2.4500000000000001E-2</c:v>
                </c:pt>
                <c:pt idx="3">
                  <c:v>8.2100000000000006E-2</c:v>
                </c:pt>
                <c:pt idx="4">
                  <c:v>1.29E-2</c:v>
                </c:pt>
                <c:pt idx="5">
                  <c:v>2.6800000000000001E-2</c:v>
                </c:pt>
                <c:pt idx="6">
                  <c:v>2.9600000000000001E-2</c:v>
                </c:pt>
                <c:pt idx="7">
                  <c:v>3.7322276359960306E-2</c:v>
                </c:pt>
                <c:pt idx="8">
                  <c:v>4.0248265814570812E-2</c:v>
                </c:pt>
                <c:pt idx="9">
                  <c:v>3.4823850716099947E-2</c:v>
                </c:pt>
                <c:pt idx="10">
                  <c:v>2.9996822073900146E-2</c:v>
                </c:pt>
                <c:pt idx="11">
                  <c:v>4.3764175856710878E-2</c:v>
                </c:pt>
                <c:pt idx="12">
                  <c:v>5.0452914500328447E-2</c:v>
                </c:pt>
              </c:numCache>
            </c:numRef>
          </c:val>
          <c:smooth val="0"/>
          <c:extLst>
            <c:ext xmlns:c16="http://schemas.microsoft.com/office/drawing/2014/chart" uri="{C3380CC4-5D6E-409C-BE32-E72D297353CC}">
              <c16:uniqueId val="{0000000A-055B-4FF3-85B8-1DEC6C9247E9}"/>
            </c:ext>
          </c:extLst>
        </c:ser>
        <c:dLbls>
          <c:showLegendKey val="0"/>
          <c:showVal val="0"/>
          <c:showCatName val="0"/>
          <c:showSerName val="0"/>
          <c:showPercent val="0"/>
          <c:showBubbleSize val="0"/>
        </c:dLbls>
        <c:smooth val="0"/>
        <c:axId val="131277184"/>
        <c:axId val="131279872"/>
      </c:lineChart>
      <c:catAx>
        <c:axId val="131277184"/>
        <c:scaling>
          <c:orientation val="minMax"/>
        </c:scaling>
        <c:delete val="0"/>
        <c:axPos val="b"/>
        <c:numFmt formatCode="General" sourceLinked="1"/>
        <c:majorTickMark val="out"/>
        <c:minorTickMark val="none"/>
        <c:tickLblPos val="nextTo"/>
        <c:crossAx val="131279872"/>
        <c:crosses val="autoZero"/>
        <c:auto val="1"/>
        <c:lblAlgn val="ctr"/>
        <c:lblOffset val="100"/>
        <c:noMultiLvlLbl val="0"/>
      </c:catAx>
      <c:valAx>
        <c:axId val="131279872"/>
        <c:scaling>
          <c:orientation val="minMax"/>
        </c:scaling>
        <c:delete val="0"/>
        <c:axPos val="l"/>
        <c:majorGridlines/>
        <c:numFmt formatCode="0.0%" sourceLinked="1"/>
        <c:majorTickMark val="out"/>
        <c:minorTickMark val="none"/>
        <c:tickLblPos val="nextTo"/>
        <c:crossAx val="131277184"/>
        <c:crosses val="autoZero"/>
        <c:crossBetween val="between"/>
      </c:valAx>
    </c:plotArea>
    <c:legend>
      <c:legendPos val="r"/>
      <c:overlay val="0"/>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Reported Losses 2007-2012</a:t>
            </a:r>
          </a:p>
          <a:p>
            <a:pPr>
              <a:defRPr/>
            </a:pPr>
            <a:r>
              <a:rPr lang="en-US"/>
              <a:t>PNW Utilities (count =97)</a:t>
            </a:r>
          </a:p>
        </c:rich>
      </c:tx>
      <c:overlay val="0"/>
    </c:title>
    <c:autoTitleDeleted val="0"/>
    <c:plotArea>
      <c:layout/>
      <c:lineChart>
        <c:grouping val="standard"/>
        <c:varyColors val="0"/>
        <c:ser>
          <c:idx val="0"/>
          <c:order val="0"/>
          <c:tx>
            <c:strRef>
              <c:f>'PNW Clean SNL 20072012'!$AO$139</c:f>
              <c:strCache>
                <c:ptCount val="1"/>
                <c:pt idx="0">
                  <c:v>Mean</c:v>
                </c:pt>
              </c:strCache>
            </c:strRef>
          </c:tx>
          <c:marker>
            <c:symbol val="none"/>
          </c:marker>
          <c:cat>
            <c:numRef>
              <c:f>'PNW Clean SNL 20072012'!$AP$138:$AU$138</c:f>
              <c:numCache>
                <c:formatCode>General</c:formatCode>
                <c:ptCount val="6"/>
                <c:pt idx="0">
                  <c:v>2007</c:v>
                </c:pt>
                <c:pt idx="1">
                  <c:v>2008</c:v>
                </c:pt>
                <c:pt idx="2">
                  <c:v>2009</c:v>
                </c:pt>
                <c:pt idx="3">
                  <c:v>2010</c:v>
                </c:pt>
                <c:pt idx="4">
                  <c:v>2011</c:v>
                </c:pt>
                <c:pt idx="5">
                  <c:v>2012</c:v>
                </c:pt>
              </c:numCache>
            </c:numRef>
          </c:cat>
          <c:val>
            <c:numRef>
              <c:f>'PNW Clean SNL 20072012'!$AP$139:$AU$139</c:f>
              <c:numCache>
                <c:formatCode>0.0%</c:formatCode>
                <c:ptCount val="6"/>
                <c:pt idx="0">
                  <c:v>5.3814133367582562E-2</c:v>
                </c:pt>
                <c:pt idx="1">
                  <c:v>6.0079326169924931E-2</c:v>
                </c:pt>
                <c:pt idx="2">
                  <c:v>4.9960096102109559E-2</c:v>
                </c:pt>
                <c:pt idx="3">
                  <c:v>4.7585554975144752E-2</c:v>
                </c:pt>
                <c:pt idx="4">
                  <c:v>4.8378064123458304E-2</c:v>
                </c:pt>
                <c:pt idx="5">
                  <c:v>5.068921324667678E-2</c:v>
                </c:pt>
              </c:numCache>
            </c:numRef>
          </c:val>
          <c:smooth val="0"/>
          <c:extLst>
            <c:ext xmlns:c16="http://schemas.microsoft.com/office/drawing/2014/chart" uri="{C3380CC4-5D6E-409C-BE32-E72D297353CC}">
              <c16:uniqueId val="{00000000-CAD6-4FAA-9801-430898D2C9CF}"/>
            </c:ext>
          </c:extLst>
        </c:ser>
        <c:ser>
          <c:idx val="1"/>
          <c:order val="1"/>
          <c:tx>
            <c:strRef>
              <c:f>'PNW Clean SNL 20072012'!$AO$140</c:f>
              <c:strCache>
                <c:ptCount val="1"/>
                <c:pt idx="0">
                  <c:v>Sales-Weighted Mean</c:v>
                </c:pt>
              </c:strCache>
            </c:strRef>
          </c:tx>
          <c:marker>
            <c:symbol val="none"/>
          </c:marker>
          <c:cat>
            <c:numRef>
              <c:f>'PNW Clean SNL 20072012'!$AP$138:$AU$138</c:f>
              <c:numCache>
                <c:formatCode>General</c:formatCode>
                <c:ptCount val="6"/>
                <c:pt idx="0">
                  <c:v>2007</c:v>
                </c:pt>
                <c:pt idx="1">
                  <c:v>2008</c:v>
                </c:pt>
                <c:pt idx="2">
                  <c:v>2009</c:v>
                </c:pt>
                <c:pt idx="3">
                  <c:v>2010</c:v>
                </c:pt>
                <c:pt idx="4">
                  <c:v>2011</c:v>
                </c:pt>
                <c:pt idx="5">
                  <c:v>2012</c:v>
                </c:pt>
              </c:numCache>
            </c:numRef>
          </c:cat>
          <c:val>
            <c:numRef>
              <c:f>'PNW Clean SNL 20072012'!$AP$140:$AU$140</c:f>
              <c:numCache>
                <c:formatCode>0.0%</c:formatCode>
                <c:ptCount val="6"/>
                <c:pt idx="0">
                  <c:v>6.5945638352951017E-2</c:v>
                </c:pt>
                <c:pt idx="1">
                  <c:v>6.6247884255019415E-2</c:v>
                </c:pt>
                <c:pt idx="2">
                  <c:v>6.2696056561686225E-2</c:v>
                </c:pt>
                <c:pt idx="3">
                  <c:v>6.3242569777835433E-2</c:v>
                </c:pt>
                <c:pt idx="4">
                  <c:v>6.3036937921203143E-2</c:v>
                </c:pt>
                <c:pt idx="5">
                  <c:v>6.5459936655596782E-2</c:v>
                </c:pt>
              </c:numCache>
            </c:numRef>
          </c:val>
          <c:smooth val="0"/>
          <c:extLst>
            <c:ext xmlns:c16="http://schemas.microsoft.com/office/drawing/2014/chart" uri="{C3380CC4-5D6E-409C-BE32-E72D297353CC}">
              <c16:uniqueId val="{00000001-CAD6-4FAA-9801-430898D2C9CF}"/>
            </c:ext>
          </c:extLst>
        </c:ser>
        <c:dLbls>
          <c:showLegendKey val="0"/>
          <c:showVal val="0"/>
          <c:showCatName val="0"/>
          <c:showSerName val="0"/>
          <c:showPercent val="0"/>
          <c:showBubbleSize val="0"/>
        </c:dLbls>
        <c:smooth val="0"/>
        <c:axId val="129611648"/>
        <c:axId val="129613184"/>
      </c:lineChart>
      <c:catAx>
        <c:axId val="129611648"/>
        <c:scaling>
          <c:orientation val="minMax"/>
        </c:scaling>
        <c:delete val="0"/>
        <c:axPos val="b"/>
        <c:numFmt formatCode="General" sourceLinked="1"/>
        <c:majorTickMark val="out"/>
        <c:minorTickMark val="none"/>
        <c:tickLblPos val="nextTo"/>
        <c:crossAx val="129613184"/>
        <c:crosses val="autoZero"/>
        <c:auto val="1"/>
        <c:lblAlgn val="ctr"/>
        <c:lblOffset val="100"/>
        <c:noMultiLvlLbl val="0"/>
      </c:catAx>
      <c:valAx>
        <c:axId val="129613184"/>
        <c:scaling>
          <c:orientation val="minMax"/>
          <c:max val="7.0000000000000021E-2"/>
          <c:min val="0"/>
        </c:scaling>
        <c:delete val="0"/>
        <c:axPos val="l"/>
        <c:majorGridlines/>
        <c:numFmt formatCode="0.0%" sourceLinked="1"/>
        <c:majorTickMark val="out"/>
        <c:minorTickMark val="none"/>
        <c:tickLblPos val="nextTo"/>
        <c:crossAx val="129611648"/>
        <c:crosses val="autoZero"/>
        <c:crossBetween val="between"/>
      </c:valAx>
    </c:plotArea>
    <c:legend>
      <c:legendPos val="b"/>
      <c:overlay val="0"/>
    </c:legend>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Reported Losses 2011</a:t>
            </a:r>
          </a:p>
          <a:p>
            <a:pPr>
              <a:defRPr/>
            </a:pPr>
            <a:r>
              <a:rPr lang="en-US" sz="1600" b="0"/>
              <a:t>n=97 PNW Utilities</a:t>
            </a:r>
          </a:p>
        </c:rich>
      </c:tx>
      <c:overlay val="0"/>
    </c:title>
    <c:autoTitleDeleted val="0"/>
    <c:plotArea>
      <c:layout>
        <c:manualLayout>
          <c:layoutTarget val="inner"/>
          <c:xMode val="edge"/>
          <c:yMode val="edge"/>
          <c:x val="0.12135629921259843"/>
          <c:y val="0.18948845680004303"/>
          <c:w val="0.84043285214348273"/>
          <c:h val="0.68445781012067364"/>
        </c:manualLayout>
      </c:layout>
      <c:barChart>
        <c:barDir val="col"/>
        <c:grouping val="clustered"/>
        <c:varyColors val="0"/>
        <c:ser>
          <c:idx val="0"/>
          <c:order val="0"/>
          <c:invertIfNegative val="0"/>
          <c:val>
            <c:numRef>
              <c:f>'PNW Clean SNL 20072012'!$AW$145:$AW$241</c:f>
              <c:numCache>
                <c:formatCode>0.0%</c:formatCode>
                <c:ptCount val="97"/>
                <c:pt idx="0">
                  <c:v>0</c:v>
                </c:pt>
                <c:pt idx="1">
                  <c:v>0</c:v>
                </c:pt>
                <c:pt idx="2">
                  <c:v>0</c:v>
                </c:pt>
                <c:pt idx="3">
                  <c:v>0</c:v>
                </c:pt>
                <c:pt idx="4">
                  <c:v>0</c:v>
                </c:pt>
                <c:pt idx="5">
                  <c:v>3.2241244992976363E-3</c:v>
                </c:pt>
                <c:pt idx="6">
                  <c:v>3.720481734081983E-3</c:v>
                </c:pt>
                <c:pt idx="7">
                  <c:v>6.1086750333337915E-3</c:v>
                </c:pt>
                <c:pt idx="8">
                  <c:v>6.5117924876030211E-3</c:v>
                </c:pt>
                <c:pt idx="9">
                  <c:v>1.0543521545457072E-2</c:v>
                </c:pt>
                <c:pt idx="10">
                  <c:v>1.1076926992691952E-2</c:v>
                </c:pt>
                <c:pt idx="11">
                  <c:v>1.3344264548498267E-2</c:v>
                </c:pt>
                <c:pt idx="12">
                  <c:v>1.3375241352456877E-2</c:v>
                </c:pt>
                <c:pt idx="13">
                  <c:v>1.4607840704890782E-2</c:v>
                </c:pt>
                <c:pt idx="14">
                  <c:v>1.525320317266626E-2</c:v>
                </c:pt>
                <c:pt idx="15">
                  <c:v>1.7944092150725038E-2</c:v>
                </c:pt>
                <c:pt idx="16">
                  <c:v>1.8176461923700104E-2</c:v>
                </c:pt>
                <c:pt idx="17">
                  <c:v>2.0422062171138559E-2</c:v>
                </c:pt>
                <c:pt idx="18">
                  <c:v>2.2813358392366635E-2</c:v>
                </c:pt>
                <c:pt idx="19">
                  <c:v>2.8491484861192181E-2</c:v>
                </c:pt>
                <c:pt idx="20">
                  <c:v>2.9805599518571833E-2</c:v>
                </c:pt>
                <c:pt idx="21">
                  <c:v>2.9876895831536795E-2</c:v>
                </c:pt>
                <c:pt idx="22">
                  <c:v>3.1683399895916779E-2</c:v>
                </c:pt>
                <c:pt idx="23">
                  <c:v>3.2672454246832475E-2</c:v>
                </c:pt>
                <c:pt idx="24">
                  <c:v>3.295022359677352E-2</c:v>
                </c:pt>
                <c:pt idx="25">
                  <c:v>3.3009708737864081E-2</c:v>
                </c:pt>
                <c:pt idx="26">
                  <c:v>3.3349470565324849E-2</c:v>
                </c:pt>
                <c:pt idx="27">
                  <c:v>3.5268330622922998E-2</c:v>
                </c:pt>
                <c:pt idx="28">
                  <c:v>3.580859148579893E-2</c:v>
                </c:pt>
                <c:pt idx="29">
                  <c:v>3.6714438502673793E-2</c:v>
                </c:pt>
                <c:pt idx="30">
                  <c:v>3.7500058179313296E-2</c:v>
                </c:pt>
                <c:pt idx="31">
                  <c:v>3.8829820585627145E-2</c:v>
                </c:pt>
                <c:pt idx="32">
                  <c:v>3.9508363058003627E-2</c:v>
                </c:pt>
                <c:pt idx="33">
                  <c:v>4.0681278586317211E-2</c:v>
                </c:pt>
                <c:pt idx="34">
                  <c:v>4.1462121341703302E-2</c:v>
                </c:pt>
                <c:pt idx="35">
                  <c:v>4.1844293272864701E-2</c:v>
                </c:pt>
                <c:pt idx="36">
                  <c:v>4.2065246220493326E-2</c:v>
                </c:pt>
                <c:pt idx="37">
                  <c:v>4.3349588270075054E-2</c:v>
                </c:pt>
                <c:pt idx="38">
                  <c:v>4.3764175856710878E-2</c:v>
                </c:pt>
                <c:pt idx="39">
                  <c:v>4.4283674520971858E-2</c:v>
                </c:pt>
                <c:pt idx="40">
                  <c:v>4.5004969888323684E-2</c:v>
                </c:pt>
                <c:pt idx="41">
                  <c:v>4.5559107692670672E-2</c:v>
                </c:pt>
                <c:pt idx="42">
                  <c:v>4.6097270747885971E-2</c:v>
                </c:pt>
                <c:pt idx="43">
                  <c:v>4.6836544437538846E-2</c:v>
                </c:pt>
                <c:pt idx="44">
                  <c:v>4.7457652341817126E-2</c:v>
                </c:pt>
                <c:pt idx="45">
                  <c:v>4.7826052072050387E-2</c:v>
                </c:pt>
                <c:pt idx="46">
                  <c:v>4.8186618742627321E-2</c:v>
                </c:pt>
                <c:pt idx="47">
                  <c:v>4.8828836117965936E-2</c:v>
                </c:pt>
                <c:pt idx="48">
                  <c:v>4.9033311227873286E-2</c:v>
                </c:pt>
                <c:pt idx="49">
                  <c:v>4.9283376301360628E-2</c:v>
                </c:pt>
                <c:pt idx="50">
                  <c:v>5.0138829812226123E-2</c:v>
                </c:pt>
                <c:pt idx="51">
                  <c:v>5.0334333587733295E-2</c:v>
                </c:pt>
                <c:pt idx="52">
                  <c:v>5.0582877161600308E-2</c:v>
                </c:pt>
                <c:pt idx="53">
                  <c:v>5.0809529690596753E-2</c:v>
                </c:pt>
                <c:pt idx="54">
                  <c:v>5.1705434205387715E-2</c:v>
                </c:pt>
                <c:pt idx="55">
                  <c:v>5.1774731563822063E-2</c:v>
                </c:pt>
                <c:pt idx="56">
                  <c:v>5.2430132830938114E-2</c:v>
                </c:pt>
                <c:pt idx="57">
                  <c:v>5.2553166121647468E-2</c:v>
                </c:pt>
                <c:pt idx="58">
                  <c:v>5.3419028553366346E-2</c:v>
                </c:pt>
                <c:pt idx="59">
                  <c:v>5.4163430425564457E-2</c:v>
                </c:pt>
                <c:pt idx="60">
                  <c:v>5.5600068316462366E-2</c:v>
                </c:pt>
                <c:pt idx="61">
                  <c:v>5.6996817436589832E-2</c:v>
                </c:pt>
                <c:pt idx="62">
                  <c:v>5.7344638325497216E-2</c:v>
                </c:pt>
                <c:pt idx="63">
                  <c:v>5.7513262832449147E-2</c:v>
                </c:pt>
                <c:pt idx="64">
                  <c:v>5.7855536611893355E-2</c:v>
                </c:pt>
                <c:pt idx="65">
                  <c:v>5.8067804238757757E-2</c:v>
                </c:pt>
                <c:pt idx="66">
                  <c:v>5.8659963248448972E-2</c:v>
                </c:pt>
                <c:pt idx="67">
                  <c:v>5.8715540305867356E-2</c:v>
                </c:pt>
                <c:pt idx="68">
                  <c:v>5.9374398452037409E-2</c:v>
                </c:pt>
                <c:pt idx="69">
                  <c:v>6.2099564802038001E-2</c:v>
                </c:pt>
                <c:pt idx="70">
                  <c:v>6.3019478459488618E-2</c:v>
                </c:pt>
                <c:pt idx="71">
                  <c:v>6.3353356281529008E-2</c:v>
                </c:pt>
                <c:pt idx="72">
                  <c:v>6.451220993803912E-2</c:v>
                </c:pt>
                <c:pt idx="73">
                  <c:v>6.7533914661940114E-2</c:v>
                </c:pt>
                <c:pt idx="74">
                  <c:v>6.8144881210085842E-2</c:v>
                </c:pt>
                <c:pt idx="75">
                  <c:v>6.8354972710168951E-2</c:v>
                </c:pt>
                <c:pt idx="76">
                  <c:v>6.8372412195100221E-2</c:v>
                </c:pt>
                <c:pt idx="77">
                  <c:v>6.9322893851999121E-2</c:v>
                </c:pt>
                <c:pt idx="78">
                  <c:v>7.0381807471931165E-2</c:v>
                </c:pt>
                <c:pt idx="79">
                  <c:v>7.3024912953116139E-2</c:v>
                </c:pt>
                <c:pt idx="80">
                  <c:v>7.3220987961450684E-2</c:v>
                </c:pt>
                <c:pt idx="81">
                  <c:v>7.5786339102922012E-2</c:v>
                </c:pt>
                <c:pt idx="82">
                  <c:v>7.6831130279269799E-2</c:v>
                </c:pt>
                <c:pt idx="83">
                  <c:v>7.8083069911859898E-2</c:v>
                </c:pt>
                <c:pt idx="84">
                  <c:v>8.0684731283158159E-2</c:v>
                </c:pt>
                <c:pt idx="85">
                  <c:v>8.2464947457775953E-2</c:v>
                </c:pt>
                <c:pt idx="86">
                  <c:v>8.5651460503311128E-2</c:v>
                </c:pt>
                <c:pt idx="87">
                  <c:v>8.6450661877826074E-2</c:v>
                </c:pt>
                <c:pt idx="88">
                  <c:v>8.6730015417325848E-2</c:v>
                </c:pt>
                <c:pt idx="89">
                  <c:v>8.8830023860557286E-2</c:v>
                </c:pt>
                <c:pt idx="90">
                  <c:v>8.9330973327615346E-2</c:v>
                </c:pt>
                <c:pt idx="91">
                  <c:v>8.9330973327615346E-2</c:v>
                </c:pt>
                <c:pt idx="92">
                  <c:v>9.2089206032772222E-2</c:v>
                </c:pt>
                <c:pt idx="93">
                  <c:v>9.3531245710700206E-2</c:v>
                </c:pt>
                <c:pt idx="94">
                  <c:v>0.10887245249187519</c:v>
                </c:pt>
                <c:pt idx="95">
                  <c:v>0.11889650130153348</c:v>
                </c:pt>
                <c:pt idx="96">
                  <c:v>0.12652547703921158</c:v>
                </c:pt>
              </c:numCache>
            </c:numRef>
          </c:val>
          <c:extLst>
            <c:ext xmlns:c16="http://schemas.microsoft.com/office/drawing/2014/chart" uri="{C3380CC4-5D6E-409C-BE32-E72D297353CC}">
              <c16:uniqueId val="{00000000-0A8E-401D-8C1E-16C24FA0ED56}"/>
            </c:ext>
          </c:extLst>
        </c:ser>
        <c:dLbls>
          <c:showLegendKey val="0"/>
          <c:showVal val="0"/>
          <c:showCatName val="0"/>
          <c:showSerName val="0"/>
          <c:showPercent val="0"/>
          <c:showBubbleSize val="0"/>
        </c:dLbls>
        <c:gapWidth val="150"/>
        <c:axId val="129654144"/>
        <c:axId val="129660032"/>
      </c:barChart>
      <c:catAx>
        <c:axId val="129654144"/>
        <c:scaling>
          <c:orientation val="minMax"/>
        </c:scaling>
        <c:delete val="0"/>
        <c:axPos val="b"/>
        <c:majorTickMark val="out"/>
        <c:minorTickMark val="none"/>
        <c:tickLblPos val="nextTo"/>
        <c:txPr>
          <a:bodyPr rot="-3840000"/>
          <a:lstStyle/>
          <a:p>
            <a:pPr>
              <a:defRPr sz="900"/>
            </a:pPr>
            <a:endParaRPr lang="en-US"/>
          </a:p>
        </c:txPr>
        <c:crossAx val="129660032"/>
        <c:crosses val="autoZero"/>
        <c:auto val="1"/>
        <c:lblAlgn val="ctr"/>
        <c:lblOffset val="100"/>
        <c:noMultiLvlLbl val="0"/>
      </c:catAx>
      <c:valAx>
        <c:axId val="129660032"/>
        <c:scaling>
          <c:orientation val="minMax"/>
        </c:scaling>
        <c:delete val="0"/>
        <c:axPos val="l"/>
        <c:majorGridlines/>
        <c:numFmt formatCode="0%" sourceLinked="0"/>
        <c:majorTickMark val="out"/>
        <c:minorTickMark val="none"/>
        <c:tickLblPos val="nextTo"/>
        <c:crossAx val="129654144"/>
        <c:crosses val="autoZero"/>
        <c:crossBetween val="between"/>
      </c:valAx>
    </c:plotArea>
    <c:plotVisOnly val="1"/>
    <c:dispBlanksAs val="gap"/>
    <c:showDLblsOverMax val="0"/>
  </c:chart>
  <c:txPr>
    <a:bodyPr/>
    <a:lstStyle/>
    <a:p>
      <a:pPr>
        <a:defRPr sz="1400"/>
      </a:pPr>
      <a:endParaRPr lang="en-US"/>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'PNW Weighted Losses 2006'!$H$5:$J$5</c:f>
              <c:strCache>
                <c:ptCount val="3"/>
                <c:pt idx="0">
                  <c:v>PUD No. 1 of Douglas County</c:v>
                </c:pt>
                <c:pt idx="1">
                  <c:v>PUD No 1 of Douglas County</c:v>
                </c:pt>
                <c:pt idx="2">
                  <c:v>WA</c:v>
                </c:pt>
              </c:strCache>
            </c:strRef>
          </c:tx>
          <c:invertIfNegative val="0"/>
          <c:cat>
            <c:strRef>
              <c:f>'PNW Weighted Losses 2006'!$K$4</c:f>
              <c:strCache>
                <c:ptCount val="1"/>
                <c:pt idx="0">
                  <c:v>Losses</c:v>
                </c:pt>
              </c:strCache>
            </c:strRef>
          </c:cat>
          <c:val>
            <c:numRef>
              <c:f>'PNW Weighted Losses 2006'!$K$5</c:f>
              <c:numCache>
                <c:formatCode>0.0%</c:formatCode>
                <c:ptCount val="1"/>
                <c:pt idx="0">
                  <c:v>1.0700000000000001E-2</c:v>
                </c:pt>
              </c:numCache>
            </c:numRef>
          </c:val>
          <c:extLst>
            <c:ext xmlns:c16="http://schemas.microsoft.com/office/drawing/2014/chart" uri="{C3380CC4-5D6E-409C-BE32-E72D297353CC}">
              <c16:uniqueId val="{00000000-CEF0-48D8-80D2-AE7A1AAF53C9}"/>
            </c:ext>
          </c:extLst>
        </c:ser>
        <c:ser>
          <c:idx val="1"/>
          <c:order val="1"/>
          <c:tx>
            <c:strRef>
              <c:f>'PNW Weighted Losses 2006'!$H$6:$J$6</c:f>
              <c:strCache>
                <c:ptCount val="3"/>
                <c:pt idx="0">
                  <c:v>PUD No. 2 of Grant County</c:v>
                </c:pt>
                <c:pt idx="1">
                  <c:v>PUD No 2 of Grant County</c:v>
                </c:pt>
                <c:pt idx="2">
                  <c:v>WA</c:v>
                </c:pt>
              </c:strCache>
            </c:strRef>
          </c:tx>
          <c:invertIfNegative val="0"/>
          <c:cat>
            <c:strRef>
              <c:f>'PNW Weighted Losses 2006'!$K$4</c:f>
              <c:strCache>
                <c:ptCount val="1"/>
                <c:pt idx="0">
                  <c:v>Losses</c:v>
                </c:pt>
              </c:strCache>
            </c:strRef>
          </c:cat>
          <c:val>
            <c:numRef>
              <c:f>'PNW Weighted Losses 2006'!$K$6</c:f>
              <c:numCache>
                <c:formatCode>0.0%</c:formatCode>
                <c:ptCount val="1"/>
                <c:pt idx="0">
                  <c:v>1.09E-2</c:v>
                </c:pt>
              </c:numCache>
            </c:numRef>
          </c:val>
          <c:extLst>
            <c:ext xmlns:c16="http://schemas.microsoft.com/office/drawing/2014/chart" uri="{C3380CC4-5D6E-409C-BE32-E72D297353CC}">
              <c16:uniqueId val="{00000001-CEF0-48D8-80D2-AE7A1AAF53C9}"/>
            </c:ext>
          </c:extLst>
        </c:ser>
        <c:ser>
          <c:idx val="2"/>
          <c:order val="2"/>
          <c:tx>
            <c:strRef>
              <c:f>'PNW Weighted Losses 2006'!$H$7:$J$7</c:f>
              <c:strCache>
                <c:ptCount val="3"/>
                <c:pt idx="0">
                  <c:v>Ellensburg Light &amp; Gas Dept.</c:v>
                </c:pt>
                <c:pt idx="1">
                  <c:v>City of Ellensburg</c:v>
                </c:pt>
                <c:pt idx="2">
                  <c:v>WA</c:v>
                </c:pt>
              </c:strCache>
            </c:strRef>
          </c:tx>
          <c:invertIfNegative val="0"/>
          <c:cat>
            <c:strRef>
              <c:f>'PNW Weighted Losses 2006'!$K$4</c:f>
              <c:strCache>
                <c:ptCount val="1"/>
                <c:pt idx="0">
                  <c:v>Losses</c:v>
                </c:pt>
              </c:strCache>
            </c:strRef>
          </c:cat>
          <c:val>
            <c:numRef>
              <c:f>'PNW Weighted Losses 2006'!$K$7</c:f>
              <c:numCache>
                <c:formatCode>0.0%</c:formatCode>
                <c:ptCount val="1"/>
                <c:pt idx="0">
                  <c:v>1.29E-2</c:v>
                </c:pt>
              </c:numCache>
            </c:numRef>
          </c:val>
          <c:extLst>
            <c:ext xmlns:c16="http://schemas.microsoft.com/office/drawing/2014/chart" uri="{C3380CC4-5D6E-409C-BE32-E72D297353CC}">
              <c16:uniqueId val="{00000002-CEF0-48D8-80D2-AE7A1AAF53C9}"/>
            </c:ext>
          </c:extLst>
        </c:ser>
        <c:ser>
          <c:idx val="3"/>
          <c:order val="3"/>
          <c:tx>
            <c:strRef>
              <c:f>'PNW Weighted Losses 2006'!$H$8:$J$8</c:f>
              <c:strCache>
                <c:ptCount val="3"/>
                <c:pt idx="0">
                  <c:v>Port Angeles Light Dept.</c:v>
                </c:pt>
                <c:pt idx="1">
                  <c:v>Port Angeles City of</c:v>
                </c:pt>
                <c:pt idx="2">
                  <c:v>WA</c:v>
                </c:pt>
              </c:strCache>
            </c:strRef>
          </c:tx>
          <c:invertIfNegative val="0"/>
          <c:cat>
            <c:strRef>
              <c:f>'PNW Weighted Losses 2006'!$K$4</c:f>
              <c:strCache>
                <c:ptCount val="1"/>
                <c:pt idx="0">
                  <c:v>Losses</c:v>
                </c:pt>
              </c:strCache>
            </c:strRef>
          </c:cat>
          <c:val>
            <c:numRef>
              <c:f>'PNW Weighted Losses 2006'!$K$8</c:f>
              <c:numCache>
                <c:formatCode>0.0%</c:formatCode>
                <c:ptCount val="1"/>
                <c:pt idx="0">
                  <c:v>1.8000000000000002E-2</c:v>
                </c:pt>
              </c:numCache>
            </c:numRef>
          </c:val>
          <c:extLst>
            <c:ext xmlns:c16="http://schemas.microsoft.com/office/drawing/2014/chart" uri="{C3380CC4-5D6E-409C-BE32-E72D297353CC}">
              <c16:uniqueId val="{00000003-CEF0-48D8-80D2-AE7A1AAF53C9}"/>
            </c:ext>
          </c:extLst>
        </c:ser>
        <c:ser>
          <c:idx val="4"/>
          <c:order val="4"/>
          <c:tx>
            <c:strRef>
              <c:f>'PNW Weighted Losses 2006'!$H$9:$J$9</c:f>
              <c:strCache>
                <c:ptCount val="3"/>
                <c:pt idx="0">
                  <c:v>PUD No. 1 of Chelan County</c:v>
                </c:pt>
                <c:pt idx="1">
                  <c:v>PUD No 1 of Chelan County</c:v>
                </c:pt>
                <c:pt idx="2">
                  <c:v>WA</c:v>
                </c:pt>
              </c:strCache>
            </c:strRef>
          </c:tx>
          <c:invertIfNegative val="0"/>
          <c:cat>
            <c:strRef>
              <c:f>'PNW Weighted Losses 2006'!$K$4</c:f>
              <c:strCache>
                <c:ptCount val="1"/>
                <c:pt idx="0">
                  <c:v>Losses</c:v>
                </c:pt>
              </c:strCache>
            </c:strRef>
          </c:cat>
          <c:val>
            <c:numRef>
              <c:f>'PNW Weighted Losses 2006'!$K$9</c:f>
              <c:numCache>
                <c:formatCode>0.0%</c:formatCode>
                <c:ptCount val="1"/>
                <c:pt idx="0">
                  <c:v>1.9400000000000001E-2</c:v>
                </c:pt>
              </c:numCache>
            </c:numRef>
          </c:val>
          <c:extLst>
            <c:ext xmlns:c16="http://schemas.microsoft.com/office/drawing/2014/chart" uri="{C3380CC4-5D6E-409C-BE32-E72D297353CC}">
              <c16:uniqueId val="{00000004-CEF0-48D8-80D2-AE7A1AAF53C9}"/>
            </c:ext>
          </c:extLst>
        </c:ser>
        <c:ser>
          <c:idx val="5"/>
          <c:order val="5"/>
          <c:tx>
            <c:strRef>
              <c:f>'PNW Weighted Losses 2006'!$H$10:$J$10</c:f>
              <c:strCache>
                <c:ptCount val="3"/>
                <c:pt idx="0">
                  <c:v>McMinnville Water &amp; Light</c:v>
                </c:pt>
                <c:pt idx="1">
                  <c:v>McMinnville City of</c:v>
                </c:pt>
                <c:pt idx="2">
                  <c:v>OR</c:v>
                </c:pt>
              </c:strCache>
            </c:strRef>
          </c:tx>
          <c:invertIfNegative val="0"/>
          <c:cat>
            <c:strRef>
              <c:f>'PNW Weighted Losses 2006'!$K$4</c:f>
              <c:strCache>
                <c:ptCount val="1"/>
                <c:pt idx="0">
                  <c:v>Losses</c:v>
                </c:pt>
              </c:strCache>
            </c:strRef>
          </c:cat>
          <c:val>
            <c:numRef>
              <c:f>'PNW Weighted Losses 2006'!$K$10</c:f>
              <c:numCache>
                <c:formatCode>0.0%</c:formatCode>
                <c:ptCount val="1"/>
                <c:pt idx="0">
                  <c:v>1.9599999999999999E-2</c:v>
                </c:pt>
              </c:numCache>
            </c:numRef>
          </c:val>
          <c:extLst>
            <c:ext xmlns:c16="http://schemas.microsoft.com/office/drawing/2014/chart" uri="{C3380CC4-5D6E-409C-BE32-E72D297353CC}">
              <c16:uniqueId val="{00000005-CEF0-48D8-80D2-AE7A1AAF53C9}"/>
            </c:ext>
          </c:extLst>
        </c:ser>
        <c:ser>
          <c:idx val="6"/>
          <c:order val="6"/>
          <c:tx>
            <c:strRef>
              <c:f>'PNW Weighted Losses 2006'!$H$11:$J$11</c:f>
              <c:strCache>
                <c:ptCount val="3"/>
                <c:pt idx="0">
                  <c:v>Salmon River Electric Coop, Inc.</c:v>
                </c:pt>
                <c:pt idx="1">
                  <c:v>Salmon River Electric Coop Inc</c:v>
                </c:pt>
                <c:pt idx="2">
                  <c:v>ID</c:v>
                </c:pt>
              </c:strCache>
            </c:strRef>
          </c:tx>
          <c:invertIfNegative val="0"/>
          <c:cat>
            <c:strRef>
              <c:f>'PNW Weighted Losses 2006'!$K$4</c:f>
              <c:strCache>
                <c:ptCount val="1"/>
                <c:pt idx="0">
                  <c:v>Losses</c:v>
                </c:pt>
              </c:strCache>
            </c:strRef>
          </c:cat>
          <c:val>
            <c:numRef>
              <c:f>'PNW Weighted Losses 2006'!$K$11</c:f>
              <c:numCache>
                <c:formatCode>0.0%</c:formatCode>
                <c:ptCount val="1"/>
                <c:pt idx="0">
                  <c:v>2.12E-2</c:v>
                </c:pt>
              </c:numCache>
            </c:numRef>
          </c:val>
          <c:extLst>
            <c:ext xmlns:c16="http://schemas.microsoft.com/office/drawing/2014/chart" uri="{C3380CC4-5D6E-409C-BE32-E72D297353CC}">
              <c16:uniqueId val="{00000006-CEF0-48D8-80D2-AE7A1AAF53C9}"/>
            </c:ext>
          </c:extLst>
        </c:ser>
        <c:ser>
          <c:idx val="7"/>
          <c:order val="7"/>
          <c:tx>
            <c:strRef>
              <c:f>'PNW Weighted Losses 2006'!$H$12:$J$12</c:f>
              <c:strCache>
                <c:ptCount val="3"/>
                <c:pt idx="0">
                  <c:v>Eugene Water &amp; Electric Board</c:v>
                </c:pt>
                <c:pt idx="1">
                  <c:v>Eugene City of</c:v>
                </c:pt>
                <c:pt idx="2">
                  <c:v>OR</c:v>
                </c:pt>
              </c:strCache>
            </c:strRef>
          </c:tx>
          <c:invertIfNegative val="0"/>
          <c:cat>
            <c:strRef>
              <c:f>'PNW Weighted Losses 2006'!$K$4</c:f>
              <c:strCache>
                <c:ptCount val="1"/>
                <c:pt idx="0">
                  <c:v>Losses</c:v>
                </c:pt>
              </c:strCache>
            </c:strRef>
          </c:cat>
          <c:val>
            <c:numRef>
              <c:f>'PNW Weighted Losses 2006'!$K$12</c:f>
              <c:numCache>
                <c:formatCode>0.0%</c:formatCode>
                <c:ptCount val="1"/>
                <c:pt idx="0">
                  <c:v>2.46E-2</c:v>
                </c:pt>
              </c:numCache>
            </c:numRef>
          </c:val>
          <c:extLst>
            <c:ext xmlns:c16="http://schemas.microsoft.com/office/drawing/2014/chart" uri="{C3380CC4-5D6E-409C-BE32-E72D297353CC}">
              <c16:uniqueId val="{00000007-CEF0-48D8-80D2-AE7A1AAF53C9}"/>
            </c:ext>
          </c:extLst>
        </c:ser>
        <c:ser>
          <c:idx val="8"/>
          <c:order val="8"/>
          <c:tx>
            <c:strRef>
              <c:f>'PNW Weighted Losses 2006'!$H$13:$J$13</c:f>
              <c:strCache>
                <c:ptCount val="3"/>
                <c:pt idx="0">
                  <c:v>Monmouth Electric Dept.</c:v>
                </c:pt>
                <c:pt idx="1">
                  <c:v>City of Monmouth</c:v>
                </c:pt>
                <c:pt idx="2">
                  <c:v>OR</c:v>
                </c:pt>
              </c:strCache>
            </c:strRef>
          </c:tx>
          <c:invertIfNegative val="0"/>
          <c:cat>
            <c:strRef>
              <c:f>'PNW Weighted Losses 2006'!$K$4</c:f>
              <c:strCache>
                <c:ptCount val="1"/>
                <c:pt idx="0">
                  <c:v>Losses</c:v>
                </c:pt>
              </c:strCache>
            </c:strRef>
          </c:cat>
          <c:val>
            <c:numRef>
              <c:f>'PNW Weighted Losses 2006'!$K$13</c:f>
              <c:numCache>
                <c:formatCode>0.0%</c:formatCode>
                <c:ptCount val="1"/>
                <c:pt idx="0">
                  <c:v>2.5600000000000001E-2</c:v>
                </c:pt>
              </c:numCache>
            </c:numRef>
          </c:val>
          <c:extLst>
            <c:ext xmlns:c16="http://schemas.microsoft.com/office/drawing/2014/chart" uri="{C3380CC4-5D6E-409C-BE32-E72D297353CC}">
              <c16:uniqueId val="{00000008-CEF0-48D8-80D2-AE7A1AAF53C9}"/>
            </c:ext>
          </c:extLst>
        </c:ser>
        <c:ser>
          <c:idx val="9"/>
          <c:order val="9"/>
          <c:tx>
            <c:strRef>
              <c:f>'PNW Weighted Losses 2006'!$H$14:$J$14</c:f>
              <c:strCache>
                <c:ptCount val="3"/>
                <c:pt idx="0">
                  <c:v>Columbia River Peoples Utility District</c:v>
                </c:pt>
                <c:pt idx="1">
                  <c:v>Columbia River Peoples Ut Dist</c:v>
                </c:pt>
                <c:pt idx="2">
                  <c:v>OR</c:v>
                </c:pt>
              </c:strCache>
            </c:strRef>
          </c:tx>
          <c:invertIfNegative val="0"/>
          <c:cat>
            <c:strRef>
              <c:f>'PNW Weighted Losses 2006'!$K$4</c:f>
              <c:strCache>
                <c:ptCount val="1"/>
                <c:pt idx="0">
                  <c:v>Losses</c:v>
                </c:pt>
              </c:strCache>
            </c:strRef>
          </c:cat>
          <c:val>
            <c:numRef>
              <c:f>'PNW Weighted Losses 2006'!$K$14</c:f>
              <c:numCache>
                <c:formatCode>0.0%</c:formatCode>
                <c:ptCount val="1"/>
                <c:pt idx="0">
                  <c:v>2.5699999999999997E-2</c:v>
                </c:pt>
              </c:numCache>
            </c:numRef>
          </c:val>
          <c:extLst>
            <c:ext xmlns:c16="http://schemas.microsoft.com/office/drawing/2014/chart" uri="{C3380CC4-5D6E-409C-BE32-E72D297353CC}">
              <c16:uniqueId val="{00000009-CEF0-48D8-80D2-AE7A1AAF53C9}"/>
            </c:ext>
          </c:extLst>
        </c:ser>
        <c:ser>
          <c:idx val="10"/>
          <c:order val="10"/>
          <c:tx>
            <c:strRef>
              <c:f>'PNW Weighted Losses 2006'!$H$15:$J$15</c:f>
              <c:strCache>
                <c:ptCount val="3"/>
                <c:pt idx="0">
                  <c:v>Northern Wasco County Public Utility District</c:v>
                </c:pt>
                <c:pt idx="1">
                  <c:v>Northern Wasco County PUD</c:v>
                </c:pt>
                <c:pt idx="2">
                  <c:v>OR</c:v>
                </c:pt>
              </c:strCache>
            </c:strRef>
          </c:tx>
          <c:invertIfNegative val="0"/>
          <c:cat>
            <c:strRef>
              <c:f>'PNW Weighted Losses 2006'!$K$4</c:f>
              <c:strCache>
                <c:ptCount val="1"/>
                <c:pt idx="0">
                  <c:v>Losses</c:v>
                </c:pt>
              </c:strCache>
            </c:strRef>
          </c:cat>
          <c:val>
            <c:numRef>
              <c:f>'PNW Weighted Losses 2006'!$K$15</c:f>
              <c:numCache>
                <c:formatCode>0.0%</c:formatCode>
                <c:ptCount val="1"/>
                <c:pt idx="0">
                  <c:v>2.6600000000000002E-2</c:v>
                </c:pt>
              </c:numCache>
            </c:numRef>
          </c:val>
          <c:extLst>
            <c:ext xmlns:c16="http://schemas.microsoft.com/office/drawing/2014/chart" uri="{C3380CC4-5D6E-409C-BE32-E72D297353CC}">
              <c16:uniqueId val="{0000000A-CEF0-48D8-80D2-AE7A1AAF53C9}"/>
            </c:ext>
          </c:extLst>
        </c:ser>
        <c:ser>
          <c:idx val="11"/>
          <c:order val="11"/>
          <c:tx>
            <c:strRef>
              <c:f>'PNW Weighted Losses 2006'!$H$16:$J$16</c:f>
              <c:strCache>
                <c:ptCount val="3"/>
                <c:pt idx="0">
                  <c:v>Salem Electric Coop Association</c:v>
                </c:pt>
                <c:pt idx="1">
                  <c:v>Salem Electric Coop Association</c:v>
                </c:pt>
                <c:pt idx="2">
                  <c:v>OR</c:v>
                </c:pt>
              </c:strCache>
            </c:strRef>
          </c:tx>
          <c:invertIfNegative val="0"/>
          <c:cat>
            <c:strRef>
              <c:f>'PNW Weighted Losses 2006'!$K$4</c:f>
              <c:strCache>
                <c:ptCount val="1"/>
                <c:pt idx="0">
                  <c:v>Losses</c:v>
                </c:pt>
              </c:strCache>
            </c:strRef>
          </c:cat>
          <c:val>
            <c:numRef>
              <c:f>'PNW Weighted Losses 2006'!$K$16</c:f>
              <c:numCache>
                <c:formatCode>0.0%</c:formatCode>
                <c:ptCount val="1"/>
                <c:pt idx="0">
                  <c:v>2.6699999999999998E-2</c:v>
                </c:pt>
              </c:numCache>
            </c:numRef>
          </c:val>
          <c:extLst>
            <c:ext xmlns:c16="http://schemas.microsoft.com/office/drawing/2014/chart" uri="{C3380CC4-5D6E-409C-BE32-E72D297353CC}">
              <c16:uniqueId val="{0000000B-CEF0-48D8-80D2-AE7A1AAF53C9}"/>
            </c:ext>
          </c:extLst>
        </c:ser>
        <c:ser>
          <c:idx val="12"/>
          <c:order val="12"/>
          <c:tx>
            <c:strRef>
              <c:f>'PNW Weighted Losses 2006'!$H$17:$J$17</c:f>
              <c:strCache>
                <c:ptCount val="3"/>
                <c:pt idx="0">
                  <c:v>Rupert Electrical Dept.</c:v>
                </c:pt>
                <c:pt idx="1">
                  <c:v>Rupert City of</c:v>
                </c:pt>
                <c:pt idx="2">
                  <c:v>ID</c:v>
                </c:pt>
              </c:strCache>
            </c:strRef>
          </c:tx>
          <c:invertIfNegative val="0"/>
          <c:cat>
            <c:strRef>
              <c:f>'PNW Weighted Losses 2006'!$K$4</c:f>
              <c:strCache>
                <c:ptCount val="1"/>
                <c:pt idx="0">
                  <c:v>Losses</c:v>
                </c:pt>
              </c:strCache>
            </c:strRef>
          </c:cat>
          <c:val>
            <c:numRef>
              <c:f>'PNW Weighted Losses 2006'!$K$17</c:f>
              <c:numCache>
                <c:formatCode>0.0%</c:formatCode>
                <c:ptCount val="1"/>
                <c:pt idx="0">
                  <c:v>2.7099999999999999E-2</c:v>
                </c:pt>
              </c:numCache>
            </c:numRef>
          </c:val>
          <c:extLst>
            <c:ext xmlns:c16="http://schemas.microsoft.com/office/drawing/2014/chart" uri="{C3380CC4-5D6E-409C-BE32-E72D297353CC}">
              <c16:uniqueId val="{0000000C-CEF0-48D8-80D2-AE7A1AAF53C9}"/>
            </c:ext>
          </c:extLst>
        </c:ser>
        <c:ser>
          <c:idx val="13"/>
          <c:order val="13"/>
          <c:tx>
            <c:strRef>
              <c:f>'PNW Weighted Losses 2006'!$H$18:$J$18</c:f>
              <c:strCache>
                <c:ptCount val="3"/>
                <c:pt idx="0">
                  <c:v>Ashland Dept. of Electric Utilities</c:v>
                </c:pt>
                <c:pt idx="1">
                  <c:v>City of Ashland</c:v>
                </c:pt>
                <c:pt idx="2">
                  <c:v>OR</c:v>
                </c:pt>
              </c:strCache>
            </c:strRef>
          </c:tx>
          <c:invertIfNegative val="0"/>
          <c:cat>
            <c:strRef>
              <c:f>'PNW Weighted Losses 2006'!$K$4</c:f>
              <c:strCache>
                <c:ptCount val="1"/>
                <c:pt idx="0">
                  <c:v>Losses</c:v>
                </c:pt>
              </c:strCache>
            </c:strRef>
          </c:cat>
          <c:val>
            <c:numRef>
              <c:f>'PNW Weighted Losses 2006'!$K$18</c:f>
              <c:numCache>
                <c:formatCode>0.0%</c:formatCode>
                <c:ptCount val="1"/>
                <c:pt idx="0">
                  <c:v>2.8199999999999999E-2</c:v>
                </c:pt>
              </c:numCache>
            </c:numRef>
          </c:val>
          <c:extLst>
            <c:ext xmlns:c16="http://schemas.microsoft.com/office/drawing/2014/chart" uri="{C3380CC4-5D6E-409C-BE32-E72D297353CC}">
              <c16:uniqueId val="{0000000D-CEF0-48D8-80D2-AE7A1AAF53C9}"/>
            </c:ext>
          </c:extLst>
        </c:ser>
        <c:ser>
          <c:idx val="14"/>
          <c:order val="14"/>
          <c:tx>
            <c:strRef>
              <c:f>'PNW Weighted Losses 2006'!$H$19:$J$19</c:f>
              <c:strCache>
                <c:ptCount val="3"/>
                <c:pt idx="0">
                  <c:v>Parkland Light &amp; Water Co.</c:v>
                </c:pt>
                <c:pt idx="1">
                  <c:v>Parkland Light &amp; Water Company</c:v>
                </c:pt>
                <c:pt idx="2">
                  <c:v>WA</c:v>
                </c:pt>
              </c:strCache>
            </c:strRef>
          </c:tx>
          <c:invertIfNegative val="0"/>
          <c:cat>
            <c:strRef>
              <c:f>'PNW Weighted Losses 2006'!$K$4</c:f>
              <c:strCache>
                <c:ptCount val="1"/>
                <c:pt idx="0">
                  <c:v>Losses</c:v>
                </c:pt>
              </c:strCache>
            </c:strRef>
          </c:cat>
          <c:val>
            <c:numRef>
              <c:f>'PNW Weighted Losses 2006'!$K$19</c:f>
              <c:numCache>
                <c:formatCode>0.0%</c:formatCode>
                <c:ptCount val="1"/>
                <c:pt idx="0">
                  <c:v>2.86E-2</c:v>
                </c:pt>
              </c:numCache>
            </c:numRef>
          </c:val>
          <c:extLst>
            <c:ext xmlns:c16="http://schemas.microsoft.com/office/drawing/2014/chart" uri="{C3380CC4-5D6E-409C-BE32-E72D297353CC}">
              <c16:uniqueId val="{0000000E-CEF0-48D8-80D2-AE7A1AAF53C9}"/>
            </c:ext>
          </c:extLst>
        </c:ser>
        <c:ser>
          <c:idx val="15"/>
          <c:order val="15"/>
          <c:tx>
            <c:strRef>
              <c:f>'PNW Weighted Losses 2006'!$H$20:$J$20</c:f>
              <c:strCache>
                <c:ptCount val="3"/>
                <c:pt idx="0">
                  <c:v>Central Lincoln Peoples Utility District</c:v>
                </c:pt>
                <c:pt idx="1">
                  <c:v>Central Lincoln People's Ut Dt</c:v>
                </c:pt>
                <c:pt idx="2">
                  <c:v>OR</c:v>
                </c:pt>
              </c:strCache>
            </c:strRef>
          </c:tx>
          <c:invertIfNegative val="0"/>
          <c:cat>
            <c:strRef>
              <c:f>'PNW Weighted Losses 2006'!$K$4</c:f>
              <c:strCache>
                <c:ptCount val="1"/>
                <c:pt idx="0">
                  <c:v>Losses</c:v>
                </c:pt>
              </c:strCache>
            </c:strRef>
          </c:cat>
          <c:val>
            <c:numRef>
              <c:f>'PNW Weighted Losses 2006'!$K$20</c:f>
              <c:numCache>
                <c:formatCode>0.0%</c:formatCode>
                <c:ptCount val="1"/>
                <c:pt idx="0">
                  <c:v>2.9300000000000003E-2</c:v>
                </c:pt>
              </c:numCache>
            </c:numRef>
          </c:val>
          <c:extLst>
            <c:ext xmlns:c16="http://schemas.microsoft.com/office/drawing/2014/chart" uri="{C3380CC4-5D6E-409C-BE32-E72D297353CC}">
              <c16:uniqueId val="{0000000F-CEF0-48D8-80D2-AE7A1AAF53C9}"/>
            </c:ext>
          </c:extLst>
        </c:ser>
        <c:ser>
          <c:idx val="16"/>
          <c:order val="16"/>
          <c:tx>
            <c:strRef>
              <c:f>'PNW Weighted Losses 2006'!$H$21:$J$21</c:f>
              <c:strCache>
                <c:ptCount val="3"/>
                <c:pt idx="0">
                  <c:v>Soda Springs Electric Light &amp; Power</c:v>
                </c:pt>
                <c:pt idx="1">
                  <c:v>City of Soda Springs</c:v>
                </c:pt>
                <c:pt idx="2">
                  <c:v>ID</c:v>
                </c:pt>
              </c:strCache>
            </c:strRef>
          </c:tx>
          <c:invertIfNegative val="0"/>
          <c:cat>
            <c:strRef>
              <c:f>'PNW Weighted Losses 2006'!$K$4</c:f>
              <c:strCache>
                <c:ptCount val="1"/>
                <c:pt idx="0">
                  <c:v>Losses</c:v>
                </c:pt>
              </c:strCache>
            </c:strRef>
          </c:cat>
          <c:val>
            <c:numRef>
              <c:f>'PNW Weighted Losses 2006'!$K$21</c:f>
              <c:numCache>
                <c:formatCode>0.0%</c:formatCode>
                <c:ptCount val="1"/>
                <c:pt idx="0">
                  <c:v>2.9399999999999999E-2</c:v>
                </c:pt>
              </c:numCache>
            </c:numRef>
          </c:val>
          <c:extLst>
            <c:ext xmlns:c16="http://schemas.microsoft.com/office/drawing/2014/chart" uri="{C3380CC4-5D6E-409C-BE32-E72D297353CC}">
              <c16:uniqueId val="{00000010-CEF0-48D8-80D2-AE7A1AAF53C9}"/>
            </c:ext>
          </c:extLst>
        </c:ser>
        <c:ser>
          <c:idx val="17"/>
          <c:order val="17"/>
          <c:tx>
            <c:strRef>
              <c:f>'PNW Weighted Losses 2006'!$H$22:$J$22</c:f>
              <c:strCache>
                <c:ptCount val="3"/>
                <c:pt idx="0">
                  <c:v>Tacoma Public Utilities Light Division</c:v>
                </c:pt>
                <c:pt idx="1">
                  <c:v>Tacoma City of</c:v>
                </c:pt>
                <c:pt idx="2">
                  <c:v>WA</c:v>
                </c:pt>
              </c:strCache>
            </c:strRef>
          </c:tx>
          <c:invertIfNegative val="0"/>
          <c:cat>
            <c:strRef>
              <c:f>'PNW Weighted Losses 2006'!$K$4</c:f>
              <c:strCache>
                <c:ptCount val="1"/>
                <c:pt idx="0">
                  <c:v>Losses</c:v>
                </c:pt>
              </c:strCache>
            </c:strRef>
          </c:cat>
          <c:val>
            <c:numRef>
              <c:f>'PNW Weighted Losses 2006'!$K$22</c:f>
              <c:numCache>
                <c:formatCode>0.0%</c:formatCode>
                <c:ptCount val="1"/>
                <c:pt idx="0">
                  <c:v>2.9600000000000001E-2</c:v>
                </c:pt>
              </c:numCache>
            </c:numRef>
          </c:val>
          <c:extLst>
            <c:ext xmlns:c16="http://schemas.microsoft.com/office/drawing/2014/chart" uri="{C3380CC4-5D6E-409C-BE32-E72D297353CC}">
              <c16:uniqueId val="{00000011-CEF0-48D8-80D2-AE7A1AAF53C9}"/>
            </c:ext>
          </c:extLst>
        </c:ser>
        <c:ser>
          <c:idx val="18"/>
          <c:order val="18"/>
          <c:tx>
            <c:strRef>
              <c:f>'PNW Weighted Losses 2006'!$H$23:$J$23</c:f>
              <c:strCache>
                <c:ptCount val="3"/>
                <c:pt idx="0">
                  <c:v>West Oregon Electric Coop, Inc.</c:v>
                </c:pt>
                <c:pt idx="1">
                  <c:v>West Oregon Electric Coop Inc</c:v>
                </c:pt>
                <c:pt idx="2">
                  <c:v>OR</c:v>
                </c:pt>
              </c:strCache>
            </c:strRef>
          </c:tx>
          <c:invertIfNegative val="0"/>
          <c:cat>
            <c:strRef>
              <c:f>'PNW Weighted Losses 2006'!$K$4</c:f>
              <c:strCache>
                <c:ptCount val="1"/>
                <c:pt idx="0">
                  <c:v>Losses</c:v>
                </c:pt>
              </c:strCache>
            </c:strRef>
          </c:cat>
          <c:val>
            <c:numRef>
              <c:f>'PNW Weighted Losses 2006'!$K$23</c:f>
              <c:numCache>
                <c:formatCode>0.0%</c:formatCode>
                <c:ptCount val="1"/>
                <c:pt idx="0">
                  <c:v>3.0299999999999997E-2</c:v>
                </c:pt>
              </c:numCache>
            </c:numRef>
          </c:val>
          <c:extLst>
            <c:ext xmlns:c16="http://schemas.microsoft.com/office/drawing/2014/chart" uri="{C3380CC4-5D6E-409C-BE32-E72D297353CC}">
              <c16:uniqueId val="{00000012-CEF0-48D8-80D2-AE7A1AAF53C9}"/>
            </c:ext>
          </c:extLst>
        </c:ser>
        <c:ser>
          <c:idx val="19"/>
          <c:order val="19"/>
          <c:tx>
            <c:strRef>
              <c:f>'PNW Weighted Losses 2006'!$H$24:$J$24</c:f>
              <c:strCache>
                <c:ptCount val="3"/>
                <c:pt idx="0">
                  <c:v>Sumas Electric Dept.</c:v>
                </c:pt>
                <c:pt idx="1">
                  <c:v>City of Sumas</c:v>
                </c:pt>
                <c:pt idx="2">
                  <c:v>WA</c:v>
                </c:pt>
              </c:strCache>
            </c:strRef>
          </c:tx>
          <c:invertIfNegative val="0"/>
          <c:cat>
            <c:strRef>
              <c:f>'PNW Weighted Losses 2006'!$K$4</c:f>
              <c:strCache>
                <c:ptCount val="1"/>
                <c:pt idx="0">
                  <c:v>Losses</c:v>
                </c:pt>
              </c:strCache>
            </c:strRef>
          </c:cat>
          <c:val>
            <c:numRef>
              <c:f>'PNW Weighted Losses 2006'!$K$24</c:f>
              <c:numCache>
                <c:formatCode>0.0%</c:formatCode>
                <c:ptCount val="1"/>
                <c:pt idx="0">
                  <c:v>3.1200000000000002E-2</c:v>
                </c:pt>
              </c:numCache>
            </c:numRef>
          </c:val>
          <c:extLst>
            <c:ext xmlns:c16="http://schemas.microsoft.com/office/drawing/2014/chart" uri="{C3380CC4-5D6E-409C-BE32-E72D297353CC}">
              <c16:uniqueId val="{00000013-CEF0-48D8-80D2-AE7A1AAF53C9}"/>
            </c:ext>
          </c:extLst>
        </c:ser>
        <c:ser>
          <c:idx val="20"/>
          <c:order val="20"/>
          <c:tx>
            <c:strRef>
              <c:f>'PNW Weighted Losses 2006'!$H$25:$J$25</c:f>
              <c:strCache>
                <c:ptCount val="3"/>
                <c:pt idx="0">
                  <c:v>PUD No. 1 of Benton County</c:v>
                </c:pt>
                <c:pt idx="1">
                  <c:v>PUD No 1 of Benton County</c:v>
                </c:pt>
                <c:pt idx="2">
                  <c:v>WA</c:v>
                </c:pt>
              </c:strCache>
            </c:strRef>
          </c:tx>
          <c:invertIfNegative val="0"/>
          <c:cat>
            <c:strRef>
              <c:f>'PNW Weighted Losses 2006'!$K$4</c:f>
              <c:strCache>
                <c:ptCount val="1"/>
                <c:pt idx="0">
                  <c:v>Losses</c:v>
                </c:pt>
              </c:strCache>
            </c:strRef>
          </c:cat>
          <c:val>
            <c:numRef>
              <c:f>'PNW Weighted Losses 2006'!$K$25</c:f>
              <c:numCache>
                <c:formatCode>0.0%</c:formatCode>
                <c:ptCount val="1"/>
                <c:pt idx="0">
                  <c:v>3.2799999999999996E-2</c:v>
                </c:pt>
              </c:numCache>
            </c:numRef>
          </c:val>
          <c:extLst>
            <c:ext xmlns:c16="http://schemas.microsoft.com/office/drawing/2014/chart" uri="{C3380CC4-5D6E-409C-BE32-E72D297353CC}">
              <c16:uniqueId val="{00000014-CEF0-48D8-80D2-AE7A1AAF53C9}"/>
            </c:ext>
          </c:extLst>
        </c:ser>
        <c:ser>
          <c:idx val="21"/>
          <c:order val="21"/>
          <c:tx>
            <c:strRef>
              <c:f>'PNW Weighted Losses 2006'!$H$26:$J$26</c:f>
              <c:strCache>
                <c:ptCount val="3"/>
                <c:pt idx="0">
                  <c:v>Clark Public Utility District</c:v>
                </c:pt>
                <c:pt idx="1">
                  <c:v>PUD No 1 of Clark County</c:v>
                </c:pt>
                <c:pt idx="2">
                  <c:v>WA</c:v>
                </c:pt>
              </c:strCache>
            </c:strRef>
          </c:tx>
          <c:invertIfNegative val="0"/>
          <c:cat>
            <c:strRef>
              <c:f>'PNW Weighted Losses 2006'!$K$4</c:f>
              <c:strCache>
                <c:ptCount val="1"/>
                <c:pt idx="0">
                  <c:v>Losses</c:v>
                </c:pt>
              </c:strCache>
            </c:strRef>
          </c:cat>
          <c:val>
            <c:numRef>
              <c:f>'PNW Weighted Losses 2006'!$K$26</c:f>
              <c:numCache>
                <c:formatCode>0.0%</c:formatCode>
                <c:ptCount val="1"/>
                <c:pt idx="0">
                  <c:v>3.32E-2</c:v>
                </c:pt>
              </c:numCache>
            </c:numRef>
          </c:val>
          <c:extLst>
            <c:ext xmlns:c16="http://schemas.microsoft.com/office/drawing/2014/chart" uri="{C3380CC4-5D6E-409C-BE32-E72D297353CC}">
              <c16:uniqueId val="{00000015-CEF0-48D8-80D2-AE7A1AAF53C9}"/>
            </c:ext>
          </c:extLst>
        </c:ser>
        <c:ser>
          <c:idx val="22"/>
          <c:order val="22"/>
          <c:tx>
            <c:strRef>
              <c:f>'PNW Weighted Losses 2006'!$H$27:$J$27</c:f>
              <c:strCache>
                <c:ptCount val="3"/>
                <c:pt idx="0">
                  <c:v>Hermiston Energy Services</c:v>
                </c:pt>
                <c:pt idx="1">
                  <c:v>City of Hermiston</c:v>
                </c:pt>
                <c:pt idx="2">
                  <c:v>OR</c:v>
                </c:pt>
              </c:strCache>
            </c:strRef>
          </c:tx>
          <c:invertIfNegative val="0"/>
          <c:cat>
            <c:strRef>
              <c:f>'PNW Weighted Losses 2006'!$K$4</c:f>
              <c:strCache>
                <c:ptCount val="1"/>
                <c:pt idx="0">
                  <c:v>Losses</c:v>
                </c:pt>
              </c:strCache>
            </c:strRef>
          </c:cat>
          <c:val>
            <c:numRef>
              <c:f>'PNW Weighted Losses 2006'!$K$27</c:f>
              <c:numCache>
                <c:formatCode>0.0%</c:formatCode>
                <c:ptCount val="1"/>
                <c:pt idx="0">
                  <c:v>3.3300000000000003E-2</c:v>
                </c:pt>
              </c:numCache>
            </c:numRef>
          </c:val>
          <c:extLst>
            <c:ext xmlns:c16="http://schemas.microsoft.com/office/drawing/2014/chart" uri="{C3380CC4-5D6E-409C-BE32-E72D297353CC}">
              <c16:uniqueId val="{00000016-CEF0-48D8-80D2-AE7A1AAF53C9}"/>
            </c:ext>
          </c:extLst>
        </c:ser>
        <c:ser>
          <c:idx val="23"/>
          <c:order val="23"/>
          <c:tx>
            <c:strRef>
              <c:f>'PNW Weighted Losses 2006'!$H$28:$J$28</c:f>
              <c:strCache>
                <c:ptCount val="3"/>
                <c:pt idx="0">
                  <c:v>Missoula Electric Coop, Inc.</c:v>
                </c:pt>
                <c:pt idx="1">
                  <c:v>Missoula Electric Coop, Inc</c:v>
                </c:pt>
                <c:pt idx="2">
                  <c:v>ID</c:v>
                </c:pt>
              </c:strCache>
            </c:strRef>
          </c:tx>
          <c:invertIfNegative val="0"/>
          <c:cat>
            <c:strRef>
              <c:f>'PNW Weighted Losses 2006'!$K$4</c:f>
              <c:strCache>
                <c:ptCount val="1"/>
                <c:pt idx="0">
                  <c:v>Losses</c:v>
                </c:pt>
              </c:strCache>
            </c:strRef>
          </c:cat>
          <c:val>
            <c:numRef>
              <c:f>'PNW Weighted Losses 2006'!$K$28</c:f>
              <c:numCache>
                <c:formatCode>0.0%</c:formatCode>
                <c:ptCount val="1"/>
                <c:pt idx="0">
                  <c:v>3.4099999999999998E-2</c:v>
                </c:pt>
              </c:numCache>
            </c:numRef>
          </c:val>
          <c:extLst>
            <c:ext xmlns:c16="http://schemas.microsoft.com/office/drawing/2014/chart" uri="{C3380CC4-5D6E-409C-BE32-E72D297353CC}">
              <c16:uniqueId val="{00000017-CEF0-48D8-80D2-AE7A1AAF53C9}"/>
            </c:ext>
          </c:extLst>
        </c:ser>
        <c:ser>
          <c:idx val="24"/>
          <c:order val="24"/>
          <c:tx>
            <c:strRef>
              <c:f>'PNW Weighted Losses 2006'!$H$29:$J$29</c:f>
              <c:strCache>
                <c:ptCount val="3"/>
                <c:pt idx="0">
                  <c:v>Missoula Electric Coop, Inc.</c:v>
                </c:pt>
                <c:pt idx="1">
                  <c:v>Missoula Electric Coop, Inc</c:v>
                </c:pt>
                <c:pt idx="2">
                  <c:v>MT</c:v>
                </c:pt>
              </c:strCache>
            </c:strRef>
          </c:tx>
          <c:invertIfNegative val="0"/>
          <c:cat>
            <c:strRef>
              <c:f>'PNW Weighted Losses 2006'!$K$4</c:f>
              <c:strCache>
                <c:ptCount val="1"/>
                <c:pt idx="0">
                  <c:v>Losses</c:v>
                </c:pt>
              </c:strCache>
            </c:strRef>
          </c:cat>
          <c:val>
            <c:numRef>
              <c:f>'PNW Weighted Losses 2006'!$K$29</c:f>
              <c:numCache>
                <c:formatCode>0.0%</c:formatCode>
                <c:ptCount val="1"/>
                <c:pt idx="0">
                  <c:v>3.4099999999999998E-2</c:v>
                </c:pt>
              </c:numCache>
            </c:numRef>
          </c:val>
          <c:extLst>
            <c:ext xmlns:c16="http://schemas.microsoft.com/office/drawing/2014/chart" uri="{C3380CC4-5D6E-409C-BE32-E72D297353CC}">
              <c16:uniqueId val="{00000018-CEF0-48D8-80D2-AE7A1AAF53C9}"/>
            </c:ext>
          </c:extLst>
        </c:ser>
        <c:ser>
          <c:idx val="25"/>
          <c:order val="25"/>
          <c:tx>
            <c:strRef>
              <c:f>'PNW Weighted Losses 2006'!$H$30:$J$30</c:f>
              <c:strCache>
                <c:ptCount val="3"/>
                <c:pt idx="0">
                  <c:v>PUD No. 1 of Snohomish County</c:v>
                </c:pt>
                <c:pt idx="1">
                  <c:v>Snohomish County PUD No 1</c:v>
                </c:pt>
                <c:pt idx="2">
                  <c:v>WA</c:v>
                </c:pt>
              </c:strCache>
            </c:strRef>
          </c:tx>
          <c:invertIfNegative val="0"/>
          <c:cat>
            <c:strRef>
              <c:f>'PNW Weighted Losses 2006'!$K$4</c:f>
              <c:strCache>
                <c:ptCount val="1"/>
                <c:pt idx="0">
                  <c:v>Losses</c:v>
                </c:pt>
              </c:strCache>
            </c:strRef>
          </c:cat>
          <c:val>
            <c:numRef>
              <c:f>'PNW Weighted Losses 2006'!$K$30</c:f>
              <c:numCache>
                <c:formatCode>0.0%</c:formatCode>
                <c:ptCount val="1"/>
                <c:pt idx="0">
                  <c:v>3.49E-2</c:v>
                </c:pt>
              </c:numCache>
            </c:numRef>
          </c:val>
          <c:extLst>
            <c:ext xmlns:c16="http://schemas.microsoft.com/office/drawing/2014/chart" uri="{C3380CC4-5D6E-409C-BE32-E72D297353CC}">
              <c16:uniqueId val="{00000019-CEF0-48D8-80D2-AE7A1AAF53C9}"/>
            </c:ext>
          </c:extLst>
        </c:ser>
        <c:ser>
          <c:idx val="26"/>
          <c:order val="26"/>
          <c:tx>
            <c:strRef>
              <c:f>'PNW Weighted Losses 2006'!$H$31:$J$31</c:f>
              <c:strCache>
                <c:ptCount val="3"/>
                <c:pt idx="0">
                  <c:v>Elmhurst Mutual Power &amp; Light Co.</c:v>
                </c:pt>
                <c:pt idx="1">
                  <c:v>Elmhurst Mutual Power &amp; Light Co</c:v>
                </c:pt>
                <c:pt idx="2">
                  <c:v>WA</c:v>
                </c:pt>
              </c:strCache>
            </c:strRef>
          </c:tx>
          <c:invertIfNegative val="0"/>
          <c:cat>
            <c:strRef>
              <c:f>'PNW Weighted Losses 2006'!$K$4</c:f>
              <c:strCache>
                <c:ptCount val="1"/>
                <c:pt idx="0">
                  <c:v>Losses</c:v>
                </c:pt>
              </c:strCache>
            </c:strRef>
          </c:cat>
          <c:val>
            <c:numRef>
              <c:f>'PNW Weighted Losses 2006'!$K$31</c:f>
              <c:numCache>
                <c:formatCode>0.0%</c:formatCode>
                <c:ptCount val="1"/>
                <c:pt idx="0">
                  <c:v>3.5400000000000001E-2</c:v>
                </c:pt>
              </c:numCache>
            </c:numRef>
          </c:val>
          <c:extLst>
            <c:ext xmlns:c16="http://schemas.microsoft.com/office/drawing/2014/chart" uri="{C3380CC4-5D6E-409C-BE32-E72D297353CC}">
              <c16:uniqueId val="{0000001A-CEF0-48D8-80D2-AE7A1AAF53C9}"/>
            </c:ext>
          </c:extLst>
        </c:ser>
        <c:ser>
          <c:idx val="27"/>
          <c:order val="27"/>
          <c:tx>
            <c:strRef>
              <c:f>'PNW Weighted Losses 2006'!$H$32:$J$32</c:f>
              <c:strCache>
                <c:ptCount val="3"/>
                <c:pt idx="0">
                  <c:v>Vera Irrigation District No. 15</c:v>
                </c:pt>
                <c:pt idx="1">
                  <c:v>Vera Irrigation District #15</c:v>
                </c:pt>
                <c:pt idx="2">
                  <c:v>WA</c:v>
                </c:pt>
              </c:strCache>
            </c:strRef>
          </c:tx>
          <c:invertIfNegative val="0"/>
          <c:cat>
            <c:strRef>
              <c:f>'PNW Weighted Losses 2006'!$K$4</c:f>
              <c:strCache>
                <c:ptCount val="1"/>
                <c:pt idx="0">
                  <c:v>Losses</c:v>
                </c:pt>
              </c:strCache>
            </c:strRef>
          </c:cat>
          <c:val>
            <c:numRef>
              <c:f>'PNW Weighted Losses 2006'!$K$32</c:f>
              <c:numCache>
                <c:formatCode>0.0%</c:formatCode>
                <c:ptCount val="1"/>
                <c:pt idx="0">
                  <c:v>3.56E-2</c:v>
                </c:pt>
              </c:numCache>
            </c:numRef>
          </c:val>
          <c:extLst>
            <c:ext xmlns:c16="http://schemas.microsoft.com/office/drawing/2014/chart" uri="{C3380CC4-5D6E-409C-BE32-E72D297353CC}">
              <c16:uniqueId val="{0000001B-CEF0-48D8-80D2-AE7A1AAF53C9}"/>
            </c:ext>
          </c:extLst>
        </c:ser>
        <c:ser>
          <c:idx val="28"/>
          <c:order val="28"/>
          <c:tx>
            <c:strRef>
              <c:f>'PNW Weighted Losses 2006'!$H$33:$J$33</c:f>
              <c:strCache>
                <c:ptCount val="3"/>
                <c:pt idx="0">
                  <c:v>Drain Electric Dept.</c:v>
                </c:pt>
                <c:pt idx="1">
                  <c:v>City of Drain</c:v>
                </c:pt>
                <c:pt idx="2">
                  <c:v>OR</c:v>
                </c:pt>
              </c:strCache>
            </c:strRef>
          </c:tx>
          <c:invertIfNegative val="0"/>
          <c:cat>
            <c:strRef>
              <c:f>'PNW Weighted Losses 2006'!$K$4</c:f>
              <c:strCache>
                <c:ptCount val="1"/>
                <c:pt idx="0">
                  <c:v>Losses</c:v>
                </c:pt>
              </c:strCache>
            </c:strRef>
          </c:cat>
          <c:val>
            <c:numRef>
              <c:f>'PNW Weighted Losses 2006'!$K$33</c:f>
              <c:numCache>
                <c:formatCode>0.0%</c:formatCode>
                <c:ptCount val="1"/>
                <c:pt idx="0">
                  <c:v>3.6499999999999998E-2</c:v>
                </c:pt>
              </c:numCache>
            </c:numRef>
          </c:val>
          <c:extLst>
            <c:ext xmlns:c16="http://schemas.microsoft.com/office/drawing/2014/chart" uri="{C3380CC4-5D6E-409C-BE32-E72D297353CC}">
              <c16:uniqueId val="{0000001C-CEF0-48D8-80D2-AE7A1AAF53C9}"/>
            </c:ext>
          </c:extLst>
        </c:ser>
        <c:ser>
          <c:idx val="29"/>
          <c:order val="29"/>
          <c:tx>
            <c:strRef>
              <c:f>'PNW Weighted Losses 2006'!$H$34:$J$34</c:f>
              <c:strCache>
                <c:ptCount val="3"/>
                <c:pt idx="0">
                  <c:v>Steilacoom Electric Dept.</c:v>
                </c:pt>
                <c:pt idx="1">
                  <c:v>Town of Steilacoom</c:v>
                </c:pt>
                <c:pt idx="2">
                  <c:v>WA</c:v>
                </c:pt>
              </c:strCache>
            </c:strRef>
          </c:tx>
          <c:invertIfNegative val="0"/>
          <c:cat>
            <c:strRef>
              <c:f>'PNW Weighted Losses 2006'!$K$4</c:f>
              <c:strCache>
                <c:ptCount val="1"/>
                <c:pt idx="0">
                  <c:v>Losses</c:v>
                </c:pt>
              </c:strCache>
            </c:strRef>
          </c:cat>
          <c:val>
            <c:numRef>
              <c:f>'PNW Weighted Losses 2006'!$K$34</c:f>
              <c:numCache>
                <c:formatCode>0.0%</c:formatCode>
                <c:ptCount val="1"/>
                <c:pt idx="0">
                  <c:v>3.6600000000000001E-2</c:v>
                </c:pt>
              </c:numCache>
            </c:numRef>
          </c:val>
          <c:extLst>
            <c:ext xmlns:c16="http://schemas.microsoft.com/office/drawing/2014/chart" uri="{C3380CC4-5D6E-409C-BE32-E72D297353CC}">
              <c16:uniqueId val="{0000001D-CEF0-48D8-80D2-AE7A1AAF53C9}"/>
            </c:ext>
          </c:extLst>
        </c:ser>
        <c:ser>
          <c:idx val="30"/>
          <c:order val="30"/>
          <c:tx>
            <c:strRef>
              <c:f>'PNW Weighted Losses 2006'!$H$35:$J$35</c:f>
              <c:strCache>
                <c:ptCount val="3"/>
                <c:pt idx="0">
                  <c:v>Portland General Electric Co.</c:v>
                </c:pt>
                <c:pt idx="1">
                  <c:v>Portland General Electric Company</c:v>
                </c:pt>
                <c:pt idx="2">
                  <c:v>OR</c:v>
                </c:pt>
              </c:strCache>
            </c:strRef>
          </c:tx>
          <c:invertIfNegative val="0"/>
          <c:cat>
            <c:strRef>
              <c:f>'PNW Weighted Losses 2006'!$K$4</c:f>
              <c:strCache>
                <c:ptCount val="1"/>
                <c:pt idx="0">
                  <c:v>Losses</c:v>
                </c:pt>
              </c:strCache>
            </c:strRef>
          </c:cat>
          <c:val>
            <c:numRef>
              <c:f>'PNW Weighted Losses 2006'!$K$35</c:f>
              <c:numCache>
                <c:formatCode>0.0%</c:formatCode>
                <c:ptCount val="1"/>
                <c:pt idx="0">
                  <c:v>3.7499999999999999E-2</c:v>
                </c:pt>
              </c:numCache>
            </c:numRef>
          </c:val>
          <c:extLst>
            <c:ext xmlns:c16="http://schemas.microsoft.com/office/drawing/2014/chart" uri="{C3380CC4-5D6E-409C-BE32-E72D297353CC}">
              <c16:uniqueId val="{0000001E-CEF0-48D8-80D2-AE7A1AAF53C9}"/>
            </c:ext>
          </c:extLst>
        </c:ser>
        <c:ser>
          <c:idx val="31"/>
          <c:order val="31"/>
          <c:tx>
            <c:strRef>
              <c:f>'PNW Weighted Losses 2006'!$H$36:$J$36</c:f>
              <c:strCache>
                <c:ptCount val="3"/>
                <c:pt idx="0">
                  <c:v>Forest Grove Light &amp; Power Dept.</c:v>
                </c:pt>
                <c:pt idx="1">
                  <c:v>City of Forest Grove</c:v>
                </c:pt>
                <c:pt idx="2">
                  <c:v>OR</c:v>
                </c:pt>
              </c:strCache>
            </c:strRef>
          </c:tx>
          <c:invertIfNegative val="0"/>
          <c:cat>
            <c:strRef>
              <c:f>'PNW Weighted Losses 2006'!$K$4</c:f>
              <c:strCache>
                <c:ptCount val="1"/>
                <c:pt idx="0">
                  <c:v>Losses</c:v>
                </c:pt>
              </c:strCache>
            </c:strRef>
          </c:cat>
          <c:val>
            <c:numRef>
              <c:f>'PNW Weighted Losses 2006'!$K$36</c:f>
              <c:numCache>
                <c:formatCode>0.0%</c:formatCode>
                <c:ptCount val="1"/>
                <c:pt idx="0">
                  <c:v>3.8199999999999998E-2</c:v>
                </c:pt>
              </c:numCache>
            </c:numRef>
          </c:val>
          <c:extLst>
            <c:ext xmlns:c16="http://schemas.microsoft.com/office/drawing/2014/chart" uri="{C3380CC4-5D6E-409C-BE32-E72D297353CC}">
              <c16:uniqueId val="{0000001F-CEF0-48D8-80D2-AE7A1AAF53C9}"/>
            </c:ext>
          </c:extLst>
        </c:ser>
        <c:ser>
          <c:idx val="32"/>
          <c:order val="32"/>
          <c:tx>
            <c:strRef>
              <c:f>'PNW Weighted Losses 2006'!$H$37:$J$37</c:f>
              <c:strCache>
                <c:ptCount val="3"/>
                <c:pt idx="0">
                  <c:v>Seattle City Light</c:v>
                </c:pt>
                <c:pt idx="1">
                  <c:v>Seattle City of</c:v>
                </c:pt>
                <c:pt idx="2">
                  <c:v>WA</c:v>
                </c:pt>
              </c:strCache>
            </c:strRef>
          </c:tx>
          <c:invertIfNegative val="0"/>
          <c:cat>
            <c:strRef>
              <c:f>'PNW Weighted Losses 2006'!$K$4</c:f>
              <c:strCache>
                <c:ptCount val="1"/>
                <c:pt idx="0">
                  <c:v>Losses</c:v>
                </c:pt>
              </c:strCache>
            </c:strRef>
          </c:cat>
          <c:val>
            <c:numRef>
              <c:f>'PNW Weighted Losses 2006'!$K$37</c:f>
              <c:numCache>
                <c:formatCode>0.0%</c:formatCode>
                <c:ptCount val="1"/>
                <c:pt idx="0">
                  <c:v>3.8300000000000001E-2</c:v>
                </c:pt>
              </c:numCache>
            </c:numRef>
          </c:val>
          <c:extLst>
            <c:ext xmlns:c16="http://schemas.microsoft.com/office/drawing/2014/chart" uri="{C3380CC4-5D6E-409C-BE32-E72D297353CC}">
              <c16:uniqueId val="{00000020-CEF0-48D8-80D2-AE7A1AAF53C9}"/>
            </c:ext>
          </c:extLst>
        </c:ser>
        <c:ser>
          <c:idx val="33"/>
          <c:order val="33"/>
          <c:tx>
            <c:strRef>
              <c:f>'PNW Weighted Losses 2006'!$H$38:$J$38</c:f>
              <c:strCache>
                <c:ptCount val="3"/>
                <c:pt idx="0">
                  <c:v>Peninsula Light Co.</c:v>
                </c:pt>
                <c:pt idx="1">
                  <c:v>Peninsula Light Company</c:v>
                </c:pt>
                <c:pt idx="2">
                  <c:v>WA</c:v>
                </c:pt>
              </c:strCache>
            </c:strRef>
          </c:tx>
          <c:invertIfNegative val="0"/>
          <c:cat>
            <c:strRef>
              <c:f>'PNW Weighted Losses 2006'!$K$4</c:f>
              <c:strCache>
                <c:ptCount val="1"/>
                <c:pt idx="0">
                  <c:v>Losses</c:v>
                </c:pt>
              </c:strCache>
            </c:strRef>
          </c:cat>
          <c:val>
            <c:numRef>
              <c:f>'PNW Weighted Losses 2006'!$K$38</c:f>
              <c:numCache>
                <c:formatCode>0.0%</c:formatCode>
                <c:ptCount val="1"/>
                <c:pt idx="0">
                  <c:v>3.85E-2</c:v>
                </c:pt>
              </c:numCache>
            </c:numRef>
          </c:val>
          <c:extLst>
            <c:ext xmlns:c16="http://schemas.microsoft.com/office/drawing/2014/chart" uri="{C3380CC4-5D6E-409C-BE32-E72D297353CC}">
              <c16:uniqueId val="{00000021-CEF0-48D8-80D2-AE7A1AAF53C9}"/>
            </c:ext>
          </c:extLst>
        </c:ser>
        <c:ser>
          <c:idx val="34"/>
          <c:order val="34"/>
          <c:tx>
            <c:strRef>
              <c:f>'PNW Weighted Losses 2006'!$H$39:$J$39</c:f>
              <c:strCache>
                <c:ptCount val="3"/>
                <c:pt idx="0">
                  <c:v>Richland Energy Services Dept.</c:v>
                </c:pt>
                <c:pt idx="1">
                  <c:v>City of Richland</c:v>
                </c:pt>
                <c:pt idx="2">
                  <c:v>WA</c:v>
                </c:pt>
              </c:strCache>
            </c:strRef>
          </c:tx>
          <c:invertIfNegative val="0"/>
          <c:cat>
            <c:strRef>
              <c:f>'PNW Weighted Losses 2006'!$K$4</c:f>
              <c:strCache>
                <c:ptCount val="1"/>
                <c:pt idx="0">
                  <c:v>Losses</c:v>
                </c:pt>
              </c:strCache>
            </c:strRef>
          </c:cat>
          <c:val>
            <c:numRef>
              <c:f>'PNW Weighted Losses 2006'!$K$39</c:f>
              <c:numCache>
                <c:formatCode>0.0%</c:formatCode>
                <c:ptCount val="1"/>
                <c:pt idx="0">
                  <c:v>3.9800000000000002E-2</c:v>
                </c:pt>
              </c:numCache>
            </c:numRef>
          </c:val>
          <c:extLst>
            <c:ext xmlns:c16="http://schemas.microsoft.com/office/drawing/2014/chart" uri="{C3380CC4-5D6E-409C-BE32-E72D297353CC}">
              <c16:uniqueId val="{00000022-CEF0-48D8-80D2-AE7A1AAF53C9}"/>
            </c:ext>
          </c:extLst>
        </c:ser>
        <c:ser>
          <c:idx val="35"/>
          <c:order val="35"/>
          <c:tx>
            <c:strRef>
              <c:f>'PNW Weighted Losses 2006'!$H$40:$J$40</c:f>
              <c:strCache>
                <c:ptCount val="3"/>
                <c:pt idx="0">
                  <c:v>Plummer Electric Dept.</c:v>
                </c:pt>
                <c:pt idx="1">
                  <c:v>City of Plummer</c:v>
                </c:pt>
                <c:pt idx="2">
                  <c:v>ID</c:v>
                </c:pt>
              </c:strCache>
            </c:strRef>
          </c:tx>
          <c:invertIfNegative val="0"/>
          <c:cat>
            <c:strRef>
              <c:f>'PNW Weighted Losses 2006'!$K$4</c:f>
              <c:strCache>
                <c:ptCount val="1"/>
                <c:pt idx="0">
                  <c:v>Losses</c:v>
                </c:pt>
              </c:strCache>
            </c:strRef>
          </c:cat>
          <c:val>
            <c:numRef>
              <c:f>'PNW Weighted Losses 2006'!$K$40</c:f>
              <c:numCache>
                <c:formatCode>0.0%</c:formatCode>
                <c:ptCount val="1"/>
                <c:pt idx="0">
                  <c:v>4.0599999999999997E-2</c:v>
                </c:pt>
              </c:numCache>
            </c:numRef>
          </c:val>
          <c:extLst>
            <c:ext xmlns:c16="http://schemas.microsoft.com/office/drawing/2014/chart" uri="{C3380CC4-5D6E-409C-BE32-E72D297353CC}">
              <c16:uniqueId val="{00000023-CEF0-48D8-80D2-AE7A1AAF53C9}"/>
            </c:ext>
          </c:extLst>
        </c:ser>
        <c:ser>
          <c:idx val="36"/>
          <c:order val="36"/>
          <c:tx>
            <c:strRef>
              <c:f>'PNW Weighted Losses 2006'!$H$41:$J$41</c:f>
              <c:strCache>
                <c:ptCount val="3"/>
                <c:pt idx="0">
                  <c:v>Canby Electric Board</c:v>
                </c:pt>
                <c:pt idx="1">
                  <c:v>Canby Utility Board</c:v>
                </c:pt>
                <c:pt idx="2">
                  <c:v>OR</c:v>
                </c:pt>
              </c:strCache>
            </c:strRef>
          </c:tx>
          <c:invertIfNegative val="0"/>
          <c:cat>
            <c:strRef>
              <c:f>'PNW Weighted Losses 2006'!$K$4</c:f>
              <c:strCache>
                <c:ptCount val="1"/>
                <c:pt idx="0">
                  <c:v>Losses</c:v>
                </c:pt>
              </c:strCache>
            </c:strRef>
          </c:cat>
          <c:val>
            <c:numRef>
              <c:f>'PNW Weighted Losses 2006'!$K$41</c:f>
              <c:numCache>
                <c:formatCode>0.0%</c:formatCode>
                <c:ptCount val="1"/>
                <c:pt idx="0">
                  <c:v>4.0899999999999999E-2</c:v>
                </c:pt>
              </c:numCache>
            </c:numRef>
          </c:val>
          <c:extLst>
            <c:ext xmlns:c16="http://schemas.microsoft.com/office/drawing/2014/chart" uri="{C3380CC4-5D6E-409C-BE32-E72D297353CC}">
              <c16:uniqueId val="{00000024-CEF0-48D8-80D2-AE7A1AAF53C9}"/>
            </c:ext>
          </c:extLst>
        </c:ser>
        <c:ser>
          <c:idx val="37"/>
          <c:order val="37"/>
          <c:tx>
            <c:strRef>
              <c:f>'PNW Weighted Losses 2006'!$H$42:$J$42</c:f>
              <c:strCache>
                <c:ptCount val="3"/>
                <c:pt idx="0">
                  <c:v>Springfield Utility Board</c:v>
                </c:pt>
                <c:pt idx="1">
                  <c:v>City of Springfield</c:v>
                </c:pt>
                <c:pt idx="2">
                  <c:v>OR</c:v>
                </c:pt>
              </c:strCache>
            </c:strRef>
          </c:tx>
          <c:invertIfNegative val="0"/>
          <c:cat>
            <c:strRef>
              <c:f>'PNW Weighted Losses 2006'!$K$4</c:f>
              <c:strCache>
                <c:ptCount val="1"/>
                <c:pt idx="0">
                  <c:v>Losses</c:v>
                </c:pt>
              </c:strCache>
            </c:strRef>
          </c:cat>
          <c:val>
            <c:numRef>
              <c:f>'PNW Weighted Losses 2006'!$K$42</c:f>
              <c:numCache>
                <c:formatCode>0.0%</c:formatCode>
                <c:ptCount val="1"/>
                <c:pt idx="0">
                  <c:v>4.1700000000000001E-2</c:v>
                </c:pt>
              </c:numCache>
            </c:numRef>
          </c:val>
          <c:extLst>
            <c:ext xmlns:c16="http://schemas.microsoft.com/office/drawing/2014/chart" uri="{C3380CC4-5D6E-409C-BE32-E72D297353CC}">
              <c16:uniqueId val="{00000025-CEF0-48D8-80D2-AE7A1AAF53C9}"/>
            </c:ext>
          </c:extLst>
        </c:ser>
        <c:ser>
          <c:idx val="38"/>
          <c:order val="38"/>
          <c:tx>
            <c:strRef>
              <c:f>'PNW Weighted Losses 2006'!$H$43:$J$43</c:f>
              <c:strCache>
                <c:ptCount val="3"/>
                <c:pt idx="0">
                  <c:v>Coulee Dam Light Dept.</c:v>
                </c:pt>
                <c:pt idx="1">
                  <c:v>City of Coulee Dam</c:v>
                </c:pt>
                <c:pt idx="2">
                  <c:v>WA</c:v>
                </c:pt>
              </c:strCache>
            </c:strRef>
          </c:tx>
          <c:invertIfNegative val="0"/>
          <c:cat>
            <c:strRef>
              <c:f>'PNW Weighted Losses 2006'!$K$4</c:f>
              <c:strCache>
                <c:ptCount val="1"/>
                <c:pt idx="0">
                  <c:v>Losses</c:v>
                </c:pt>
              </c:strCache>
            </c:strRef>
          </c:cat>
          <c:val>
            <c:numRef>
              <c:f>'PNW Weighted Losses 2006'!$K$43</c:f>
              <c:numCache>
                <c:formatCode>0.0%</c:formatCode>
                <c:ptCount val="1"/>
                <c:pt idx="0">
                  <c:v>4.2099999999999999E-2</c:v>
                </c:pt>
              </c:numCache>
            </c:numRef>
          </c:val>
          <c:extLst>
            <c:ext xmlns:c16="http://schemas.microsoft.com/office/drawing/2014/chart" uri="{C3380CC4-5D6E-409C-BE32-E72D297353CC}">
              <c16:uniqueId val="{00000026-CEF0-48D8-80D2-AE7A1AAF53C9}"/>
            </c:ext>
          </c:extLst>
        </c:ser>
        <c:ser>
          <c:idx val="39"/>
          <c:order val="39"/>
          <c:tx>
            <c:strRef>
              <c:f>'PNW Weighted Losses 2006'!$H$44:$J$44</c:f>
              <c:strCache>
                <c:ptCount val="3"/>
                <c:pt idx="0">
                  <c:v>Hood River Electric Coop</c:v>
                </c:pt>
                <c:pt idx="1">
                  <c:v>Hood River Electric Coop</c:v>
                </c:pt>
                <c:pt idx="2">
                  <c:v>OR</c:v>
                </c:pt>
              </c:strCache>
            </c:strRef>
          </c:tx>
          <c:invertIfNegative val="0"/>
          <c:cat>
            <c:strRef>
              <c:f>'PNW Weighted Losses 2006'!$K$4</c:f>
              <c:strCache>
                <c:ptCount val="1"/>
                <c:pt idx="0">
                  <c:v>Losses</c:v>
                </c:pt>
              </c:strCache>
            </c:strRef>
          </c:cat>
          <c:val>
            <c:numRef>
              <c:f>'PNW Weighted Losses 2006'!$K$44</c:f>
              <c:numCache>
                <c:formatCode>0.0%</c:formatCode>
                <c:ptCount val="1"/>
                <c:pt idx="0">
                  <c:v>4.2199999999999994E-2</c:v>
                </c:pt>
              </c:numCache>
            </c:numRef>
          </c:val>
          <c:extLst>
            <c:ext xmlns:c16="http://schemas.microsoft.com/office/drawing/2014/chart" uri="{C3380CC4-5D6E-409C-BE32-E72D297353CC}">
              <c16:uniqueId val="{00000027-CEF0-48D8-80D2-AE7A1AAF53C9}"/>
            </c:ext>
          </c:extLst>
        </c:ser>
        <c:ser>
          <c:idx val="40"/>
          <c:order val="40"/>
          <c:tx>
            <c:strRef>
              <c:f>'PNW Weighted Losses 2006'!$H$45:$J$45</c:f>
              <c:strCache>
                <c:ptCount val="3"/>
                <c:pt idx="0">
                  <c:v>Lakeview Light &amp; Power Co.</c:v>
                </c:pt>
                <c:pt idx="1">
                  <c:v>Lakeview Light &amp; Power</c:v>
                </c:pt>
                <c:pt idx="2">
                  <c:v>WA</c:v>
                </c:pt>
              </c:strCache>
            </c:strRef>
          </c:tx>
          <c:invertIfNegative val="0"/>
          <c:cat>
            <c:strRef>
              <c:f>'PNW Weighted Losses 2006'!$K$4</c:f>
              <c:strCache>
                <c:ptCount val="1"/>
                <c:pt idx="0">
                  <c:v>Losses</c:v>
                </c:pt>
              </c:strCache>
            </c:strRef>
          </c:cat>
          <c:val>
            <c:numRef>
              <c:f>'PNW Weighted Losses 2006'!$K$45</c:f>
              <c:numCache>
                <c:formatCode>0.0%</c:formatCode>
                <c:ptCount val="1"/>
                <c:pt idx="0">
                  <c:v>4.2199999999999994E-2</c:v>
                </c:pt>
              </c:numCache>
            </c:numRef>
          </c:val>
          <c:extLst>
            <c:ext xmlns:c16="http://schemas.microsoft.com/office/drawing/2014/chart" uri="{C3380CC4-5D6E-409C-BE32-E72D297353CC}">
              <c16:uniqueId val="{00000028-CEF0-48D8-80D2-AE7A1AAF53C9}"/>
            </c:ext>
          </c:extLst>
        </c:ser>
        <c:ser>
          <c:idx val="41"/>
          <c:order val="41"/>
          <c:tx>
            <c:strRef>
              <c:f>'PNW Weighted Losses 2006'!$H$46:$J$46</c:f>
              <c:strCache>
                <c:ptCount val="3"/>
                <c:pt idx="0">
                  <c:v>Tillamook Peoples Utility District</c:v>
                </c:pt>
                <c:pt idx="1">
                  <c:v>Tillamook Peoples Utility Dist</c:v>
                </c:pt>
                <c:pt idx="2">
                  <c:v>OR</c:v>
                </c:pt>
              </c:strCache>
            </c:strRef>
          </c:tx>
          <c:invertIfNegative val="0"/>
          <c:cat>
            <c:strRef>
              <c:f>'PNW Weighted Losses 2006'!$K$4</c:f>
              <c:strCache>
                <c:ptCount val="1"/>
                <c:pt idx="0">
                  <c:v>Losses</c:v>
                </c:pt>
              </c:strCache>
            </c:strRef>
          </c:cat>
          <c:val>
            <c:numRef>
              <c:f>'PNW Weighted Losses 2006'!$K$46</c:f>
              <c:numCache>
                <c:formatCode>0.0%</c:formatCode>
                <c:ptCount val="1"/>
                <c:pt idx="0">
                  <c:v>4.2500000000000003E-2</c:v>
                </c:pt>
              </c:numCache>
            </c:numRef>
          </c:val>
          <c:extLst>
            <c:ext xmlns:c16="http://schemas.microsoft.com/office/drawing/2014/chart" uri="{C3380CC4-5D6E-409C-BE32-E72D297353CC}">
              <c16:uniqueId val="{00000029-CEF0-48D8-80D2-AE7A1AAF53C9}"/>
            </c:ext>
          </c:extLst>
        </c:ser>
        <c:ser>
          <c:idx val="42"/>
          <c:order val="42"/>
          <c:tx>
            <c:strRef>
              <c:f>'PNW Weighted Losses 2006'!$H$47:$J$47</c:f>
              <c:strCache>
                <c:ptCount val="3"/>
                <c:pt idx="0">
                  <c:v>Idaho Falls Electric Light Division</c:v>
                </c:pt>
                <c:pt idx="1">
                  <c:v>Idaho Falls City of</c:v>
                </c:pt>
                <c:pt idx="2">
                  <c:v>ID</c:v>
                </c:pt>
              </c:strCache>
            </c:strRef>
          </c:tx>
          <c:invertIfNegative val="0"/>
          <c:cat>
            <c:strRef>
              <c:f>'PNW Weighted Losses 2006'!$K$4</c:f>
              <c:strCache>
                <c:ptCount val="1"/>
                <c:pt idx="0">
                  <c:v>Losses</c:v>
                </c:pt>
              </c:strCache>
            </c:strRef>
          </c:cat>
          <c:val>
            <c:numRef>
              <c:f>'PNW Weighted Losses 2006'!$K$47</c:f>
              <c:numCache>
                <c:formatCode>0.0%</c:formatCode>
                <c:ptCount val="1"/>
                <c:pt idx="0">
                  <c:v>4.2900000000000001E-2</c:v>
                </c:pt>
              </c:numCache>
            </c:numRef>
          </c:val>
          <c:extLst>
            <c:ext xmlns:c16="http://schemas.microsoft.com/office/drawing/2014/chart" uri="{C3380CC4-5D6E-409C-BE32-E72D297353CC}">
              <c16:uniqueId val="{0000002A-CEF0-48D8-80D2-AE7A1AAF53C9}"/>
            </c:ext>
          </c:extLst>
        </c:ser>
        <c:ser>
          <c:idx val="43"/>
          <c:order val="43"/>
          <c:tx>
            <c:strRef>
              <c:f>'PNW Weighted Losses 2006'!$H$48:$J$48</c:f>
              <c:strCache>
                <c:ptCount val="3"/>
                <c:pt idx="0">
                  <c:v>Troy Power &amp; Light</c:v>
                </c:pt>
                <c:pt idx="1">
                  <c:v>City of Troy</c:v>
                </c:pt>
                <c:pt idx="2">
                  <c:v>MT</c:v>
                </c:pt>
              </c:strCache>
            </c:strRef>
          </c:tx>
          <c:invertIfNegative val="0"/>
          <c:cat>
            <c:strRef>
              <c:f>'PNW Weighted Losses 2006'!$K$4</c:f>
              <c:strCache>
                <c:ptCount val="1"/>
                <c:pt idx="0">
                  <c:v>Losses</c:v>
                </c:pt>
              </c:strCache>
            </c:strRef>
          </c:cat>
          <c:val>
            <c:numRef>
              <c:f>'PNW Weighted Losses 2006'!$K$48</c:f>
              <c:numCache>
                <c:formatCode>0.0%</c:formatCode>
                <c:ptCount val="1"/>
                <c:pt idx="0">
                  <c:v>4.2900000000000001E-2</c:v>
                </c:pt>
              </c:numCache>
            </c:numRef>
          </c:val>
          <c:extLst>
            <c:ext xmlns:c16="http://schemas.microsoft.com/office/drawing/2014/chart" uri="{C3380CC4-5D6E-409C-BE32-E72D297353CC}">
              <c16:uniqueId val="{0000002B-CEF0-48D8-80D2-AE7A1AAF53C9}"/>
            </c:ext>
          </c:extLst>
        </c:ser>
        <c:ser>
          <c:idx val="44"/>
          <c:order val="44"/>
          <c:tx>
            <c:strRef>
              <c:f>'PNW Weighted Losses 2006'!$H$49:$J$49</c:f>
              <c:strCache>
                <c:ptCount val="3"/>
                <c:pt idx="0">
                  <c:v>Avista Corp.</c:v>
                </c:pt>
                <c:pt idx="1">
                  <c:v>Avista Corp</c:v>
                </c:pt>
                <c:pt idx="2">
                  <c:v>ID</c:v>
                </c:pt>
              </c:strCache>
            </c:strRef>
          </c:tx>
          <c:invertIfNegative val="0"/>
          <c:cat>
            <c:strRef>
              <c:f>'PNW Weighted Losses 2006'!$K$4</c:f>
              <c:strCache>
                <c:ptCount val="1"/>
                <c:pt idx="0">
                  <c:v>Losses</c:v>
                </c:pt>
              </c:strCache>
            </c:strRef>
          </c:cat>
          <c:val>
            <c:numRef>
              <c:f>'PNW Weighted Losses 2006'!$K$49</c:f>
              <c:numCache>
                <c:formatCode>0.0%</c:formatCode>
                <c:ptCount val="1"/>
                <c:pt idx="0">
                  <c:v>4.3299999999999998E-2</c:v>
                </c:pt>
              </c:numCache>
            </c:numRef>
          </c:val>
          <c:extLst>
            <c:ext xmlns:c16="http://schemas.microsoft.com/office/drawing/2014/chart" uri="{C3380CC4-5D6E-409C-BE32-E72D297353CC}">
              <c16:uniqueId val="{0000002C-CEF0-48D8-80D2-AE7A1AAF53C9}"/>
            </c:ext>
          </c:extLst>
        </c:ser>
        <c:ser>
          <c:idx val="45"/>
          <c:order val="45"/>
          <c:tx>
            <c:strRef>
              <c:f>'PNW Weighted Losses 2006'!$H$50:$J$50</c:f>
              <c:strCache>
                <c:ptCount val="3"/>
                <c:pt idx="0">
                  <c:v>Avista Corp.</c:v>
                </c:pt>
                <c:pt idx="1">
                  <c:v>Avista Corp</c:v>
                </c:pt>
                <c:pt idx="2">
                  <c:v>MT</c:v>
                </c:pt>
              </c:strCache>
            </c:strRef>
          </c:tx>
          <c:invertIfNegative val="0"/>
          <c:cat>
            <c:strRef>
              <c:f>'PNW Weighted Losses 2006'!$K$4</c:f>
              <c:strCache>
                <c:ptCount val="1"/>
                <c:pt idx="0">
                  <c:v>Losses</c:v>
                </c:pt>
              </c:strCache>
            </c:strRef>
          </c:cat>
          <c:val>
            <c:numRef>
              <c:f>'PNW Weighted Losses 2006'!$K$50</c:f>
              <c:numCache>
                <c:formatCode>0.0%</c:formatCode>
                <c:ptCount val="1"/>
                <c:pt idx="0">
                  <c:v>4.3299999999999998E-2</c:v>
                </c:pt>
              </c:numCache>
            </c:numRef>
          </c:val>
          <c:extLst>
            <c:ext xmlns:c16="http://schemas.microsoft.com/office/drawing/2014/chart" uri="{C3380CC4-5D6E-409C-BE32-E72D297353CC}">
              <c16:uniqueId val="{0000002D-CEF0-48D8-80D2-AE7A1AAF53C9}"/>
            </c:ext>
          </c:extLst>
        </c:ser>
        <c:ser>
          <c:idx val="46"/>
          <c:order val="46"/>
          <c:tx>
            <c:strRef>
              <c:f>'PNW Weighted Losses 2006'!$H$51:$J$51</c:f>
              <c:strCache>
                <c:ptCount val="3"/>
                <c:pt idx="0">
                  <c:v>Avista Corp.</c:v>
                </c:pt>
                <c:pt idx="1">
                  <c:v>Avista Corp</c:v>
                </c:pt>
                <c:pt idx="2">
                  <c:v>WA</c:v>
                </c:pt>
              </c:strCache>
            </c:strRef>
          </c:tx>
          <c:invertIfNegative val="0"/>
          <c:cat>
            <c:strRef>
              <c:f>'PNW Weighted Losses 2006'!$K$4</c:f>
              <c:strCache>
                <c:ptCount val="1"/>
                <c:pt idx="0">
                  <c:v>Losses</c:v>
                </c:pt>
              </c:strCache>
            </c:strRef>
          </c:cat>
          <c:val>
            <c:numRef>
              <c:f>'PNW Weighted Losses 2006'!$K$51</c:f>
              <c:numCache>
                <c:formatCode>0.0%</c:formatCode>
                <c:ptCount val="1"/>
                <c:pt idx="0">
                  <c:v>4.3299999999999998E-2</c:v>
                </c:pt>
              </c:numCache>
            </c:numRef>
          </c:val>
          <c:extLst>
            <c:ext xmlns:c16="http://schemas.microsoft.com/office/drawing/2014/chart" uri="{C3380CC4-5D6E-409C-BE32-E72D297353CC}">
              <c16:uniqueId val="{0000002E-CEF0-48D8-80D2-AE7A1AAF53C9}"/>
            </c:ext>
          </c:extLst>
        </c:ser>
        <c:ser>
          <c:idx val="47"/>
          <c:order val="47"/>
          <c:tx>
            <c:strRef>
              <c:f>'PNW Weighted Losses 2006'!$H$52:$J$52</c:f>
              <c:strCache>
                <c:ptCount val="3"/>
                <c:pt idx="0">
                  <c:v>PUD No. 1 of Okanogan County</c:v>
                </c:pt>
                <c:pt idx="1">
                  <c:v>PUD No 1 of Okanogan County</c:v>
                </c:pt>
                <c:pt idx="2">
                  <c:v>WA</c:v>
                </c:pt>
              </c:strCache>
            </c:strRef>
          </c:tx>
          <c:invertIfNegative val="0"/>
          <c:cat>
            <c:strRef>
              <c:f>'PNW Weighted Losses 2006'!$K$4</c:f>
              <c:strCache>
                <c:ptCount val="1"/>
                <c:pt idx="0">
                  <c:v>Losses</c:v>
                </c:pt>
              </c:strCache>
            </c:strRef>
          </c:cat>
          <c:val>
            <c:numRef>
              <c:f>'PNW Weighted Losses 2006'!$K$52</c:f>
              <c:numCache>
                <c:formatCode>0.0%</c:formatCode>
                <c:ptCount val="1"/>
                <c:pt idx="0">
                  <c:v>4.4699999999999997E-2</c:v>
                </c:pt>
              </c:numCache>
            </c:numRef>
          </c:val>
          <c:extLst>
            <c:ext xmlns:c16="http://schemas.microsoft.com/office/drawing/2014/chart" uri="{C3380CC4-5D6E-409C-BE32-E72D297353CC}">
              <c16:uniqueId val="{0000002F-CEF0-48D8-80D2-AE7A1AAF53C9}"/>
            </c:ext>
          </c:extLst>
        </c:ser>
        <c:ser>
          <c:idx val="48"/>
          <c:order val="48"/>
          <c:tx>
            <c:strRef>
              <c:f>'PNW Weighted Losses 2006'!$H$53:$J$53</c:f>
              <c:strCache>
                <c:ptCount val="3"/>
                <c:pt idx="0">
                  <c:v>Umatilla Electric Coop Association</c:v>
                </c:pt>
                <c:pt idx="1">
                  <c:v>Umatilla Electric Coop Assn</c:v>
                </c:pt>
                <c:pt idx="2">
                  <c:v>OR</c:v>
                </c:pt>
              </c:strCache>
            </c:strRef>
          </c:tx>
          <c:invertIfNegative val="0"/>
          <c:cat>
            <c:strRef>
              <c:f>'PNW Weighted Losses 2006'!$K$4</c:f>
              <c:strCache>
                <c:ptCount val="1"/>
                <c:pt idx="0">
                  <c:v>Losses</c:v>
                </c:pt>
              </c:strCache>
            </c:strRef>
          </c:cat>
          <c:val>
            <c:numRef>
              <c:f>'PNW Weighted Losses 2006'!$K$53</c:f>
              <c:numCache>
                <c:formatCode>0.0%</c:formatCode>
                <c:ptCount val="1"/>
                <c:pt idx="0">
                  <c:v>4.4999999999999998E-2</c:v>
                </c:pt>
              </c:numCache>
            </c:numRef>
          </c:val>
          <c:extLst>
            <c:ext xmlns:c16="http://schemas.microsoft.com/office/drawing/2014/chart" uri="{C3380CC4-5D6E-409C-BE32-E72D297353CC}">
              <c16:uniqueId val="{00000030-CEF0-48D8-80D2-AE7A1AAF53C9}"/>
            </c:ext>
          </c:extLst>
        </c:ser>
        <c:ser>
          <c:idx val="49"/>
          <c:order val="49"/>
          <c:tx>
            <c:strRef>
              <c:f>'PNW Weighted Losses 2006'!$H$54:$J$54</c:f>
              <c:strCache>
                <c:ptCount val="3"/>
                <c:pt idx="0">
                  <c:v>Chewelah Light Dept.</c:v>
                </c:pt>
                <c:pt idx="1">
                  <c:v>City of Chewelah</c:v>
                </c:pt>
                <c:pt idx="2">
                  <c:v>WA</c:v>
                </c:pt>
              </c:strCache>
            </c:strRef>
          </c:tx>
          <c:invertIfNegative val="0"/>
          <c:cat>
            <c:strRef>
              <c:f>'PNW Weighted Losses 2006'!$K$4</c:f>
              <c:strCache>
                <c:ptCount val="1"/>
                <c:pt idx="0">
                  <c:v>Losses</c:v>
                </c:pt>
              </c:strCache>
            </c:strRef>
          </c:cat>
          <c:val>
            <c:numRef>
              <c:f>'PNW Weighted Losses 2006'!$K$54</c:f>
              <c:numCache>
                <c:formatCode>0.0%</c:formatCode>
                <c:ptCount val="1"/>
                <c:pt idx="0">
                  <c:v>4.53E-2</c:v>
                </c:pt>
              </c:numCache>
            </c:numRef>
          </c:val>
          <c:extLst>
            <c:ext xmlns:c16="http://schemas.microsoft.com/office/drawing/2014/chart" uri="{C3380CC4-5D6E-409C-BE32-E72D297353CC}">
              <c16:uniqueId val="{00000031-CEF0-48D8-80D2-AE7A1AAF53C9}"/>
            </c:ext>
          </c:extLst>
        </c:ser>
        <c:ser>
          <c:idx val="50"/>
          <c:order val="50"/>
          <c:tx>
            <c:strRef>
              <c:f>'PNW Weighted Losses 2006'!$H$55:$J$55</c:f>
              <c:strCache>
                <c:ptCount val="3"/>
                <c:pt idx="0">
                  <c:v>Flathead Electric Coop, Inc.</c:v>
                </c:pt>
                <c:pt idx="1">
                  <c:v>Flathead Electric Coop Inc</c:v>
                </c:pt>
                <c:pt idx="2">
                  <c:v>MT</c:v>
                </c:pt>
              </c:strCache>
            </c:strRef>
          </c:tx>
          <c:invertIfNegative val="0"/>
          <c:cat>
            <c:strRef>
              <c:f>'PNW Weighted Losses 2006'!$K$4</c:f>
              <c:strCache>
                <c:ptCount val="1"/>
                <c:pt idx="0">
                  <c:v>Losses</c:v>
                </c:pt>
              </c:strCache>
            </c:strRef>
          </c:cat>
          <c:val>
            <c:numRef>
              <c:f>'PNW Weighted Losses 2006'!$K$55</c:f>
              <c:numCache>
                <c:formatCode>0.0%</c:formatCode>
                <c:ptCount val="1"/>
                <c:pt idx="0">
                  <c:v>4.6799999999999994E-2</c:v>
                </c:pt>
              </c:numCache>
            </c:numRef>
          </c:val>
          <c:extLst>
            <c:ext xmlns:c16="http://schemas.microsoft.com/office/drawing/2014/chart" uri="{C3380CC4-5D6E-409C-BE32-E72D297353CC}">
              <c16:uniqueId val="{00000032-CEF0-48D8-80D2-AE7A1AAF53C9}"/>
            </c:ext>
          </c:extLst>
        </c:ser>
        <c:ser>
          <c:idx val="51"/>
          <c:order val="51"/>
          <c:tx>
            <c:strRef>
              <c:f>'PNW Weighted Losses 2006'!$H$56:$J$56</c:f>
              <c:strCache>
                <c:ptCount val="3"/>
                <c:pt idx="0">
                  <c:v>Modern Electric Water Co.</c:v>
                </c:pt>
                <c:pt idx="1">
                  <c:v>Modern Electric Water Company</c:v>
                </c:pt>
                <c:pt idx="2">
                  <c:v>WA</c:v>
                </c:pt>
              </c:strCache>
            </c:strRef>
          </c:tx>
          <c:invertIfNegative val="0"/>
          <c:cat>
            <c:strRef>
              <c:f>'PNW Weighted Losses 2006'!$K$4</c:f>
              <c:strCache>
                <c:ptCount val="1"/>
                <c:pt idx="0">
                  <c:v>Losses</c:v>
                </c:pt>
              </c:strCache>
            </c:strRef>
          </c:cat>
          <c:val>
            <c:numRef>
              <c:f>'PNW Weighted Losses 2006'!$K$56</c:f>
              <c:numCache>
                <c:formatCode>0.0%</c:formatCode>
                <c:ptCount val="1"/>
                <c:pt idx="0">
                  <c:v>4.7300000000000002E-2</c:v>
                </c:pt>
              </c:numCache>
            </c:numRef>
          </c:val>
          <c:extLst>
            <c:ext xmlns:c16="http://schemas.microsoft.com/office/drawing/2014/chart" uri="{C3380CC4-5D6E-409C-BE32-E72D297353CC}">
              <c16:uniqueId val="{00000033-CEF0-48D8-80D2-AE7A1AAF53C9}"/>
            </c:ext>
          </c:extLst>
        </c:ser>
        <c:ser>
          <c:idx val="52"/>
          <c:order val="52"/>
          <c:tx>
            <c:strRef>
              <c:f>'PNW Weighted Losses 2006'!$H$57:$J$57</c:f>
              <c:strCache>
                <c:ptCount val="3"/>
                <c:pt idx="0">
                  <c:v>Cheney Light Dept.</c:v>
                </c:pt>
                <c:pt idx="1">
                  <c:v>City of Cheney</c:v>
                </c:pt>
                <c:pt idx="2">
                  <c:v>WA</c:v>
                </c:pt>
              </c:strCache>
            </c:strRef>
          </c:tx>
          <c:invertIfNegative val="0"/>
          <c:cat>
            <c:strRef>
              <c:f>'PNW Weighted Losses 2006'!$K$4</c:f>
              <c:strCache>
                <c:ptCount val="1"/>
                <c:pt idx="0">
                  <c:v>Losses</c:v>
                </c:pt>
              </c:strCache>
            </c:strRef>
          </c:cat>
          <c:val>
            <c:numRef>
              <c:f>'PNW Weighted Losses 2006'!$K$57</c:f>
              <c:numCache>
                <c:formatCode>0.0%</c:formatCode>
                <c:ptCount val="1"/>
                <c:pt idx="0">
                  <c:v>4.8600000000000004E-2</c:v>
                </c:pt>
              </c:numCache>
            </c:numRef>
          </c:val>
          <c:extLst>
            <c:ext xmlns:c16="http://schemas.microsoft.com/office/drawing/2014/chart" uri="{C3380CC4-5D6E-409C-BE32-E72D297353CC}">
              <c16:uniqueId val="{00000034-CEF0-48D8-80D2-AE7A1AAF53C9}"/>
            </c:ext>
          </c:extLst>
        </c:ser>
        <c:ser>
          <c:idx val="53"/>
          <c:order val="53"/>
          <c:tx>
            <c:strRef>
              <c:f>'PNW Weighted Losses 2006'!$H$58:$J$58</c:f>
              <c:strCache>
                <c:ptCount val="3"/>
                <c:pt idx="0">
                  <c:v>Oregon Trail Electric Consumers Coop, Inc.</c:v>
                </c:pt>
                <c:pt idx="1">
                  <c:v>Oregon Trail El Cons Coop, Inc</c:v>
                </c:pt>
                <c:pt idx="2">
                  <c:v>OR</c:v>
                </c:pt>
              </c:strCache>
            </c:strRef>
          </c:tx>
          <c:invertIfNegative val="0"/>
          <c:cat>
            <c:strRef>
              <c:f>'PNW Weighted Losses 2006'!$K$4</c:f>
              <c:strCache>
                <c:ptCount val="1"/>
                <c:pt idx="0">
                  <c:v>Losses</c:v>
                </c:pt>
              </c:strCache>
            </c:strRef>
          </c:cat>
          <c:val>
            <c:numRef>
              <c:f>'PNW Weighted Losses 2006'!$K$58</c:f>
              <c:numCache>
                <c:formatCode>0.0%</c:formatCode>
                <c:ptCount val="1"/>
                <c:pt idx="0">
                  <c:v>4.9100000000000005E-2</c:v>
                </c:pt>
              </c:numCache>
            </c:numRef>
          </c:val>
          <c:extLst>
            <c:ext xmlns:c16="http://schemas.microsoft.com/office/drawing/2014/chart" uri="{C3380CC4-5D6E-409C-BE32-E72D297353CC}">
              <c16:uniqueId val="{00000035-CEF0-48D8-80D2-AE7A1AAF53C9}"/>
            </c:ext>
          </c:extLst>
        </c:ser>
        <c:ser>
          <c:idx val="54"/>
          <c:order val="54"/>
          <c:tx>
            <c:strRef>
              <c:f>'PNW Weighted Losses 2006'!$H$59:$J$59</c:f>
              <c:strCache>
                <c:ptCount val="3"/>
                <c:pt idx="0">
                  <c:v>PUD No. 2 of Pacific County</c:v>
                </c:pt>
                <c:pt idx="1">
                  <c:v>Public Utility District No 2 of Pacific County</c:v>
                </c:pt>
                <c:pt idx="2">
                  <c:v>WA</c:v>
                </c:pt>
              </c:strCache>
            </c:strRef>
          </c:tx>
          <c:invertIfNegative val="0"/>
          <c:cat>
            <c:strRef>
              <c:f>'PNW Weighted Losses 2006'!$K$4</c:f>
              <c:strCache>
                <c:ptCount val="1"/>
                <c:pt idx="0">
                  <c:v>Losses</c:v>
                </c:pt>
              </c:strCache>
            </c:strRef>
          </c:cat>
          <c:val>
            <c:numRef>
              <c:f>'PNW Weighted Losses 2006'!$K$59</c:f>
              <c:numCache>
                <c:formatCode>0.0%</c:formatCode>
                <c:ptCount val="1"/>
                <c:pt idx="0">
                  <c:v>4.9699999999999994E-2</c:v>
                </c:pt>
              </c:numCache>
            </c:numRef>
          </c:val>
          <c:extLst>
            <c:ext xmlns:c16="http://schemas.microsoft.com/office/drawing/2014/chart" uri="{C3380CC4-5D6E-409C-BE32-E72D297353CC}">
              <c16:uniqueId val="{00000036-CEF0-48D8-80D2-AE7A1AAF53C9}"/>
            </c:ext>
          </c:extLst>
        </c:ser>
        <c:ser>
          <c:idx val="55"/>
          <c:order val="55"/>
          <c:tx>
            <c:strRef>
              <c:f>'PNW Weighted Losses 2006'!$H$60:$J$60</c:f>
              <c:strCache>
                <c:ptCount val="3"/>
                <c:pt idx="0">
                  <c:v>McCleary Light &amp; Power Dept.</c:v>
                </c:pt>
                <c:pt idx="1">
                  <c:v>City of McCleary</c:v>
                </c:pt>
                <c:pt idx="2">
                  <c:v>WA</c:v>
                </c:pt>
              </c:strCache>
            </c:strRef>
          </c:tx>
          <c:invertIfNegative val="0"/>
          <c:cat>
            <c:strRef>
              <c:f>'PNW Weighted Losses 2006'!$K$4</c:f>
              <c:strCache>
                <c:ptCount val="1"/>
                <c:pt idx="0">
                  <c:v>Losses</c:v>
                </c:pt>
              </c:strCache>
            </c:strRef>
          </c:cat>
          <c:val>
            <c:numRef>
              <c:f>'PNW Weighted Losses 2006'!$K$60</c:f>
              <c:numCache>
                <c:formatCode>0.0%</c:formatCode>
                <c:ptCount val="1"/>
                <c:pt idx="0">
                  <c:v>5.0199999999999995E-2</c:v>
                </c:pt>
              </c:numCache>
            </c:numRef>
          </c:val>
          <c:extLst>
            <c:ext xmlns:c16="http://schemas.microsoft.com/office/drawing/2014/chart" uri="{C3380CC4-5D6E-409C-BE32-E72D297353CC}">
              <c16:uniqueId val="{00000037-CEF0-48D8-80D2-AE7A1AAF53C9}"/>
            </c:ext>
          </c:extLst>
        </c:ser>
        <c:ser>
          <c:idx val="56"/>
          <c:order val="56"/>
          <c:tx>
            <c:strRef>
              <c:f>'PNW Weighted Losses 2006'!$H$61:$J$61</c:f>
              <c:strCache>
                <c:ptCount val="3"/>
                <c:pt idx="0">
                  <c:v>Cascade Locks Light Dept.</c:v>
                </c:pt>
                <c:pt idx="1">
                  <c:v>City of Cascade Locks</c:v>
                </c:pt>
                <c:pt idx="2">
                  <c:v>OR</c:v>
                </c:pt>
              </c:strCache>
            </c:strRef>
          </c:tx>
          <c:invertIfNegative val="0"/>
          <c:cat>
            <c:strRef>
              <c:f>'PNW Weighted Losses 2006'!$K$4</c:f>
              <c:strCache>
                <c:ptCount val="1"/>
                <c:pt idx="0">
                  <c:v>Losses</c:v>
                </c:pt>
              </c:strCache>
            </c:strRef>
          </c:cat>
          <c:val>
            <c:numRef>
              <c:f>'PNW Weighted Losses 2006'!$K$61</c:f>
              <c:numCache>
                <c:formatCode>0.0%</c:formatCode>
                <c:ptCount val="1"/>
                <c:pt idx="0">
                  <c:v>5.0300000000000004E-2</c:v>
                </c:pt>
              </c:numCache>
            </c:numRef>
          </c:val>
          <c:extLst>
            <c:ext xmlns:c16="http://schemas.microsoft.com/office/drawing/2014/chart" uri="{C3380CC4-5D6E-409C-BE32-E72D297353CC}">
              <c16:uniqueId val="{00000038-CEF0-48D8-80D2-AE7A1AAF53C9}"/>
            </c:ext>
          </c:extLst>
        </c:ser>
        <c:ser>
          <c:idx val="57"/>
          <c:order val="57"/>
          <c:tx>
            <c:strRef>
              <c:f>'PNW Weighted Losses 2006'!$H$62:$J$62</c:f>
              <c:strCache>
                <c:ptCount val="3"/>
                <c:pt idx="0">
                  <c:v>Clatskanie Peoples Utility District</c:v>
                </c:pt>
                <c:pt idx="1">
                  <c:v>Clatskanie Peoples Util Dist</c:v>
                </c:pt>
                <c:pt idx="2">
                  <c:v>OR</c:v>
                </c:pt>
              </c:strCache>
            </c:strRef>
          </c:tx>
          <c:invertIfNegative val="0"/>
          <c:cat>
            <c:strRef>
              <c:f>'PNW Weighted Losses 2006'!$K$4</c:f>
              <c:strCache>
                <c:ptCount val="1"/>
                <c:pt idx="0">
                  <c:v>Losses</c:v>
                </c:pt>
              </c:strCache>
            </c:strRef>
          </c:cat>
          <c:val>
            <c:numRef>
              <c:f>'PNW Weighted Losses 2006'!$K$62</c:f>
              <c:numCache>
                <c:formatCode>0.0%</c:formatCode>
                <c:ptCount val="1"/>
                <c:pt idx="0">
                  <c:v>5.04E-2</c:v>
                </c:pt>
              </c:numCache>
            </c:numRef>
          </c:val>
          <c:extLst>
            <c:ext xmlns:c16="http://schemas.microsoft.com/office/drawing/2014/chart" uri="{C3380CC4-5D6E-409C-BE32-E72D297353CC}">
              <c16:uniqueId val="{00000039-CEF0-48D8-80D2-AE7A1AAF53C9}"/>
            </c:ext>
          </c:extLst>
        </c:ser>
        <c:ser>
          <c:idx val="58"/>
          <c:order val="58"/>
          <c:tx>
            <c:strRef>
              <c:f>'PNW Weighted Losses 2006'!$H$63:$J$63</c:f>
              <c:strCache>
                <c:ptCount val="3"/>
                <c:pt idx="0">
                  <c:v>PUD No. 1 of Franklin County</c:v>
                </c:pt>
                <c:pt idx="1">
                  <c:v>PUD No 1 of Franklin County</c:v>
                </c:pt>
                <c:pt idx="2">
                  <c:v>WA</c:v>
                </c:pt>
              </c:strCache>
            </c:strRef>
          </c:tx>
          <c:invertIfNegative val="0"/>
          <c:cat>
            <c:strRef>
              <c:f>'PNW Weighted Losses 2006'!$K$4</c:f>
              <c:strCache>
                <c:ptCount val="1"/>
                <c:pt idx="0">
                  <c:v>Losses</c:v>
                </c:pt>
              </c:strCache>
            </c:strRef>
          </c:cat>
          <c:val>
            <c:numRef>
              <c:f>'PNW Weighted Losses 2006'!$K$63</c:f>
              <c:numCache>
                <c:formatCode>0.0%</c:formatCode>
                <c:ptCount val="1"/>
                <c:pt idx="0">
                  <c:v>5.04E-2</c:v>
                </c:pt>
              </c:numCache>
            </c:numRef>
          </c:val>
          <c:extLst>
            <c:ext xmlns:c16="http://schemas.microsoft.com/office/drawing/2014/chart" uri="{C3380CC4-5D6E-409C-BE32-E72D297353CC}">
              <c16:uniqueId val="{0000003A-CEF0-48D8-80D2-AE7A1AAF53C9}"/>
            </c:ext>
          </c:extLst>
        </c:ser>
        <c:ser>
          <c:idx val="59"/>
          <c:order val="59"/>
          <c:tx>
            <c:strRef>
              <c:f>'PNW Weighted Losses 2006'!$H$64:$J$64</c:f>
              <c:strCache>
                <c:ptCount val="3"/>
                <c:pt idx="0">
                  <c:v>Emerald Peoples Utility District</c:v>
                </c:pt>
                <c:pt idx="1">
                  <c:v>Emerald People's Utility Dist</c:v>
                </c:pt>
                <c:pt idx="2">
                  <c:v>OR</c:v>
                </c:pt>
              </c:strCache>
            </c:strRef>
          </c:tx>
          <c:invertIfNegative val="0"/>
          <c:cat>
            <c:strRef>
              <c:f>'PNW Weighted Losses 2006'!$K$4</c:f>
              <c:strCache>
                <c:ptCount val="1"/>
                <c:pt idx="0">
                  <c:v>Losses</c:v>
                </c:pt>
              </c:strCache>
            </c:strRef>
          </c:cat>
          <c:val>
            <c:numRef>
              <c:f>'PNW Weighted Losses 2006'!$K$64</c:f>
              <c:numCache>
                <c:formatCode>0.0%</c:formatCode>
                <c:ptCount val="1"/>
                <c:pt idx="0">
                  <c:v>5.0700000000000002E-2</c:v>
                </c:pt>
              </c:numCache>
            </c:numRef>
          </c:val>
          <c:extLst>
            <c:ext xmlns:c16="http://schemas.microsoft.com/office/drawing/2014/chart" uri="{C3380CC4-5D6E-409C-BE32-E72D297353CC}">
              <c16:uniqueId val="{0000003B-CEF0-48D8-80D2-AE7A1AAF53C9}"/>
            </c:ext>
          </c:extLst>
        </c:ser>
        <c:ser>
          <c:idx val="60"/>
          <c:order val="60"/>
          <c:tx>
            <c:strRef>
              <c:f>'PNW Weighted Losses 2006'!$H$65:$J$65</c:f>
              <c:strCache>
                <c:ptCount val="3"/>
                <c:pt idx="0">
                  <c:v>PUD No. 1 of Clallam County</c:v>
                </c:pt>
                <c:pt idx="1">
                  <c:v>PUD No 1 of Clallam County</c:v>
                </c:pt>
                <c:pt idx="2">
                  <c:v>WA</c:v>
                </c:pt>
              </c:strCache>
            </c:strRef>
          </c:tx>
          <c:invertIfNegative val="0"/>
          <c:cat>
            <c:strRef>
              <c:f>'PNW Weighted Losses 2006'!$K$4</c:f>
              <c:strCache>
                <c:ptCount val="1"/>
                <c:pt idx="0">
                  <c:v>Losses</c:v>
                </c:pt>
              </c:strCache>
            </c:strRef>
          </c:cat>
          <c:val>
            <c:numRef>
              <c:f>'PNW Weighted Losses 2006'!$K$65</c:f>
              <c:numCache>
                <c:formatCode>0.0%</c:formatCode>
                <c:ptCount val="1"/>
                <c:pt idx="0">
                  <c:v>5.1299999999999998E-2</c:v>
                </c:pt>
              </c:numCache>
            </c:numRef>
          </c:val>
          <c:extLst>
            <c:ext xmlns:c16="http://schemas.microsoft.com/office/drawing/2014/chart" uri="{C3380CC4-5D6E-409C-BE32-E72D297353CC}">
              <c16:uniqueId val="{0000003C-CEF0-48D8-80D2-AE7A1AAF53C9}"/>
            </c:ext>
          </c:extLst>
        </c:ser>
        <c:ser>
          <c:idx val="61"/>
          <c:order val="61"/>
          <c:tx>
            <c:strRef>
              <c:f>'PNW Weighted Losses 2006'!$H$66:$J$66</c:f>
              <c:strCache>
                <c:ptCount val="3"/>
                <c:pt idx="0">
                  <c:v>Wells Rural Electric Co.</c:v>
                </c:pt>
                <c:pt idx="1">
                  <c:v>Wells Rural Electric Co</c:v>
                </c:pt>
                <c:pt idx="2">
                  <c:v>NV</c:v>
                </c:pt>
              </c:strCache>
            </c:strRef>
          </c:tx>
          <c:invertIfNegative val="0"/>
          <c:cat>
            <c:strRef>
              <c:f>'PNW Weighted Losses 2006'!$K$4</c:f>
              <c:strCache>
                <c:ptCount val="1"/>
                <c:pt idx="0">
                  <c:v>Losses</c:v>
                </c:pt>
              </c:strCache>
            </c:strRef>
          </c:cat>
          <c:val>
            <c:numRef>
              <c:f>'PNW Weighted Losses 2006'!$K$66</c:f>
              <c:numCache>
                <c:formatCode>0.0%</c:formatCode>
                <c:ptCount val="1"/>
                <c:pt idx="0">
                  <c:v>5.3399999999999996E-2</c:v>
                </c:pt>
              </c:numCache>
            </c:numRef>
          </c:val>
          <c:extLst>
            <c:ext xmlns:c16="http://schemas.microsoft.com/office/drawing/2014/chart" uri="{C3380CC4-5D6E-409C-BE32-E72D297353CC}">
              <c16:uniqueId val="{0000003D-CEF0-48D8-80D2-AE7A1AAF53C9}"/>
            </c:ext>
          </c:extLst>
        </c:ser>
        <c:ser>
          <c:idx val="62"/>
          <c:order val="62"/>
          <c:tx>
            <c:strRef>
              <c:f>'PNW Weighted Losses 2006'!$H$67:$J$67</c:f>
              <c:strCache>
                <c:ptCount val="3"/>
                <c:pt idx="0">
                  <c:v>Puget Sound Energy, Inc.</c:v>
                </c:pt>
                <c:pt idx="1">
                  <c:v>Puget Sound Energy Inc</c:v>
                </c:pt>
                <c:pt idx="2">
                  <c:v>WA</c:v>
                </c:pt>
              </c:strCache>
            </c:strRef>
          </c:tx>
          <c:invertIfNegative val="0"/>
          <c:cat>
            <c:strRef>
              <c:f>'PNW Weighted Losses 2006'!$K$4</c:f>
              <c:strCache>
                <c:ptCount val="1"/>
                <c:pt idx="0">
                  <c:v>Losses</c:v>
                </c:pt>
              </c:strCache>
            </c:strRef>
          </c:cat>
          <c:val>
            <c:numRef>
              <c:f>'PNW Weighted Losses 2006'!$K$67</c:f>
              <c:numCache>
                <c:formatCode>0.0%</c:formatCode>
                <c:ptCount val="1"/>
                <c:pt idx="0">
                  <c:v>5.4000000000000006E-2</c:v>
                </c:pt>
              </c:numCache>
            </c:numRef>
          </c:val>
          <c:extLst>
            <c:ext xmlns:c16="http://schemas.microsoft.com/office/drawing/2014/chart" uri="{C3380CC4-5D6E-409C-BE32-E72D297353CC}">
              <c16:uniqueId val="{0000003E-CEF0-48D8-80D2-AE7A1AAF53C9}"/>
            </c:ext>
          </c:extLst>
        </c:ser>
        <c:ser>
          <c:idx val="63"/>
          <c:order val="63"/>
          <c:tx>
            <c:strRef>
              <c:f>'PNW Weighted Losses 2006'!$H$68:$J$68</c:f>
              <c:strCache>
                <c:ptCount val="3"/>
                <c:pt idx="0">
                  <c:v>PUD No. 1 of Klickitat County</c:v>
                </c:pt>
                <c:pt idx="1">
                  <c:v>PUD No 1 of Klickitat County</c:v>
                </c:pt>
                <c:pt idx="2">
                  <c:v>WA</c:v>
                </c:pt>
              </c:strCache>
            </c:strRef>
          </c:tx>
          <c:invertIfNegative val="0"/>
          <c:cat>
            <c:strRef>
              <c:f>'PNW Weighted Losses 2006'!$K$4</c:f>
              <c:strCache>
                <c:ptCount val="1"/>
                <c:pt idx="0">
                  <c:v>Losses</c:v>
                </c:pt>
              </c:strCache>
            </c:strRef>
          </c:cat>
          <c:val>
            <c:numRef>
              <c:f>'PNW Weighted Losses 2006'!$K$68</c:f>
              <c:numCache>
                <c:formatCode>0.0%</c:formatCode>
                <c:ptCount val="1"/>
                <c:pt idx="0">
                  <c:v>5.4600000000000003E-2</c:v>
                </c:pt>
              </c:numCache>
            </c:numRef>
          </c:val>
          <c:extLst>
            <c:ext xmlns:c16="http://schemas.microsoft.com/office/drawing/2014/chart" uri="{C3380CC4-5D6E-409C-BE32-E72D297353CC}">
              <c16:uniqueId val="{0000003F-CEF0-48D8-80D2-AE7A1AAF53C9}"/>
            </c:ext>
          </c:extLst>
        </c:ser>
        <c:ser>
          <c:idx val="64"/>
          <c:order val="64"/>
          <c:tx>
            <c:strRef>
              <c:f>'PNW Weighted Losses 2006'!$H$69:$J$69</c:f>
              <c:strCache>
                <c:ptCount val="3"/>
                <c:pt idx="0">
                  <c:v>Coos-Curry Electric Coop, Inc.</c:v>
                </c:pt>
                <c:pt idx="1">
                  <c:v>Coos-Curry Electric Coop, Inc</c:v>
                </c:pt>
                <c:pt idx="2">
                  <c:v>OR</c:v>
                </c:pt>
              </c:strCache>
            </c:strRef>
          </c:tx>
          <c:invertIfNegative val="0"/>
          <c:cat>
            <c:strRef>
              <c:f>'PNW Weighted Losses 2006'!$K$4</c:f>
              <c:strCache>
                <c:ptCount val="1"/>
                <c:pt idx="0">
                  <c:v>Losses</c:v>
                </c:pt>
              </c:strCache>
            </c:strRef>
          </c:cat>
          <c:val>
            <c:numRef>
              <c:f>'PNW Weighted Losses 2006'!$K$69</c:f>
              <c:numCache>
                <c:formatCode>0.0%</c:formatCode>
                <c:ptCount val="1"/>
                <c:pt idx="0">
                  <c:v>5.4800000000000001E-2</c:v>
                </c:pt>
              </c:numCache>
            </c:numRef>
          </c:val>
          <c:extLst>
            <c:ext xmlns:c16="http://schemas.microsoft.com/office/drawing/2014/chart" uri="{C3380CC4-5D6E-409C-BE32-E72D297353CC}">
              <c16:uniqueId val="{00000040-CEF0-48D8-80D2-AE7A1AAF53C9}"/>
            </c:ext>
          </c:extLst>
        </c:ser>
        <c:ser>
          <c:idx val="65"/>
          <c:order val="65"/>
          <c:tx>
            <c:strRef>
              <c:f>'PNW Weighted Losses 2006'!$H$70:$J$70</c:f>
              <c:strCache>
                <c:ptCount val="3"/>
                <c:pt idx="0">
                  <c:v>Lower Valley Energy, Inc.</c:v>
                </c:pt>
                <c:pt idx="1">
                  <c:v>Lower Valley Energy Inc</c:v>
                </c:pt>
                <c:pt idx="2">
                  <c:v>ID</c:v>
                </c:pt>
              </c:strCache>
            </c:strRef>
          </c:tx>
          <c:invertIfNegative val="0"/>
          <c:cat>
            <c:strRef>
              <c:f>'PNW Weighted Losses 2006'!$K$4</c:f>
              <c:strCache>
                <c:ptCount val="1"/>
                <c:pt idx="0">
                  <c:v>Losses</c:v>
                </c:pt>
              </c:strCache>
            </c:strRef>
          </c:cat>
          <c:val>
            <c:numRef>
              <c:f>'PNW Weighted Losses 2006'!$K$70</c:f>
              <c:numCache>
                <c:formatCode>0.0%</c:formatCode>
                <c:ptCount val="1"/>
                <c:pt idx="0">
                  <c:v>5.4800000000000001E-2</c:v>
                </c:pt>
              </c:numCache>
            </c:numRef>
          </c:val>
          <c:extLst>
            <c:ext xmlns:c16="http://schemas.microsoft.com/office/drawing/2014/chart" uri="{C3380CC4-5D6E-409C-BE32-E72D297353CC}">
              <c16:uniqueId val="{00000041-CEF0-48D8-80D2-AE7A1AAF53C9}"/>
            </c:ext>
          </c:extLst>
        </c:ser>
        <c:ser>
          <c:idx val="66"/>
          <c:order val="66"/>
          <c:tx>
            <c:strRef>
              <c:f>'PNW Weighted Losses 2006'!$H$71:$J$71</c:f>
              <c:strCache>
                <c:ptCount val="3"/>
                <c:pt idx="0">
                  <c:v>Lower Valley Energy, Inc.</c:v>
                </c:pt>
                <c:pt idx="1">
                  <c:v>Lower Valley Energy Inc</c:v>
                </c:pt>
                <c:pt idx="2">
                  <c:v>WY</c:v>
                </c:pt>
              </c:strCache>
            </c:strRef>
          </c:tx>
          <c:invertIfNegative val="0"/>
          <c:cat>
            <c:strRef>
              <c:f>'PNW Weighted Losses 2006'!$K$4</c:f>
              <c:strCache>
                <c:ptCount val="1"/>
                <c:pt idx="0">
                  <c:v>Losses</c:v>
                </c:pt>
              </c:strCache>
            </c:strRef>
          </c:cat>
          <c:val>
            <c:numRef>
              <c:f>'PNW Weighted Losses 2006'!$K$71</c:f>
              <c:numCache>
                <c:formatCode>0.0%</c:formatCode>
                <c:ptCount val="1"/>
                <c:pt idx="0">
                  <c:v>5.4800000000000001E-2</c:v>
                </c:pt>
              </c:numCache>
            </c:numRef>
          </c:val>
          <c:extLst>
            <c:ext xmlns:c16="http://schemas.microsoft.com/office/drawing/2014/chart" uri="{C3380CC4-5D6E-409C-BE32-E72D297353CC}">
              <c16:uniqueId val="{00000042-CEF0-48D8-80D2-AE7A1AAF53C9}"/>
            </c:ext>
          </c:extLst>
        </c:ser>
        <c:ser>
          <c:idx val="67"/>
          <c:order val="67"/>
          <c:tx>
            <c:strRef>
              <c:f>'PNW Weighted Losses 2006'!$H$72:$J$72</c:f>
              <c:strCache>
                <c:ptCount val="3"/>
                <c:pt idx="0">
                  <c:v>PUD No. 3 of Mason County</c:v>
                </c:pt>
                <c:pt idx="1">
                  <c:v>PUD No 3 of Mason County</c:v>
                </c:pt>
                <c:pt idx="2">
                  <c:v>WA</c:v>
                </c:pt>
              </c:strCache>
            </c:strRef>
          </c:tx>
          <c:invertIfNegative val="0"/>
          <c:cat>
            <c:strRef>
              <c:f>'PNW Weighted Losses 2006'!$K$4</c:f>
              <c:strCache>
                <c:ptCount val="1"/>
                <c:pt idx="0">
                  <c:v>Losses</c:v>
                </c:pt>
              </c:strCache>
            </c:strRef>
          </c:cat>
          <c:val>
            <c:numRef>
              <c:f>'PNW Weighted Losses 2006'!$K$72</c:f>
              <c:numCache>
                <c:formatCode>0.0%</c:formatCode>
                <c:ptCount val="1"/>
                <c:pt idx="0">
                  <c:v>5.5099999999999996E-2</c:v>
                </c:pt>
              </c:numCache>
            </c:numRef>
          </c:val>
          <c:extLst>
            <c:ext xmlns:c16="http://schemas.microsoft.com/office/drawing/2014/chart" uri="{C3380CC4-5D6E-409C-BE32-E72D297353CC}">
              <c16:uniqueId val="{00000043-CEF0-48D8-80D2-AE7A1AAF53C9}"/>
            </c:ext>
          </c:extLst>
        </c:ser>
        <c:ser>
          <c:idx val="68"/>
          <c:order val="68"/>
          <c:tx>
            <c:strRef>
              <c:f>'PNW Weighted Losses 2006'!$H$73:$J$73</c:f>
              <c:strCache>
                <c:ptCount val="3"/>
                <c:pt idx="0">
                  <c:v>Columbia Rural Electric Association, Inc.</c:v>
                </c:pt>
                <c:pt idx="1">
                  <c:v>Columbia Rural Elec Assn, Inc</c:v>
                </c:pt>
                <c:pt idx="2">
                  <c:v>OR</c:v>
                </c:pt>
              </c:strCache>
            </c:strRef>
          </c:tx>
          <c:invertIfNegative val="0"/>
          <c:cat>
            <c:strRef>
              <c:f>'PNW Weighted Losses 2006'!$K$4</c:f>
              <c:strCache>
                <c:ptCount val="1"/>
                <c:pt idx="0">
                  <c:v>Losses</c:v>
                </c:pt>
              </c:strCache>
            </c:strRef>
          </c:cat>
          <c:val>
            <c:numRef>
              <c:f>'PNW Weighted Losses 2006'!$K$73</c:f>
              <c:numCache>
                <c:formatCode>0.0%</c:formatCode>
                <c:ptCount val="1"/>
                <c:pt idx="0">
                  <c:v>5.7200000000000001E-2</c:v>
                </c:pt>
              </c:numCache>
            </c:numRef>
          </c:val>
          <c:extLst>
            <c:ext xmlns:c16="http://schemas.microsoft.com/office/drawing/2014/chart" uri="{C3380CC4-5D6E-409C-BE32-E72D297353CC}">
              <c16:uniqueId val="{00000044-CEF0-48D8-80D2-AE7A1AAF53C9}"/>
            </c:ext>
          </c:extLst>
        </c:ser>
        <c:ser>
          <c:idx val="69"/>
          <c:order val="69"/>
          <c:tx>
            <c:strRef>
              <c:f>'PNW Weighted Losses 2006'!$H$74:$J$74</c:f>
              <c:strCache>
                <c:ptCount val="3"/>
                <c:pt idx="0">
                  <c:v>Columbia Rural Electric Association, Inc.</c:v>
                </c:pt>
                <c:pt idx="1">
                  <c:v>Columbia Rural Elec Assn, Inc</c:v>
                </c:pt>
                <c:pt idx="2">
                  <c:v>WA</c:v>
                </c:pt>
              </c:strCache>
            </c:strRef>
          </c:tx>
          <c:invertIfNegative val="0"/>
          <c:cat>
            <c:strRef>
              <c:f>'PNW Weighted Losses 2006'!$K$4</c:f>
              <c:strCache>
                <c:ptCount val="1"/>
                <c:pt idx="0">
                  <c:v>Losses</c:v>
                </c:pt>
              </c:strCache>
            </c:strRef>
          </c:cat>
          <c:val>
            <c:numRef>
              <c:f>'PNW Weighted Losses 2006'!$K$74</c:f>
              <c:numCache>
                <c:formatCode>0.0%</c:formatCode>
                <c:ptCount val="1"/>
                <c:pt idx="0">
                  <c:v>5.7200000000000001E-2</c:v>
                </c:pt>
              </c:numCache>
            </c:numRef>
          </c:val>
          <c:extLst>
            <c:ext xmlns:c16="http://schemas.microsoft.com/office/drawing/2014/chart" uri="{C3380CC4-5D6E-409C-BE32-E72D297353CC}">
              <c16:uniqueId val="{00000045-CEF0-48D8-80D2-AE7A1AAF53C9}"/>
            </c:ext>
          </c:extLst>
        </c:ser>
        <c:ser>
          <c:idx val="70"/>
          <c:order val="70"/>
          <c:tx>
            <c:strRef>
              <c:f>'PNW Weighted Losses 2006'!$H$75:$J$75</c:f>
              <c:strCache>
                <c:ptCount val="3"/>
                <c:pt idx="0">
                  <c:v>USBIA-Mission Valley Power</c:v>
                </c:pt>
                <c:pt idx="1">
                  <c:v>USBIA-Mission Valley Power</c:v>
                </c:pt>
                <c:pt idx="2">
                  <c:v>MT</c:v>
                </c:pt>
              </c:strCache>
            </c:strRef>
          </c:tx>
          <c:invertIfNegative val="0"/>
          <c:cat>
            <c:strRef>
              <c:f>'PNW Weighted Losses 2006'!$K$4</c:f>
              <c:strCache>
                <c:ptCount val="1"/>
                <c:pt idx="0">
                  <c:v>Losses</c:v>
                </c:pt>
              </c:strCache>
            </c:strRef>
          </c:cat>
          <c:val>
            <c:numRef>
              <c:f>'PNW Weighted Losses 2006'!$K$75</c:f>
              <c:numCache>
                <c:formatCode>0.0%</c:formatCode>
                <c:ptCount val="1"/>
                <c:pt idx="0">
                  <c:v>5.7200000000000001E-2</c:v>
                </c:pt>
              </c:numCache>
            </c:numRef>
          </c:val>
          <c:extLst>
            <c:ext xmlns:c16="http://schemas.microsoft.com/office/drawing/2014/chart" uri="{C3380CC4-5D6E-409C-BE32-E72D297353CC}">
              <c16:uniqueId val="{00000046-CEF0-48D8-80D2-AE7A1AAF53C9}"/>
            </c:ext>
          </c:extLst>
        </c:ser>
        <c:ser>
          <c:idx val="71"/>
          <c:order val="71"/>
          <c:tx>
            <c:strRef>
              <c:f>'PNW Weighted Losses 2006'!$H$76:$J$76</c:f>
              <c:strCache>
                <c:ptCount val="3"/>
                <c:pt idx="0">
                  <c:v>Big Bend Electric Coop, Inc.</c:v>
                </c:pt>
                <c:pt idx="1">
                  <c:v>Big Bend Electric Coop, Inc</c:v>
                </c:pt>
                <c:pt idx="2">
                  <c:v>WA</c:v>
                </c:pt>
              </c:strCache>
            </c:strRef>
          </c:tx>
          <c:invertIfNegative val="0"/>
          <c:cat>
            <c:strRef>
              <c:f>'PNW Weighted Losses 2006'!$K$4</c:f>
              <c:strCache>
                <c:ptCount val="1"/>
                <c:pt idx="0">
                  <c:v>Losses</c:v>
                </c:pt>
              </c:strCache>
            </c:strRef>
          </c:cat>
          <c:val>
            <c:numRef>
              <c:f>'PNW Weighted Losses 2006'!$K$76</c:f>
              <c:numCache>
                <c:formatCode>0.0%</c:formatCode>
                <c:ptCount val="1"/>
                <c:pt idx="0">
                  <c:v>5.74E-2</c:v>
                </c:pt>
              </c:numCache>
            </c:numRef>
          </c:val>
          <c:extLst>
            <c:ext xmlns:c16="http://schemas.microsoft.com/office/drawing/2014/chart" uri="{C3380CC4-5D6E-409C-BE32-E72D297353CC}">
              <c16:uniqueId val="{00000047-CEF0-48D8-80D2-AE7A1AAF53C9}"/>
            </c:ext>
          </c:extLst>
        </c:ser>
        <c:ser>
          <c:idx val="72"/>
          <c:order val="72"/>
          <c:tx>
            <c:strRef>
              <c:f>'PNW Weighted Losses 2006'!$H$77:$J$77</c:f>
              <c:strCache>
                <c:ptCount val="3"/>
                <c:pt idx="0">
                  <c:v>Milton-Freewater Light &amp; Power Dept.</c:v>
                </c:pt>
                <c:pt idx="1">
                  <c:v>City of Milton-Freewater</c:v>
                </c:pt>
                <c:pt idx="2">
                  <c:v>OR</c:v>
                </c:pt>
              </c:strCache>
            </c:strRef>
          </c:tx>
          <c:invertIfNegative val="0"/>
          <c:cat>
            <c:strRef>
              <c:f>'PNW Weighted Losses 2006'!$K$4</c:f>
              <c:strCache>
                <c:ptCount val="1"/>
                <c:pt idx="0">
                  <c:v>Losses</c:v>
                </c:pt>
              </c:strCache>
            </c:strRef>
          </c:cat>
          <c:val>
            <c:numRef>
              <c:f>'PNW Weighted Losses 2006'!$K$77</c:f>
              <c:numCache>
                <c:formatCode>0.0%</c:formatCode>
                <c:ptCount val="1"/>
                <c:pt idx="0">
                  <c:v>5.79E-2</c:v>
                </c:pt>
              </c:numCache>
            </c:numRef>
          </c:val>
          <c:extLst>
            <c:ext xmlns:c16="http://schemas.microsoft.com/office/drawing/2014/chart" uri="{C3380CC4-5D6E-409C-BE32-E72D297353CC}">
              <c16:uniqueId val="{00000048-CEF0-48D8-80D2-AE7A1AAF53C9}"/>
            </c:ext>
          </c:extLst>
        </c:ser>
        <c:ser>
          <c:idx val="73"/>
          <c:order val="73"/>
          <c:tx>
            <c:strRef>
              <c:f>'PNW Weighted Losses 2006'!$H$78:$J$78</c:f>
              <c:strCache>
                <c:ptCount val="3"/>
                <c:pt idx="0">
                  <c:v>Blachly-Lane County Coop Electric Association</c:v>
                </c:pt>
                <c:pt idx="1">
                  <c:v>Blachly-Lane Cnty Coop El Assn</c:v>
                </c:pt>
                <c:pt idx="2">
                  <c:v>OR</c:v>
                </c:pt>
              </c:strCache>
            </c:strRef>
          </c:tx>
          <c:invertIfNegative val="0"/>
          <c:cat>
            <c:strRef>
              <c:f>'PNW Weighted Losses 2006'!$K$4</c:f>
              <c:strCache>
                <c:ptCount val="1"/>
                <c:pt idx="0">
                  <c:v>Losses</c:v>
                </c:pt>
              </c:strCache>
            </c:strRef>
          </c:cat>
          <c:val>
            <c:numRef>
              <c:f>'PNW Weighted Losses 2006'!$K$78</c:f>
              <c:numCache>
                <c:formatCode>0.0%</c:formatCode>
                <c:ptCount val="1"/>
                <c:pt idx="0">
                  <c:v>5.7999999999999996E-2</c:v>
                </c:pt>
              </c:numCache>
            </c:numRef>
          </c:val>
          <c:extLst>
            <c:ext xmlns:c16="http://schemas.microsoft.com/office/drawing/2014/chart" uri="{C3380CC4-5D6E-409C-BE32-E72D297353CC}">
              <c16:uniqueId val="{00000049-CEF0-48D8-80D2-AE7A1AAF53C9}"/>
            </c:ext>
          </c:extLst>
        </c:ser>
        <c:ser>
          <c:idx val="74"/>
          <c:order val="74"/>
          <c:tx>
            <c:strRef>
              <c:f>'PNW Weighted Losses 2006'!$H$79:$J$79</c:f>
              <c:strCache>
                <c:ptCount val="3"/>
                <c:pt idx="0">
                  <c:v>Northern Lights, Inc.</c:v>
                </c:pt>
                <c:pt idx="1">
                  <c:v>Northern Lights, Inc</c:v>
                </c:pt>
                <c:pt idx="2">
                  <c:v>ID</c:v>
                </c:pt>
              </c:strCache>
            </c:strRef>
          </c:tx>
          <c:invertIfNegative val="0"/>
          <c:cat>
            <c:strRef>
              <c:f>'PNW Weighted Losses 2006'!$K$4</c:f>
              <c:strCache>
                <c:ptCount val="1"/>
                <c:pt idx="0">
                  <c:v>Losses</c:v>
                </c:pt>
              </c:strCache>
            </c:strRef>
          </c:cat>
          <c:val>
            <c:numRef>
              <c:f>'PNW Weighted Losses 2006'!$K$79</c:f>
              <c:numCache>
                <c:formatCode>0.0%</c:formatCode>
                <c:ptCount val="1"/>
                <c:pt idx="0">
                  <c:v>5.8600000000000006E-2</c:v>
                </c:pt>
              </c:numCache>
            </c:numRef>
          </c:val>
          <c:extLst>
            <c:ext xmlns:c16="http://schemas.microsoft.com/office/drawing/2014/chart" uri="{C3380CC4-5D6E-409C-BE32-E72D297353CC}">
              <c16:uniqueId val="{0000004A-CEF0-48D8-80D2-AE7A1AAF53C9}"/>
            </c:ext>
          </c:extLst>
        </c:ser>
        <c:ser>
          <c:idx val="75"/>
          <c:order val="75"/>
          <c:tx>
            <c:strRef>
              <c:f>'PNW Weighted Losses 2006'!$H$80:$J$80</c:f>
              <c:strCache>
                <c:ptCount val="3"/>
                <c:pt idx="0">
                  <c:v>Northern Lights, Inc.</c:v>
                </c:pt>
                <c:pt idx="1">
                  <c:v>Northern Lights, Inc</c:v>
                </c:pt>
                <c:pt idx="2">
                  <c:v>MT</c:v>
                </c:pt>
              </c:strCache>
            </c:strRef>
          </c:tx>
          <c:invertIfNegative val="0"/>
          <c:cat>
            <c:strRef>
              <c:f>'PNW Weighted Losses 2006'!$K$4</c:f>
              <c:strCache>
                <c:ptCount val="1"/>
                <c:pt idx="0">
                  <c:v>Losses</c:v>
                </c:pt>
              </c:strCache>
            </c:strRef>
          </c:cat>
          <c:val>
            <c:numRef>
              <c:f>'PNW Weighted Losses 2006'!$K$80</c:f>
              <c:numCache>
                <c:formatCode>0.0%</c:formatCode>
                <c:ptCount val="1"/>
                <c:pt idx="0">
                  <c:v>5.8600000000000006E-2</c:v>
                </c:pt>
              </c:numCache>
            </c:numRef>
          </c:val>
          <c:extLst>
            <c:ext xmlns:c16="http://schemas.microsoft.com/office/drawing/2014/chart" uri="{C3380CC4-5D6E-409C-BE32-E72D297353CC}">
              <c16:uniqueId val="{0000004B-CEF0-48D8-80D2-AE7A1AAF53C9}"/>
            </c:ext>
          </c:extLst>
        </c:ser>
        <c:ser>
          <c:idx val="76"/>
          <c:order val="76"/>
          <c:tx>
            <c:strRef>
              <c:f>'PNW Weighted Losses 2006'!$H$81:$J$81</c:f>
              <c:strCache>
                <c:ptCount val="3"/>
                <c:pt idx="0">
                  <c:v>Northern Lights, Inc.</c:v>
                </c:pt>
                <c:pt idx="1">
                  <c:v>Northern Lights, Inc</c:v>
                </c:pt>
                <c:pt idx="2">
                  <c:v>WA</c:v>
                </c:pt>
              </c:strCache>
            </c:strRef>
          </c:tx>
          <c:invertIfNegative val="0"/>
          <c:cat>
            <c:strRef>
              <c:f>'PNW Weighted Losses 2006'!$K$4</c:f>
              <c:strCache>
                <c:ptCount val="1"/>
                <c:pt idx="0">
                  <c:v>Losses</c:v>
                </c:pt>
              </c:strCache>
            </c:strRef>
          </c:cat>
          <c:val>
            <c:numRef>
              <c:f>'PNW Weighted Losses 2006'!$K$81</c:f>
              <c:numCache>
                <c:formatCode>0.0%</c:formatCode>
                <c:ptCount val="1"/>
                <c:pt idx="0">
                  <c:v>5.8600000000000006E-2</c:v>
                </c:pt>
              </c:numCache>
            </c:numRef>
          </c:val>
          <c:extLst>
            <c:ext xmlns:c16="http://schemas.microsoft.com/office/drawing/2014/chart" uri="{C3380CC4-5D6E-409C-BE32-E72D297353CC}">
              <c16:uniqueId val="{0000004C-CEF0-48D8-80D2-AE7A1AAF53C9}"/>
            </c:ext>
          </c:extLst>
        </c:ser>
        <c:ser>
          <c:idx val="77"/>
          <c:order val="77"/>
          <c:tx>
            <c:strRef>
              <c:f>'PNW Weighted Losses 2006'!$H$82:$J$82</c:f>
              <c:strCache>
                <c:ptCount val="3"/>
                <c:pt idx="0">
                  <c:v>PUD No. 1 of Lewis County</c:v>
                </c:pt>
                <c:pt idx="1">
                  <c:v>PUD No 1 of Lewis County</c:v>
                </c:pt>
                <c:pt idx="2">
                  <c:v>WA</c:v>
                </c:pt>
              </c:strCache>
            </c:strRef>
          </c:tx>
          <c:invertIfNegative val="0"/>
          <c:cat>
            <c:strRef>
              <c:f>'PNW Weighted Losses 2006'!$K$4</c:f>
              <c:strCache>
                <c:ptCount val="1"/>
                <c:pt idx="0">
                  <c:v>Losses</c:v>
                </c:pt>
              </c:strCache>
            </c:strRef>
          </c:cat>
          <c:val>
            <c:numRef>
              <c:f>'PNW Weighted Losses 2006'!$K$82</c:f>
              <c:numCache>
                <c:formatCode>0.0%</c:formatCode>
                <c:ptCount val="1"/>
                <c:pt idx="0">
                  <c:v>5.9400000000000001E-2</c:v>
                </c:pt>
              </c:numCache>
            </c:numRef>
          </c:val>
          <c:extLst>
            <c:ext xmlns:c16="http://schemas.microsoft.com/office/drawing/2014/chart" uri="{C3380CC4-5D6E-409C-BE32-E72D297353CC}">
              <c16:uniqueId val="{0000004D-CEF0-48D8-80D2-AE7A1AAF53C9}"/>
            </c:ext>
          </c:extLst>
        </c:ser>
        <c:ser>
          <c:idx val="78"/>
          <c:order val="78"/>
          <c:tx>
            <c:strRef>
              <c:f>'PNW Weighted Losses 2006'!$H$83:$J$83</c:f>
              <c:strCache>
                <c:ptCount val="3"/>
                <c:pt idx="0">
                  <c:v>Lane Electric Coop, Inc.</c:v>
                </c:pt>
                <c:pt idx="1">
                  <c:v>Lane Electric Coop Inc</c:v>
                </c:pt>
                <c:pt idx="2">
                  <c:v>OR</c:v>
                </c:pt>
              </c:strCache>
            </c:strRef>
          </c:tx>
          <c:invertIfNegative val="0"/>
          <c:cat>
            <c:strRef>
              <c:f>'PNW Weighted Losses 2006'!$K$4</c:f>
              <c:strCache>
                <c:ptCount val="1"/>
                <c:pt idx="0">
                  <c:v>Losses</c:v>
                </c:pt>
              </c:strCache>
            </c:strRef>
          </c:cat>
          <c:val>
            <c:numRef>
              <c:f>'PNW Weighted Losses 2006'!$K$83</c:f>
              <c:numCache>
                <c:formatCode>0.0%</c:formatCode>
                <c:ptCount val="1"/>
                <c:pt idx="0">
                  <c:v>5.9500000000000004E-2</c:v>
                </c:pt>
              </c:numCache>
            </c:numRef>
          </c:val>
          <c:extLst>
            <c:ext xmlns:c16="http://schemas.microsoft.com/office/drawing/2014/chart" uri="{C3380CC4-5D6E-409C-BE32-E72D297353CC}">
              <c16:uniqueId val="{0000004E-CEF0-48D8-80D2-AE7A1AAF53C9}"/>
            </c:ext>
          </c:extLst>
        </c:ser>
        <c:ser>
          <c:idx val="79"/>
          <c:order val="79"/>
          <c:tx>
            <c:strRef>
              <c:f>'PNW Weighted Losses 2006'!$H$84:$J$84</c:f>
              <c:strCache>
                <c:ptCount val="3"/>
                <c:pt idx="0">
                  <c:v>Central Electric Coop, Inc.</c:v>
                </c:pt>
                <c:pt idx="1">
                  <c:v>Central Electric Coop Inc</c:v>
                </c:pt>
                <c:pt idx="2">
                  <c:v>OR</c:v>
                </c:pt>
              </c:strCache>
            </c:strRef>
          </c:tx>
          <c:invertIfNegative val="0"/>
          <c:cat>
            <c:strRef>
              <c:f>'PNW Weighted Losses 2006'!$K$4</c:f>
              <c:strCache>
                <c:ptCount val="1"/>
                <c:pt idx="0">
                  <c:v>Losses</c:v>
                </c:pt>
              </c:strCache>
            </c:strRef>
          </c:cat>
          <c:val>
            <c:numRef>
              <c:f>'PNW Weighted Losses 2006'!$K$84</c:f>
              <c:numCache>
                <c:formatCode>0.0%</c:formatCode>
                <c:ptCount val="1"/>
                <c:pt idx="0">
                  <c:v>5.96E-2</c:v>
                </c:pt>
              </c:numCache>
            </c:numRef>
          </c:val>
          <c:extLst>
            <c:ext xmlns:c16="http://schemas.microsoft.com/office/drawing/2014/chart" uri="{C3380CC4-5D6E-409C-BE32-E72D297353CC}">
              <c16:uniqueId val="{0000004F-CEF0-48D8-80D2-AE7A1AAF53C9}"/>
            </c:ext>
          </c:extLst>
        </c:ser>
        <c:ser>
          <c:idx val="80"/>
          <c:order val="80"/>
          <c:tx>
            <c:strRef>
              <c:f>'PNW Weighted Losses 2006'!$H$85:$J$85</c:f>
              <c:strCache>
                <c:ptCount val="3"/>
                <c:pt idx="0">
                  <c:v>Idaho Power Co.</c:v>
                </c:pt>
                <c:pt idx="1">
                  <c:v>Idaho Power Co</c:v>
                </c:pt>
                <c:pt idx="2">
                  <c:v>ID</c:v>
                </c:pt>
              </c:strCache>
            </c:strRef>
          </c:tx>
          <c:invertIfNegative val="0"/>
          <c:cat>
            <c:strRef>
              <c:f>'PNW Weighted Losses 2006'!$K$4</c:f>
              <c:strCache>
                <c:ptCount val="1"/>
                <c:pt idx="0">
                  <c:v>Losses</c:v>
                </c:pt>
              </c:strCache>
            </c:strRef>
          </c:cat>
          <c:val>
            <c:numRef>
              <c:f>'PNW Weighted Losses 2006'!$K$85</c:f>
              <c:numCache>
                <c:formatCode>0.0%</c:formatCode>
                <c:ptCount val="1"/>
                <c:pt idx="0">
                  <c:v>5.9699999999999996E-2</c:v>
                </c:pt>
              </c:numCache>
            </c:numRef>
          </c:val>
          <c:extLst>
            <c:ext xmlns:c16="http://schemas.microsoft.com/office/drawing/2014/chart" uri="{C3380CC4-5D6E-409C-BE32-E72D297353CC}">
              <c16:uniqueId val="{00000050-CEF0-48D8-80D2-AE7A1AAF53C9}"/>
            </c:ext>
          </c:extLst>
        </c:ser>
        <c:ser>
          <c:idx val="81"/>
          <c:order val="81"/>
          <c:tx>
            <c:strRef>
              <c:f>'PNW Weighted Losses 2006'!$H$86:$J$86</c:f>
              <c:strCache>
                <c:ptCount val="3"/>
                <c:pt idx="0">
                  <c:v>Idaho Power Co.</c:v>
                </c:pt>
                <c:pt idx="1">
                  <c:v>Idaho Power Co</c:v>
                </c:pt>
                <c:pt idx="2">
                  <c:v>OR</c:v>
                </c:pt>
              </c:strCache>
            </c:strRef>
          </c:tx>
          <c:invertIfNegative val="0"/>
          <c:cat>
            <c:strRef>
              <c:f>'PNW Weighted Losses 2006'!$K$4</c:f>
              <c:strCache>
                <c:ptCount val="1"/>
                <c:pt idx="0">
                  <c:v>Losses</c:v>
                </c:pt>
              </c:strCache>
            </c:strRef>
          </c:cat>
          <c:val>
            <c:numRef>
              <c:f>'PNW Weighted Losses 2006'!$K$86</c:f>
              <c:numCache>
                <c:formatCode>0.0%</c:formatCode>
                <c:ptCount val="1"/>
                <c:pt idx="0">
                  <c:v>5.9699999999999996E-2</c:v>
                </c:pt>
              </c:numCache>
            </c:numRef>
          </c:val>
          <c:extLst>
            <c:ext xmlns:c16="http://schemas.microsoft.com/office/drawing/2014/chart" uri="{C3380CC4-5D6E-409C-BE32-E72D297353CC}">
              <c16:uniqueId val="{00000051-CEF0-48D8-80D2-AE7A1AAF53C9}"/>
            </c:ext>
          </c:extLst>
        </c:ser>
        <c:ser>
          <c:idx val="82"/>
          <c:order val="82"/>
          <c:tx>
            <c:strRef>
              <c:f>'PNW Weighted Losses 2006'!$H$87:$J$87</c:f>
              <c:strCache>
                <c:ptCount val="3"/>
                <c:pt idx="0">
                  <c:v>Raft River Rural Electric Coop, Inc.</c:v>
                </c:pt>
                <c:pt idx="1">
                  <c:v>Raft River Rural Elec Coop Inc</c:v>
                </c:pt>
                <c:pt idx="2">
                  <c:v>ID</c:v>
                </c:pt>
              </c:strCache>
            </c:strRef>
          </c:tx>
          <c:invertIfNegative val="0"/>
          <c:cat>
            <c:strRef>
              <c:f>'PNW Weighted Losses 2006'!$K$4</c:f>
              <c:strCache>
                <c:ptCount val="1"/>
                <c:pt idx="0">
                  <c:v>Losses</c:v>
                </c:pt>
              </c:strCache>
            </c:strRef>
          </c:cat>
          <c:val>
            <c:numRef>
              <c:f>'PNW Weighted Losses 2006'!$K$87</c:f>
              <c:numCache>
                <c:formatCode>0.0%</c:formatCode>
                <c:ptCount val="1"/>
                <c:pt idx="0">
                  <c:v>6.0299999999999999E-2</c:v>
                </c:pt>
              </c:numCache>
            </c:numRef>
          </c:val>
          <c:extLst>
            <c:ext xmlns:c16="http://schemas.microsoft.com/office/drawing/2014/chart" uri="{C3380CC4-5D6E-409C-BE32-E72D297353CC}">
              <c16:uniqueId val="{00000052-CEF0-48D8-80D2-AE7A1AAF53C9}"/>
            </c:ext>
          </c:extLst>
        </c:ser>
        <c:ser>
          <c:idx val="83"/>
          <c:order val="83"/>
          <c:tx>
            <c:strRef>
              <c:f>'PNW Weighted Losses 2006'!$H$88:$J$88</c:f>
              <c:strCache>
                <c:ptCount val="3"/>
                <c:pt idx="0">
                  <c:v>Kootenai Electric Coop, Inc.</c:v>
                </c:pt>
                <c:pt idx="1">
                  <c:v>Kootenai Electric Coop Inc</c:v>
                </c:pt>
                <c:pt idx="2">
                  <c:v>ID</c:v>
                </c:pt>
              </c:strCache>
            </c:strRef>
          </c:tx>
          <c:invertIfNegative val="0"/>
          <c:cat>
            <c:strRef>
              <c:f>'PNW Weighted Losses 2006'!$K$4</c:f>
              <c:strCache>
                <c:ptCount val="1"/>
                <c:pt idx="0">
                  <c:v>Losses</c:v>
                </c:pt>
              </c:strCache>
            </c:strRef>
          </c:cat>
          <c:val>
            <c:numRef>
              <c:f>'PNW Weighted Losses 2006'!$K$88</c:f>
              <c:numCache>
                <c:formatCode>0.0%</c:formatCode>
                <c:ptCount val="1"/>
                <c:pt idx="0">
                  <c:v>6.0599999999999994E-2</c:v>
                </c:pt>
              </c:numCache>
            </c:numRef>
          </c:val>
          <c:extLst>
            <c:ext xmlns:c16="http://schemas.microsoft.com/office/drawing/2014/chart" uri="{C3380CC4-5D6E-409C-BE32-E72D297353CC}">
              <c16:uniqueId val="{00000053-CEF0-48D8-80D2-AE7A1AAF53C9}"/>
            </c:ext>
          </c:extLst>
        </c:ser>
        <c:ser>
          <c:idx val="84"/>
          <c:order val="84"/>
          <c:tx>
            <c:strRef>
              <c:f>'PNW Weighted Losses 2006'!$H$89:$J$89</c:f>
              <c:strCache>
                <c:ptCount val="3"/>
                <c:pt idx="0">
                  <c:v>Kootenai Electric Coop, Inc.</c:v>
                </c:pt>
                <c:pt idx="1">
                  <c:v>Kootenai Electric Coop Inc</c:v>
                </c:pt>
                <c:pt idx="2">
                  <c:v>WA</c:v>
                </c:pt>
              </c:strCache>
            </c:strRef>
          </c:tx>
          <c:invertIfNegative val="0"/>
          <c:cat>
            <c:strRef>
              <c:f>'PNW Weighted Losses 2006'!$K$4</c:f>
              <c:strCache>
                <c:ptCount val="1"/>
                <c:pt idx="0">
                  <c:v>Losses</c:v>
                </c:pt>
              </c:strCache>
            </c:strRef>
          </c:cat>
          <c:val>
            <c:numRef>
              <c:f>'PNW Weighted Losses 2006'!$K$89</c:f>
              <c:numCache>
                <c:formatCode>0.0%</c:formatCode>
                <c:ptCount val="1"/>
                <c:pt idx="0">
                  <c:v>6.0599999999999994E-2</c:v>
                </c:pt>
              </c:numCache>
            </c:numRef>
          </c:val>
          <c:extLst>
            <c:ext xmlns:c16="http://schemas.microsoft.com/office/drawing/2014/chart" uri="{C3380CC4-5D6E-409C-BE32-E72D297353CC}">
              <c16:uniqueId val="{00000054-CEF0-48D8-80D2-AE7A1AAF53C9}"/>
            </c:ext>
          </c:extLst>
        </c:ser>
        <c:ser>
          <c:idx val="85"/>
          <c:order val="85"/>
          <c:tx>
            <c:strRef>
              <c:f>'PNW Weighted Losses 2006'!$H$90:$J$90</c:f>
              <c:strCache>
                <c:ptCount val="3"/>
                <c:pt idx="0">
                  <c:v>Burley Municipal Distribution System</c:v>
                </c:pt>
                <c:pt idx="1">
                  <c:v>City of Burley</c:v>
                </c:pt>
                <c:pt idx="2">
                  <c:v>ID</c:v>
                </c:pt>
              </c:strCache>
            </c:strRef>
          </c:tx>
          <c:invertIfNegative val="0"/>
          <c:cat>
            <c:strRef>
              <c:f>'PNW Weighted Losses 2006'!$K$4</c:f>
              <c:strCache>
                <c:ptCount val="1"/>
                <c:pt idx="0">
                  <c:v>Losses</c:v>
                </c:pt>
              </c:strCache>
            </c:strRef>
          </c:cat>
          <c:val>
            <c:numRef>
              <c:f>'PNW Weighted Losses 2006'!$K$90</c:f>
              <c:numCache>
                <c:formatCode>0.0%</c:formatCode>
                <c:ptCount val="1"/>
                <c:pt idx="0">
                  <c:v>6.1799999999999994E-2</c:v>
                </c:pt>
              </c:numCache>
            </c:numRef>
          </c:val>
          <c:extLst>
            <c:ext xmlns:c16="http://schemas.microsoft.com/office/drawing/2014/chart" uri="{C3380CC4-5D6E-409C-BE32-E72D297353CC}">
              <c16:uniqueId val="{00000055-CEF0-48D8-80D2-AE7A1AAF53C9}"/>
            </c:ext>
          </c:extLst>
        </c:ser>
        <c:ser>
          <c:idx val="86"/>
          <c:order val="86"/>
          <c:tx>
            <c:strRef>
              <c:f>'PNW Weighted Losses 2006'!$H$91:$J$91</c:f>
              <c:strCache>
                <c:ptCount val="3"/>
                <c:pt idx="0">
                  <c:v>Benton Rural Electric Association</c:v>
                </c:pt>
                <c:pt idx="1">
                  <c:v>Benton Rural Electric Assn</c:v>
                </c:pt>
                <c:pt idx="2">
                  <c:v>WA</c:v>
                </c:pt>
              </c:strCache>
            </c:strRef>
          </c:tx>
          <c:invertIfNegative val="0"/>
          <c:cat>
            <c:strRef>
              <c:f>'PNW Weighted Losses 2006'!$K$4</c:f>
              <c:strCache>
                <c:ptCount val="1"/>
                <c:pt idx="0">
                  <c:v>Losses</c:v>
                </c:pt>
              </c:strCache>
            </c:strRef>
          </c:cat>
          <c:val>
            <c:numRef>
              <c:f>'PNW Weighted Losses 2006'!$K$91</c:f>
              <c:numCache>
                <c:formatCode>0.0%</c:formatCode>
                <c:ptCount val="1"/>
                <c:pt idx="0">
                  <c:v>6.2600000000000003E-2</c:v>
                </c:pt>
              </c:numCache>
            </c:numRef>
          </c:val>
          <c:extLst>
            <c:ext xmlns:c16="http://schemas.microsoft.com/office/drawing/2014/chart" uri="{C3380CC4-5D6E-409C-BE32-E72D297353CC}">
              <c16:uniqueId val="{00000056-CEF0-48D8-80D2-AE7A1AAF53C9}"/>
            </c:ext>
          </c:extLst>
        </c:ser>
        <c:ser>
          <c:idx val="87"/>
          <c:order val="87"/>
          <c:tx>
            <c:strRef>
              <c:f>'PNW Weighted Losses 2006'!$H$92:$J$92</c:f>
              <c:strCache>
                <c:ptCount val="3"/>
                <c:pt idx="0">
                  <c:v>PacifiCorp.</c:v>
                </c:pt>
                <c:pt idx="1">
                  <c:v>PacifiCorp</c:v>
                </c:pt>
                <c:pt idx="2">
                  <c:v>CA</c:v>
                </c:pt>
              </c:strCache>
            </c:strRef>
          </c:tx>
          <c:invertIfNegative val="0"/>
          <c:cat>
            <c:strRef>
              <c:f>'PNW Weighted Losses 2006'!$K$4</c:f>
              <c:strCache>
                <c:ptCount val="1"/>
                <c:pt idx="0">
                  <c:v>Losses</c:v>
                </c:pt>
              </c:strCache>
            </c:strRef>
          </c:cat>
          <c:val>
            <c:numRef>
              <c:f>'PNW Weighted Losses 2006'!$K$92</c:f>
              <c:numCache>
                <c:formatCode>0.0%</c:formatCode>
                <c:ptCount val="1"/>
                <c:pt idx="0">
                  <c:v>6.2600000000000003E-2</c:v>
                </c:pt>
              </c:numCache>
            </c:numRef>
          </c:val>
          <c:extLst>
            <c:ext xmlns:c16="http://schemas.microsoft.com/office/drawing/2014/chart" uri="{C3380CC4-5D6E-409C-BE32-E72D297353CC}">
              <c16:uniqueId val="{00000057-CEF0-48D8-80D2-AE7A1AAF53C9}"/>
            </c:ext>
          </c:extLst>
        </c:ser>
        <c:ser>
          <c:idx val="88"/>
          <c:order val="88"/>
          <c:tx>
            <c:strRef>
              <c:f>'PNW Weighted Losses 2006'!$H$93:$J$93</c:f>
              <c:strCache>
                <c:ptCount val="3"/>
                <c:pt idx="0">
                  <c:v>PacifiCorp.</c:v>
                </c:pt>
                <c:pt idx="1">
                  <c:v>PacifiCorp</c:v>
                </c:pt>
                <c:pt idx="2">
                  <c:v>ID</c:v>
                </c:pt>
              </c:strCache>
            </c:strRef>
          </c:tx>
          <c:invertIfNegative val="0"/>
          <c:cat>
            <c:strRef>
              <c:f>'PNW Weighted Losses 2006'!$K$4</c:f>
              <c:strCache>
                <c:ptCount val="1"/>
                <c:pt idx="0">
                  <c:v>Losses</c:v>
                </c:pt>
              </c:strCache>
            </c:strRef>
          </c:cat>
          <c:val>
            <c:numRef>
              <c:f>'PNW Weighted Losses 2006'!$K$93</c:f>
              <c:numCache>
                <c:formatCode>0.0%</c:formatCode>
                <c:ptCount val="1"/>
                <c:pt idx="0">
                  <c:v>6.2600000000000003E-2</c:v>
                </c:pt>
              </c:numCache>
            </c:numRef>
          </c:val>
          <c:extLst>
            <c:ext xmlns:c16="http://schemas.microsoft.com/office/drawing/2014/chart" uri="{C3380CC4-5D6E-409C-BE32-E72D297353CC}">
              <c16:uniqueId val="{00000058-CEF0-48D8-80D2-AE7A1AAF53C9}"/>
            </c:ext>
          </c:extLst>
        </c:ser>
        <c:ser>
          <c:idx val="89"/>
          <c:order val="89"/>
          <c:tx>
            <c:strRef>
              <c:f>'PNW Weighted Losses 2006'!$H$94:$J$94</c:f>
              <c:strCache>
                <c:ptCount val="3"/>
                <c:pt idx="0">
                  <c:v>PacifiCorp.</c:v>
                </c:pt>
                <c:pt idx="1">
                  <c:v>PacifiCorp</c:v>
                </c:pt>
                <c:pt idx="2">
                  <c:v>OR</c:v>
                </c:pt>
              </c:strCache>
            </c:strRef>
          </c:tx>
          <c:invertIfNegative val="0"/>
          <c:cat>
            <c:strRef>
              <c:f>'PNW Weighted Losses 2006'!$K$4</c:f>
              <c:strCache>
                <c:ptCount val="1"/>
                <c:pt idx="0">
                  <c:v>Losses</c:v>
                </c:pt>
              </c:strCache>
            </c:strRef>
          </c:cat>
          <c:val>
            <c:numRef>
              <c:f>'PNW Weighted Losses 2006'!$K$94</c:f>
              <c:numCache>
                <c:formatCode>0.0%</c:formatCode>
                <c:ptCount val="1"/>
                <c:pt idx="0">
                  <c:v>6.2600000000000003E-2</c:v>
                </c:pt>
              </c:numCache>
            </c:numRef>
          </c:val>
          <c:extLst>
            <c:ext xmlns:c16="http://schemas.microsoft.com/office/drawing/2014/chart" uri="{C3380CC4-5D6E-409C-BE32-E72D297353CC}">
              <c16:uniqueId val="{00000059-CEF0-48D8-80D2-AE7A1AAF53C9}"/>
            </c:ext>
          </c:extLst>
        </c:ser>
        <c:ser>
          <c:idx val="90"/>
          <c:order val="90"/>
          <c:tx>
            <c:strRef>
              <c:f>'PNW Weighted Losses 2006'!$H$95:$J$95</c:f>
              <c:strCache>
                <c:ptCount val="3"/>
                <c:pt idx="0">
                  <c:v>PacifiCorp.</c:v>
                </c:pt>
                <c:pt idx="1">
                  <c:v>PacifiCorp</c:v>
                </c:pt>
                <c:pt idx="2">
                  <c:v>WA</c:v>
                </c:pt>
              </c:strCache>
            </c:strRef>
          </c:tx>
          <c:invertIfNegative val="0"/>
          <c:cat>
            <c:strRef>
              <c:f>'PNW Weighted Losses 2006'!$K$4</c:f>
              <c:strCache>
                <c:ptCount val="1"/>
                <c:pt idx="0">
                  <c:v>Losses</c:v>
                </c:pt>
              </c:strCache>
            </c:strRef>
          </c:cat>
          <c:val>
            <c:numRef>
              <c:f>'PNW Weighted Losses 2006'!$K$95</c:f>
              <c:numCache>
                <c:formatCode>0.0%</c:formatCode>
                <c:ptCount val="1"/>
                <c:pt idx="0">
                  <c:v>6.2600000000000003E-2</c:v>
                </c:pt>
              </c:numCache>
            </c:numRef>
          </c:val>
          <c:extLst>
            <c:ext xmlns:c16="http://schemas.microsoft.com/office/drawing/2014/chart" uri="{C3380CC4-5D6E-409C-BE32-E72D297353CC}">
              <c16:uniqueId val="{0000005A-CEF0-48D8-80D2-AE7A1AAF53C9}"/>
            </c:ext>
          </c:extLst>
        </c:ser>
        <c:ser>
          <c:idx val="91"/>
          <c:order val="91"/>
          <c:tx>
            <c:strRef>
              <c:f>'PNW Weighted Losses 2006'!$H$96:$J$96</c:f>
              <c:strCache>
                <c:ptCount val="3"/>
                <c:pt idx="0">
                  <c:v>Lincoln Electric Coop, Inc.</c:v>
                </c:pt>
                <c:pt idx="1">
                  <c:v>Lincoln Electric Coop, Inc</c:v>
                </c:pt>
                <c:pt idx="2">
                  <c:v>MT</c:v>
                </c:pt>
              </c:strCache>
            </c:strRef>
          </c:tx>
          <c:invertIfNegative val="0"/>
          <c:cat>
            <c:strRef>
              <c:f>'PNW Weighted Losses 2006'!$K$4</c:f>
              <c:strCache>
                <c:ptCount val="1"/>
                <c:pt idx="0">
                  <c:v>Losses</c:v>
                </c:pt>
              </c:strCache>
            </c:strRef>
          </c:cat>
          <c:val>
            <c:numRef>
              <c:f>'PNW Weighted Losses 2006'!$K$96</c:f>
              <c:numCache>
                <c:formatCode>0.0%</c:formatCode>
                <c:ptCount val="1"/>
                <c:pt idx="0">
                  <c:v>6.5199999999999994E-2</c:v>
                </c:pt>
              </c:numCache>
            </c:numRef>
          </c:val>
          <c:extLst>
            <c:ext xmlns:c16="http://schemas.microsoft.com/office/drawing/2014/chart" uri="{C3380CC4-5D6E-409C-BE32-E72D297353CC}">
              <c16:uniqueId val="{0000005B-CEF0-48D8-80D2-AE7A1AAF53C9}"/>
            </c:ext>
          </c:extLst>
        </c:ser>
        <c:ser>
          <c:idx val="92"/>
          <c:order val="92"/>
          <c:tx>
            <c:strRef>
              <c:f>'PNW Weighted Losses 2006'!$H$97:$J$97</c:f>
              <c:strCache>
                <c:ptCount val="3"/>
                <c:pt idx="0">
                  <c:v>Centralia Light Dept.</c:v>
                </c:pt>
                <c:pt idx="1">
                  <c:v>City of Centralia</c:v>
                </c:pt>
                <c:pt idx="2">
                  <c:v>WA</c:v>
                </c:pt>
              </c:strCache>
            </c:strRef>
          </c:tx>
          <c:invertIfNegative val="0"/>
          <c:cat>
            <c:strRef>
              <c:f>'PNW Weighted Losses 2006'!$K$4</c:f>
              <c:strCache>
                <c:ptCount val="1"/>
                <c:pt idx="0">
                  <c:v>Losses</c:v>
                </c:pt>
              </c:strCache>
            </c:strRef>
          </c:cat>
          <c:val>
            <c:numRef>
              <c:f>'PNW Weighted Losses 2006'!$K$97</c:f>
              <c:numCache>
                <c:formatCode>0.0%</c:formatCode>
                <c:ptCount val="1"/>
                <c:pt idx="0">
                  <c:v>6.5799999999999997E-2</c:v>
                </c:pt>
              </c:numCache>
            </c:numRef>
          </c:val>
          <c:extLst>
            <c:ext xmlns:c16="http://schemas.microsoft.com/office/drawing/2014/chart" uri="{C3380CC4-5D6E-409C-BE32-E72D297353CC}">
              <c16:uniqueId val="{0000005C-CEF0-48D8-80D2-AE7A1AAF53C9}"/>
            </c:ext>
          </c:extLst>
        </c:ser>
        <c:ser>
          <c:idx val="93"/>
          <c:order val="93"/>
          <c:tx>
            <c:strRef>
              <c:f>'PNW Weighted Losses 2006'!$H$98:$J$98</c:f>
              <c:strCache>
                <c:ptCount val="3"/>
                <c:pt idx="0">
                  <c:v>Ohop Mutual Light Co.</c:v>
                </c:pt>
                <c:pt idx="1">
                  <c:v>Ohop Mutual Light Company, Inc</c:v>
                </c:pt>
                <c:pt idx="2">
                  <c:v>WA</c:v>
                </c:pt>
              </c:strCache>
            </c:strRef>
          </c:tx>
          <c:invertIfNegative val="0"/>
          <c:cat>
            <c:strRef>
              <c:f>'PNW Weighted Losses 2006'!$K$4</c:f>
              <c:strCache>
                <c:ptCount val="1"/>
                <c:pt idx="0">
                  <c:v>Losses</c:v>
                </c:pt>
              </c:strCache>
            </c:strRef>
          </c:cat>
          <c:val>
            <c:numRef>
              <c:f>'PNW Weighted Losses 2006'!$K$98</c:f>
              <c:numCache>
                <c:formatCode>0.0%</c:formatCode>
                <c:ptCount val="1"/>
                <c:pt idx="0">
                  <c:v>6.6799999999999998E-2</c:v>
                </c:pt>
              </c:numCache>
            </c:numRef>
          </c:val>
          <c:extLst>
            <c:ext xmlns:c16="http://schemas.microsoft.com/office/drawing/2014/chart" uri="{C3380CC4-5D6E-409C-BE32-E72D297353CC}">
              <c16:uniqueId val="{0000005D-CEF0-48D8-80D2-AE7A1AAF53C9}"/>
            </c:ext>
          </c:extLst>
        </c:ser>
        <c:ser>
          <c:idx val="94"/>
          <c:order val="94"/>
          <c:tx>
            <c:strRef>
              <c:f>'PNW Weighted Losses 2006'!$H$99:$J$99</c:f>
              <c:strCache>
                <c:ptCount val="3"/>
                <c:pt idx="0">
                  <c:v>Okanogan County Electric Coop, Inc.</c:v>
                </c:pt>
                <c:pt idx="1">
                  <c:v>Okanogan County Elec Coop, Inc</c:v>
                </c:pt>
                <c:pt idx="2">
                  <c:v>WA</c:v>
                </c:pt>
              </c:strCache>
            </c:strRef>
          </c:tx>
          <c:invertIfNegative val="0"/>
          <c:cat>
            <c:strRef>
              <c:f>'PNW Weighted Losses 2006'!$K$4</c:f>
              <c:strCache>
                <c:ptCount val="1"/>
                <c:pt idx="0">
                  <c:v>Losses</c:v>
                </c:pt>
              </c:strCache>
            </c:strRef>
          </c:cat>
          <c:val>
            <c:numRef>
              <c:f>'PNW Weighted Losses 2006'!$K$99</c:f>
              <c:numCache>
                <c:formatCode>0.0%</c:formatCode>
                <c:ptCount val="1"/>
                <c:pt idx="0">
                  <c:v>6.6799999999999998E-2</c:v>
                </c:pt>
              </c:numCache>
            </c:numRef>
          </c:val>
          <c:extLst>
            <c:ext xmlns:c16="http://schemas.microsoft.com/office/drawing/2014/chart" uri="{C3380CC4-5D6E-409C-BE32-E72D297353CC}">
              <c16:uniqueId val="{0000005E-CEF0-48D8-80D2-AE7A1AAF53C9}"/>
            </c:ext>
          </c:extLst>
        </c:ser>
        <c:ser>
          <c:idx val="95"/>
          <c:order val="95"/>
          <c:tx>
            <c:strRef>
              <c:f>'PNW Weighted Losses 2006'!$H$100:$J$100</c:f>
              <c:strCache>
                <c:ptCount val="3"/>
                <c:pt idx="0">
                  <c:v>Alder Mutual Light Co., Inc.</c:v>
                </c:pt>
                <c:pt idx="1">
                  <c:v>Alder Mutual Light Co, Inc</c:v>
                </c:pt>
                <c:pt idx="2">
                  <c:v>WA</c:v>
                </c:pt>
              </c:strCache>
            </c:strRef>
          </c:tx>
          <c:invertIfNegative val="0"/>
          <c:cat>
            <c:strRef>
              <c:f>'PNW Weighted Losses 2006'!$K$4</c:f>
              <c:strCache>
                <c:ptCount val="1"/>
                <c:pt idx="0">
                  <c:v>Losses</c:v>
                </c:pt>
              </c:strCache>
            </c:strRef>
          </c:cat>
          <c:val>
            <c:numRef>
              <c:f>'PNW Weighted Losses 2006'!$K$100</c:f>
              <c:numCache>
                <c:formatCode>0.0%</c:formatCode>
                <c:ptCount val="1"/>
                <c:pt idx="0">
                  <c:v>6.8199999999999997E-2</c:v>
                </c:pt>
              </c:numCache>
            </c:numRef>
          </c:val>
          <c:extLst>
            <c:ext xmlns:c16="http://schemas.microsoft.com/office/drawing/2014/chart" uri="{C3380CC4-5D6E-409C-BE32-E72D297353CC}">
              <c16:uniqueId val="{0000005F-CEF0-48D8-80D2-AE7A1AAF53C9}"/>
            </c:ext>
          </c:extLst>
        </c:ser>
        <c:ser>
          <c:idx val="96"/>
          <c:order val="96"/>
          <c:tx>
            <c:strRef>
              <c:f>'PNW Weighted Losses 2006'!$H$101:$J$101</c:f>
              <c:strCache>
                <c:ptCount val="3"/>
                <c:pt idx="0">
                  <c:v>Consumers Power, Inc.</c:v>
                </c:pt>
                <c:pt idx="1">
                  <c:v>Consumers Power, Inc</c:v>
                </c:pt>
                <c:pt idx="2">
                  <c:v>OR</c:v>
                </c:pt>
              </c:strCache>
            </c:strRef>
          </c:tx>
          <c:invertIfNegative val="0"/>
          <c:cat>
            <c:strRef>
              <c:f>'PNW Weighted Losses 2006'!$K$4</c:f>
              <c:strCache>
                <c:ptCount val="1"/>
                <c:pt idx="0">
                  <c:v>Losses</c:v>
                </c:pt>
              </c:strCache>
            </c:strRef>
          </c:cat>
          <c:val>
            <c:numRef>
              <c:f>'PNW Weighted Losses 2006'!$K$101</c:f>
              <c:numCache>
                <c:formatCode>0.0%</c:formatCode>
                <c:ptCount val="1"/>
                <c:pt idx="0">
                  <c:v>6.83E-2</c:v>
                </c:pt>
              </c:numCache>
            </c:numRef>
          </c:val>
          <c:extLst>
            <c:ext xmlns:c16="http://schemas.microsoft.com/office/drawing/2014/chart" uri="{C3380CC4-5D6E-409C-BE32-E72D297353CC}">
              <c16:uniqueId val="{00000060-CEF0-48D8-80D2-AE7A1AAF53C9}"/>
            </c:ext>
          </c:extLst>
        </c:ser>
        <c:ser>
          <c:idx val="97"/>
          <c:order val="97"/>
          <c:tx>
            <c:strRef>
              <c:f>'PNW Weighted Losses 2006'!$H$102:$J$102</c:f>
              <c:strCache>
                <c:ptCount val="3"/>
                <c:pt idx="0">
                  <c:v>Clearwater Power Co.</c:v>
                </c:pt>
                <c:pt idx="1">
                  <c:v>Clearwater Power Company</c:v>
                </c:pt>
                <c:pt idx="2">
                  <c:v>ID</c:v>
                </c:pt>
              </c:strCache>
            </c:strRef>
          </c:tx>
          <c:invertIfNegative val="0"/>
          <c:cat>
            <c:strRef>
              <c:f>'PNW Weighted Losses 2006'!$K$4</c:f>
              <c:strCache>
                <c:ptCount val="1"/>
                <c:pt idx="0">
                  <c:v>Losses</c:v>
                </c:pt>
              </c:strCache>
            </c:strRef>
          </c:cat>
          <c:val>
            <c:numRef>
              <c:f>'PNW Weighted Losses 2006'!$K$102</c:f>
              <c:numCache>
                <c:formatCode>0.0%</c:formatCode>
                <c:ptCount val="1"/>
                <c:pt idx="0">
                  <c:v>6.8699999999999997E-2</c:v>
                </c:pt>
              </c:numCache>
            </c:numRef>
          </c:val>
          <c:extLst>
            <c:ext xmlns:c16="http://schemas.microsoft.com/office/drawing/2014/chart" uri="{C3380CC4-5D6E-409C-BE32-E72D297353CC}">
              <c16:uniqueId val="{00000061-CEF0-48D8-80D2-AE7A1AAF53C9}"/>
            </c:ext>
          </c:extLst>
        </c:ser>
        <c:ser>
          <c:idx val="98"/>
          <c:order val="98"/>
          <c:tx>
            <c:strRef>
              <c:f>'PNW Weighted Losses 2006'!$H$103:$J$103</c:f>
              <c:strCache>
                <c:ptCount val="3"/>
                <c:pt idx="0">
                  <c:v>Clearwater Power Co.</c:v>
                </c:pt>
                <c:pt idx="1">
                  <c:v>Clearwater Power Company</c:v>
                </c:pt>
                <c:pt idx="2">
                  <c:v>OR</c:v>
                </c:pt>
              </c:strCache>
            </c:strRef>
          </c:tx>
          <c:invertIfNegative val="0"/>
          <c:cat>
            <c:strRef>
              <c:f>'PNW Weighted Losses 2006'!$K$4</c:f>
              <c:strCache>
                <c:ptCount val="1"/>
                <c:pt idx="0">
                  <c:v>Losses</c:v>
                </c:pt>
              </c:strCache>
            </c:strRef>
          </c:cat>
          <c:val>
            <c:numRef>
              <c:f>'PNW Weighted Losses 2006'!$K$103</c:f>
              <c:numCache>
                <c:formatCode>0.0%</c:formatCode>
                <c:ptCount val="1"/>
                <c:pt idx="0">
                  <c:v>6.8699999999999997E-2</c:v>
                </c:pt>
              </c:numCache>
            </c:numRef>
          </c:val>
          <c:extLst>
            <c:ext xmlns:c16="http://schemas.microsoft.com/office/drawing/2014/chart" uri="{C3380CC4-5D6E-409C-BE32-E72D297353CC}">
              <c16:uniqueId val="{00000062-CEF0-48D8-80D2-AE7A1AAF53C9}"/>
            </c:ext>
          </c:extLst>
        </c:ser>
        <c:ser>
          <c:idx val="99"/>
          <c:order val="99"/>
          <c:tx>
            <c:strRef>
              <c:f>'PNW Weighted Losses 2006'!$H$104:$J$104</c:f>
              <c:strCache>
                <c:ptCount val="3"/>
                <c:pt idx="0">
                  <c:v>Clearwater Power Co.</c:v>
                </c:pt>
                <c:pt idx="1">
                  <c:v>Clearwater Power Company</c:v>
                </c:pt>
                <c:pt idx="2">
                  <c:v>WA</c:v>
                </c:pt>
              </c:strCache>
            </c:strRef>
          </c:tx>
          <c:invertIfNegative val="0"/>
          <c:cat>
            <c:strRef>
              <c:f>'PNW Weighted Losses 2006'!$K$4</c:f>
              <c:strCache>
                <c:ptCount val="1"/>
                <c:pt idx="0">
                  <c:v>Losses</c:v>
                </c:pt>
              </c:strCache>
            </c:strRef>
          </c:cat>
          <c:val>
            <c:numRef>
              <c:f>'PNW Weighted Losses 2006'!$K$104</c:f>
              <c:numCache>
                <c:formatCode>0.0%</c:formatCode>
                <c:ptCount val="1"/>
                <c:pt idx="0">
                  <c:v>6.8699999999999997E-2</c:v>
                </c:pt>
              </c:numCache>
            </c:numRef>
          </c:val>
          <c:extLst>
            <c:ext xmlns:c16="http://schemas.microsoft.com/office/drawing/2014/chart" uri="{C3380CC4-5D6E-409C-BE32-E72D297353CC}">
              <c16:uniqueId val="{00000063-CEF0-48D8-80D2-AE7A1AAF53C9}"/>
            </c:ext>
          </c:extLst>
        </c:ser>
        <c:ser>
          <c:idx val="100"/>
          <c:order val="100"/>
          <c:tx>
            <c:strRef>
              <c:f>'PNW Weighted Losses 2006'!$H$105:$J$105</c:f>
              <c:strCache>
                <c:ptCount val="3"/>
                <c:pt idx="0">
                  <c:v>Cashmere Light Dept.</c:v>
                </c:pt>
                <c:pt idx="1">
                  <c:v>City of Cashmere</c:v>
                </c:pt>
                <c:pt idx="2">
                  <c:v>WA</c:v>
                </c:pt>
              </c:strCache>
            </c:strRef>
          </c:tx>
          <c:invertIfNegative val="0"/>
          <c:cat>
            <c:strRef>
              <c:f>'PNW Weighted Losses 2006'!$K$4</c:f>
              <c:strCache>
                <c:ptCount val="1"/>
                <c:pt idx="0">
                  <c:v>Losses</c:v>
                </c:pt>
              </c:strCache>
            </c:strRef>
          </c:cat>
          <c:val>
            <c:numRef>
              <c:f>'PNW Weighted Losses 2006'!$K$105</c:f>
              <c:numCache>
                <c:formatCode>0.0%</c:formatCode>
                <c:ptCount val="1"/>
                <c:pt idx="0">
                  <c:v>7.0199999999999999E-2</c:v>
                </c:pt>
              </c:numCache>
            </c:numRef>
          </c:val>
          <c:extLst>
            <c:ext xmlns:c16="http://schemas.microsoft.com/office/drawing/2014/chart" uri="{C3380CC4-5D6E-409C-BE32-E72D297353CC}">
              <c16:uniqueId val="{00000064-CEF0-48D8-80D2-AE7A1AAF53C9}"/>
            </c:ext>
          </c:extLst>
        </c:ser>
        <c:ser>
          <c:idx val="101"/>
          <c:order val="101"/>
          <c:tx>
            <c:strRef>
              <c:f>'PNW Weighted Losses 2006'!$H$106:$J$106</c:f>
              <c:strCache>
                <c:ptCount val="3"/>
                <c:pt idx="0">
                  <c:v>Tanner Electric Coop</c:v>
                </c:pt>
                <c:pt idx="1">
                  <c:v>Tanner Electric Coop</c:v>
                </c:pt>
                <c:pt idx="2">
                  <c:v>WA</c:v>
                </c:pt>
              </c:strCache>
            </c:strRef>
          </c:tx>
          <c:invertIfNegative val="0"/>
          <c:cat>
            <c:strRef>
              <c:f>'PNW Weighted Losses 2006'!$K$4</c:f>
              <c:strCache>
                <c:ptCount val="1"/>
                <c:pt idx="0">
                  <c:v>Losses</c:v>
                </c:pt>
              </c:strCache>
            </c:strRef>
          </c:cat>
          <c:val>
            <c:numRef>
              <c:f>'PNW Weighted Losses 2006'!$K$106</c:f>
              <c:numCache>
                <c:formatCode>0.0%</c:formatCode>
                <c:ptCount val="1"/>
                <c:pt idx="0">
                  <c:v>7.0800000000000002E-2</c:v>
                </c:pt>
              </c:numCache>
            </c:numRef>
          </c:val>
          <c:extLst>
            <c:ext xmlns:c16="http://schemas.microsoft.com/office/drawing/2014/chart" uri="{C3380CC4-5D6E-409C-BE32-E72D297353CC}">
              <c16:uniqueId val="{00000065-CEF0-48D8-80D2-AE7A1AAF53C9}"/>
            </c:ext>
          </c:extLst>
        </c:ser>
        <c:ser>
          <c:idx val="102"/>
          <c:order val="102"/>
          <c:tx>
            <c:strRef>
              <c:f>'PNW Weighted Losses 2006'!$H$107:$J$107</c:f>
              <c:strCache>
                <c:ptCount val="3"/>
                <c:pt idx="0">
                  <c:v>Blaine City Light Dept.</c:v>
                </c:pt>
                <c:pt idx="1">
                  <c:v>City of Blaine</c:v>
                </c:pt>
                <c:pt idx="2">
                  <c:v>WA</c:v>
                </c:pt>
              </c:strCache>
            </c:strRef>
          </c:tx>
          <c:invertIfNegative val="0"/>
          <c:cat>
            <c:strRef>
              <c:f>'PNW Weighted Losses 2006'!$K$4</c:f>
              <c:strCache>
                <c:ptCount val="1"/>
                <c:pt idx="0">
                  <c:v>Losses</c:v>
                </c:pt>
              </c:strCache>
            </c:strRef>
          </c:cat>
          <c:val>
            <c:numRef>
              <c:f>'PNW Weighted Losses 2006'!$K$107</c:f>
              <c:numCache>
                <c:formatCode>0.0%</c:formatCode>
                <c:ptCount val="1"/>
                <c:pt idx="0">
                  <c:v>7.2300000000000003E-2</c:v>
                </c:pt>
              </c:numCache>
            </c:numRef>
          </c:val>
          <c:extLst>
            <c:ext xmlns:c16="http://schemas.microsoft.com/office/drawing/2014/chart" uri="{C3380CC4-5D6E-409C-BE32-E72D297353CC}">
              <c16:uniqueId val="{00000066-CEF0-48D8-80D2-AE7A1AAF53C9}"/>
            </c:ext>
          </c:extLst>
        </c:ser>
        <c:ser>
          <c:idx val="103"/>
          <c:order val="103"/>
          <c:tx>
            <c:strRef>
              <c:f>'PNW Weighted Losses 2006'!$H$108:$J$108</c:f>
              <c:strCache>
                <c:ptCount val="3"/>
                <c:pt idx="0">
                  <c:v>Inland Power &amp; Light Co.</c:v>
                </c:pt>
                <c:pt idx="1">
                  <c:v>Inland Power &amp; Light Company</c:v>
                </c:pt>
                <c:pt idx="2">
                  <c:v>ID</c:v>
                </c:pt>
              </c:strCache>
            </c:strRef>
          </c:tx>
          <c:invertIfNegative val="0"/>
          <c:cat>
            <c:strRef>
              <c:f>'PNW Weighted Losses 2006'!$K$4</c:f>
              <c:strCache>
                <c:ptCount val="1"/>
                <c:pt idx="0">
                  <c:v>Losses</c:v>
                </c:pt>
              </c:strCache>
            </c:strRef>
          </c:cat>
          <c:val>
            <c:numRef>
              <c:f>'PNW Weighted Losses 2006'!$K$108</c:f>
              <c:numCache>
                <c:formatCode>0.0%</c:formatCode>
                <c:ptCount val="1"/>
                <c:pt idx="0">
                  <c:v>7.3800000000000004E-2</c:v>
                </c:pt>
              </c:numCache>
            </c:numRef>
          </c:val>
          <c:extLst>
            <c:ext xmlns:c16="http://schemas.microsoft.com/office/drawing/2014/chart" uri="{C3380CC4-5D6E-409C-BE32-E72D297353CC}">
              <c16:uniqueId val="{00000067-CEF0-48D8-80D2-AE7A1AAF53C9}"/>
            </c:ext>
          </c:extLst>
        </c:ser>
        <c:ser>
          <c:idx val="104"/>
          <c:order val="104"/>
          <c:tx>
            <c:strRef>
              <c:f>'PNW Weighted Losses 2006'!$H$109:$J$109</c:f>
              <c:strCache>
                <c:ptCount val="3"/>
                <c:pt idx="0">
                  <c:v>Inland Power &amp; Light Co.</c:v>
                </c:pt>
                <c:pt idx="1">
                  <c:v>Inland Power &amp; Light Company</c:v>
                </c:pt>
                <c:pt idx="2">
                  <c:v>WA</c:v>
                </c:pt>
              </c:strCache>
            </c:strRef>
          </c:tx>
          <c:invertIfNegative val="0"/>
          <c:cat>
            <c:strRef>
              <c:f>'PNW Weighted Losses 2006'!$K$4</c:f>
              <c:strCache>
                <c:ptCount val="1"/>
                <c:pt idx="0">
                  <c:v>Losses</c:v>
                </c:pt>
              </c:strCache>
            </c:strRef>
          </c:cat>
          <c:val>
            <c:numRef>
              <c:f>'PNW Weighted Losses 2006'!$K$109</c:f>
              <c:numCache>
                <c:formatCode>0.0%</c:formatCode>
                <c:ptCount val="1"/>
                <c:pt idx="0">
                  <c:v>7.3800000000000004E-2</c:v>
                </c:pt>
              </c:numCache>
            </c:numRef>
          </c:val>
          <c:extLst>
            <c:ext xmlns:c16="http://schemas.microsoft.com/office/drawing/2014/chart" uri="{C3380CC4-5D6E-409C-BE32-E72D297353CC}">
              <c16:uniqueId val="{00000068-CEF0-48D8-80D2-AE7A1AAF53C9}"/>
            </c:ext>
          </c:extLst>
        </c:ser>
        <c:ser>
          <c:idx val="105"/>
          <c:order val="105"/>
          <c:tx>
            <c:strRef>
              <c:f>'PNW Weighted Losses 2006'!$H$110:$J$110</c:f>
              <c:strCache>
                <c:ptCount val="3"/>
                <c:pt idx="0">
                  <c:v>Ravalli County Electric Coop, Inc.</c:v>
                </c:pt>
                <c:pt idx="1">
                  <c:v>Raft River Rural Elec Coop Inc</c:v>
                </c:pt>
                <c:pt idx="2">
                  <c:v>NV</c:v>
                </c:pt>
              </c:strCache>
            </c:strRef>
          </c:tx>
          <c:invertIfNegative val="0"/>
          <c:cat>
            <c:strRef>
              <c:f>'PNW Weighted Losses 2006'!$K$4</c:f>
              <c:strCache>
                <c:ptCount val="1"/>
                <c:pt idx="0">
                  <c:v>Losses</c:v>
                </c:pt>
              </c:strCache>
            </c:strRef>
          </c:cat>
          <c:val>
            <c:numRef>
              <c:f>'PNW Weighted Losses 2006'!$K$110</c:f>
              <c:numCache>
                <c:formatCode>0.0%</c:formatCode>
                <c:ptCount val="1"/>
                <c:pt idx="0">
                  <c:v>7.3899999999999993E-2</c:v>
                </c:pt>
              </c:numCache>
            </c:numRef>
          </c:val>
          <c:extLst>
            <c:ext xmlns:c16="http://schemas.microsoft.com/office/drawing/2014/chart" uri="{C3380CC4-5D6E-409C-BE32-E72D297353CC}">
              <c16:uniqueId val="{00000069-CEF0-48D8-80D2-AE7A1AAF53C9}"/>
            </c:ext>
          </c:extLst>
        </c:ser>
        <c:ser>
          <c:idx val="106"/>
          <c:order val="106"/>
          <c:tx>
            <c:strRef>
              <c:f>'PNW Weighted Losses 2006'!$H$111:$J$111</c:f>
              <c:strCache>
                <c:ptCount val="3"/>
                <c:pt idx="0">
                  <c:v>Ravalli County Electric Coop, Inc.</c:v>
                </c:pt>
                <c:pt idx="1">
                  <c:v>Ravalli County Elec Coop, Inc</c:v>
                </c:pt>
                <c:pt idx="2">
                  <c:v>MT</c:v>
                </c:pt>
              </c:strCache>
            </c:strRef>
          </c:tx>
          <c:invertIfNegative val="0"/>
          <c:cat>
            <c:strRef>
              <c:f>'PNW Weighted Losses 2006'!$K$4</c:f>
              <c:strCache>
                <c:ptCount val="1"/>
                <c:pt idx="0">
                  <c:v>Losses</c:v>
                </c:pt>
              </c:strCache>
            </c:strRef>
          </c:cat>
          <c:val>
            <c:numRef>
              <c:f>'PNW Weighted Losses 2006'!$K$111</c:f>
              <c:numCache>
                <c:formatCode>0.0%</c:formatCode>
                <c:ptCount val="1"/>
                <c:pt idx="0">
                  <c:v>7.3899999999999993E-2</c:v>
                </c:pt>
              </c:numCache>
            </c:numRef>
          </c:val>
          <c:extLst>
            <c:ext xmlns:c16="http://schemas.microsoft.com/office/drawing/2014/chart" uri="{C3380CC4-5D6E-409C-BE32-E72D297353CC}">
              <c16:uniqueId val="{0000006A-CEF0-48D8-80D2-AE7A1AAF53C9}"/>
            </c:ext>
          </c:extLst>
        </c:ser>
        <c:ser>
          <c:idx val="107"/>
          <c:order val="107"/>
          <c:tx>
            <c:strRef>
              <c:f>'PNW Weighted Losses 2006'!$H$112:$J$112</c:f>
              <c:strCache>
                <c:ptCount val="3"/>
                <c:pt idx="0">
                  <c:v>Douglas Electric Coop, Inc.</c:v>
                </c:pt>
                <c:pt idx="1">
                  <c:v>Douglas Electric Coop, Inc</c:v>
                </c:pt>
                <c:pt idx="2">
                  <c:v>OR</c:v>
                </c:pt>
              </c:strCache>
            </c:strRef>
          </c:tx>
          <c:invertIfNegative val="0"/>
          <c:cat>
            <c:strRef>
              <c:f>'PNW Weighted Losses 2006'!$K$4</c:f>
              <c:strCache>
                <c:ptCount val="1"/>
                <c:pt idx="0">
                  <c:v>Losses</c:v>
                </c:pt>
              </c:strCache>
            </c:strRef>
          </c:cat>
          <c:val>
            <c:numRef>
              <c:f>'PNW Weighted Losses 2006'!$K$112</c:f>
              <c:numCache>
                <c:formatCode>0.0%</c:formatCode>
                <c:ptCount val="1"/>
                <c:pt idx="0">
                  <c:v>7.4400000000000008E-2</c:v>
                </c:pt>
              </c:numCache>
            </c:numRef>
          </c:val>
          <c:extLst>
            <c:ext xmlns:c16="http://schemas.microsoft.com/office/drawing/2014/chart" uri="{C3380CC4-5D6E-409C-BE32-E72D297353CC}">
              <c16:uniqueId val="{0000006B-CEF0-48D8-80D2-AE7A1AAF53C9}"/>
            </c:ext>
          </c:extLst>
        </c:ser>
        <c:ser>
          <c:idx val="108"/>
          <c:order val="108"/>
          <c:tx>
            <c:strRef>
              <c:f>'PNW Weighted Losses 2006'!$H$113:$J$113</c:f>
              <c:strCache>
                <c:ptCount val="3"/>
                <c:pt idx="0">
                  <c:v>PUD No. 1 of Kittitas County</c:v>
                </c:pt>
                <c:pt idx="1">
                  <c:v>PUD No 1 of Kittitas County</c:v>
                </c:pt>
                <c:pt idx="2">
                  <c:v>WA</c:v>
                </c:pt>
              </c:strCache>
            </c:strRef>
          </c:tx>
          <c:invertIfNegative val="0"/>
          <c:cat>
            <c:strRef>
              <c:f>'PNW Weighted Losses 2006'!$K$4</c:f>
              <c:strCache>
                <c:ptCount val="1"/>
                <c:pt idx="0">
                  <c:v>Losses</c:v>
                </c:pt>
              </c:strCache>
            </c:strRef>
          </c:cat>
          <c:val>
            <c:numRef>
              <c:f>'PNW Weighted Losses 2006'!$K$113</c:f>
              <c:numCache>
                <c:formatCode>0.0%</c:formatCode>
                <c:ptCount val="1"/>
                <c:pt idx="0">
                  <c:v>7.4400000000000008E-2</c:v>
                </c:pt>
              </c:numCache>
            </c:numRef>
          </c:val>
          <c:extLst>
            <c:ext xmlns:c16="http://schemas.microsoft.com/office/drawing/2014/chart" uri="{C3380CC4-5D6E-409C-BE32-E72D297353CC}">
              <c16:uniqueId val="{0000006C-CEF0-48D8-80D2-AE7A1AAF53C9}"/>
            </c:ext>
          </c:extLst>
        </c:ser>
        <c:ser>
          <c:idx val="109"/>
          <c:order val="109"/>
          <c:tx>
            <c:strRef>
              <c:f>'PNW Weighted Losses 2006'!$H$114:$J$114</c:f>
              <c:strCache>
                <c:ptCount val="3"/>
                <c:pt idx="0">
                  <c:v>PUD No. 1 of Ferry County</c:v>
                </c:pt>
                <c:pt idx="1">
                  <c:v>PUD No 1 of Ferry County</c:v>
                </c:pt>
                <c:pt idx="2">
                  <c:v>WA</c:v>
                </c:pt>
              </c:strCache>
            </c:strRef>
          </c:tx>
          <c:invertIfNegative val="0"/>
          <c:cat>
            <c:strRef>
              <c:f>'PNW Weighted Losses 2006'!$K$4</c:f>
              <c:strCache>
                <c:ptCount val="1"/>
                <c:pt idx="0">
                  <c:v>Losses</c:v>
                </c:pt>
              </c:strCache>
            </c:strRef>
          </c:cat>
          <c:val>
            <c:numRef>
              <c:f>'PNW Weighted Losses 2006'!$K$114</c:f>
              <c:numCache>
                <c:formatCode>0.0%</c:formatCode>
                <c:ptCount val="1"/>
                <c:pt idx="0">
                  <c:v>7.690000000000001E-2</c:v>
                </c:pt>
              </c:numCache>
            </c:numRef>
          </c:val>
          <c:extLst>
            <c:ext xmlns:c16="http://schemas.microsoft.com/office/drawing/2014/chart" uri="{C3380CC4-5D6E-409C-BE32-E72D297353CC}">
              <c16:uniqueId val="{0000006D-CEF0-48D8-80D2-AE7A1AAF53C9}"/>
            </c:ext>
          </c:extLst>
        </c:ser>
        <c:ser>
          <c:idx val="110"/>
          <c:order val="110"/>
          <c:tx>
            <c:strRef>
              <c:f>'PNW Weighted Losses 2006'!$H$115:$J$115</c:f>
              <c:strCache>
                <c:ptCount val="3"/>
                <c:pt idx="0">
                  <c:v>Eatonville Power &amp; Light Dept.</c:v>
                </c:pt>
                <c:pt idx="1">
                  <c:v>Town of Eatonville</c:v>
                </c:pt>
                <c:pt idx="2">
                  <c:v>WA</c:v>
                </c:pt>
              </c:strCache>
            </c:strRef>
          </c:tx>
          <c:invertIfNegative val="0"/>
          <c:cat>
            <c:strRef>
              <c:f>'PNW Weighted Losses 2006'!$K$4</c:f>
              <c:strCache>
                <c:ptCount val="1"/>
                <c:pt idx="0">
                  <c:v>Losses</c:v>
                </c:pt>
              </c:strCache>
            </c:strRef>
          </c:cat>
          <c:val>
            <c:numRef>
              <c:f>'PNW Weighted Losses 2006'!$K$115</c:f>
              <c:numCache>
                <c:formatCode>0.0%</c:formatCode>
                <c:ptCount val="1"/>
                <c:pt idx="0">
                  <c:v>7.7199999999999991E-2</c:v>
                </c:pt>
              </c:numCache>
            </c:numRef>
          </c:val>
          <c:extLst>
            <c:ext xmlns:c16="http://schemas.microsoft.com/office/drawing/2014/chart" uri="{C3380CC4-5D6E-409C-BE32-E72D297353CC}">
              <c16:uniqueId val="{0000006E-CEF0-48D8-80D2-AE7A1AAF53C9}"/>
            </c:ext>
          </c:extLst>
        </c:ser>
        <c:ser>
          <c:idx val="111"/>
          <c:order val="111"/>
          <c:tx>
            <c:strRef>
              <c:f>'PNW Weighted Losses 2006'!$H$116:$J$116</c:f>
              <c:strCache>
                <c:ptCount val="3"/>
                <c:pt idx="0">
                  <c:v>Columbia Basin Electric Coop, Inc.</c:v>
                </c:pt>
                <c:pt idx="1">
                  <c:v>Columbia Basin Elec Cooperative, Inc</c:v>
                </c:pt>
                <c:pt idx="2">
                  <c:v>OR</c:v>
                </c:pt>
              </c:strCache>
            </c:strRef>
          </c:tx>
          <c:invertIfNegative val="0"/>
          <c:cat>
            <c:strRef>
              <c:f>'PNW Weighted Losses 2006'!$K$4</c:f>
              <c:strCache>
                <c:ptCount val="1"/>
                <c:pt idx="0">
                  <c:v>Losses</c:v>
                </c:pt>
              </c:strCache>
            </c:strRef>
          </c:cat>
          <c:val>
            <c:numRef>
              <c:f>'PNW Weighted Losses 2006'!$K$116</c:f>
              <c:numCache>
                <c:formatCode>0.0%</c:formatCode>
                <c:ptCount val="1"/>
                <c:pt idx="0">
                  <c:v>7.8100000000000003E-2</c:v>
                </c:pt>
              </c:numCache>
            </c:numRef>
          </c:val>
          <c:extLst>
            <c:ext xmlns:c16="http://schemas.microsoft.com/office/drawing/2014/chart" uri="{C3380CC4-5D6E-409C-BE32-E72D297353CC}">
              <c16:uniqueId val="{0000006F-CEF0-48D8-80D2-AE7A1AAF53C9}"/>
            </c:ext>
          </c:extLst>
        </c:ser>
        <c:ser>
          <c:idx val="112"/>
          <c:order val="112"/>
          <c:tx>
            <c:strRef>
              <c:f>'PNW Weighted Losses 2006'!$H$117:$J$117</c:f>
              <c:strCache>
                <c:ptCount val="3"/>
                <c:pt idx="0">
                  <c:v>Bandon Electric Dept.</c:v>
                </c:pt>
                <c:pt idx="1">
                  <c:v>City of Bandon</c:v>
                </c:pt>
                <c:pt idx="2">
                  <c:v>OR</c:v>
                </c:pt>
              </c:strCache>
            </c:strRef>
          </c:tx>
          <c:invertIfNegative val="0"/>
          <c:cat>
            <c:strRef>
              <c:f>'PNW Weighted Losses 2006'!$K$4</c:f>
              <c:strCache>
                <c:ptCount val="1"/>
                <c:pt idx="0">
                  <c:v>Losses</c:v>
                </c:pt>
              </c:strCache>
            </c:strRef>
          </c:cat>
          <c:val>
            <c:numRef>
              <c:f>'PNW Weighted Losses 2006'!$K$117</c:f>
              <c:numCache>
                <c:formatCode>0.0%</c:formatCode>
                <c:ptCount val="1"/>
                <c:pt idx="0">
                  <c:v>7.8200000000000006E-2</c:v>
                </c:pt>
              </c:numCache>
            </c:numRef>
          </c:val>
          <c:extLst>
            <c:ext xmlns:c16="http://schemas.microsoft.com/office/drawing/2014/chart" uri="{C3380CC4-5D6E-409C-BE32-E72D297353CC}">
              <c16:uniqueId val="{00000070-CEF0-48D8-80D2-AE7A1AAF53C9}"/>
            </c:ext>
          </c:extLst>
        </c:ser>
        <c:ser>
          <c:idx val="113"/>
          <c:order val="113"/>
          <c:tx>
            <c:strRef>
              <c:f>'PNW Weighted Losses 2006'!$H$118:$J$118</c:f>
              <c:strCache>
                <c:ptCount val="3"/>
                <c:pt idx="0">
                  <c:v>Milton Electric Dept.</c:v>
                </c:pt>
                <c:pt idx="1">
                  <c:v>City of Milton</c:v>
                </c:pt>
                <c:pt idx="2">
                  <c:v>WA</c:v>
                </c:pt>
              </c:strCache>
            </c:strRef>
          </c:tx>
          <c:invertIfNegative val="0"/>
          <c:cat>
            <c:strRef>
              <c:f>'PNW Weighted Losses 2006'!$K$4</c:f>
              <c:strCache>
                <c:ptCount val="1"/>
                <c:pt idx="0">
                  <c:v>Losses</c:v>
                </c:pt>
              </c:strCache>
            </c:strRef>
          </c:cat>
          <c:val>
            <c:numRef>
              <c:f>'PNW Weighted Losses 2006'!$K$118</c:f>
              <c:numCache>
                <c:formatCode>0.0%</c:formatCode>
                <c:ptCount val="1"/>
                <c:pt idx="0">
                  <c:v>8.0500000000000002E-2</c:v>
                </c:pt>
              </c:numCache>
            </c:numRef>
          </c:val>
          <c:extLst>
            <c:ext xmlns:c16="http://schemas.microsoft.com/office/drawing/2014/chart" uri="{C3380CC4-5D6E-409C-BE32-E72D297353CC}">
              <c16:uniqueId val="{00000071-CEF0-48D8-80D2-AE7A1AAF53C9}"/>
            </c:ext>
          </c:extLst>
        </c:ser>
        <c:ser>
          <c:idx val="114"/>
          <c:order val="114"/>
          <c:tx>
            <c:strRef>
              <c:f>'PNW Weighted Losses 2006'!$H$119:$J$119</c:f>
              <c:strCache>
                <c:ptCount val="3"/>
                <c:pt idx="0">
                  <c:v>PUD No. 1 of Wahkiakum County</c:v>
                </c:pt>
                <c:pt idx="1">
                  <c:v>PUD No. 1 of Wahkiakum County</c:v>
                </c:pt>
                <c:pt idx="2">
                  <c:v>WA</c:v>
                </c:pt>
              </c:strCache>
            </c:strRef>
          </c:tx>
          <c:invertIfNegative val="0"/>
          <c:cat>
            <c:strRef>
              <c:f>'PNW Weighted Losses 2006'!$K$4</c:f>
              <c:strCache>
                <c:ptCount val="1"/>
                <c:pt idx="0">
                  <c:v>Losses</c:v>
                </c:pt>
              </c:strCache>
            </c:strRef>
          </c:cat>
          <c:val>
            <c:numRef>
              <c:f>'PNW Weighted Losses 2006'!$K$119</c:f>
              <c:numCache>
                <c:formatCode>0.0%</c:formatCode>
                <c:ptCount val="1"/>
                <c:pt idx="0">
                  <c:v>8.2400000000000001E-2</c:v>
                </c:pt>
              </c:numCache>
            </c:numRef>
          </c:val>
          <c:extLst>
            <c:ext xmlns:c16="http://schemas.microsoft.com/office/drawing/2014/chart" uri="{C3380CC4-5D6E-409C-BE32-E72D297353CC}">
              <c16:uniqueId val="{00000072-CEF0-48D8-80D2-AE7A1AAF53C9}"/>
            </c:ext>
          </c:extLst>
        </c:ser>
        <c:ser>
          <c:idx val="115"/>
          <c:order val="115"/>
          <c:tx>
            <c:strRef>
              <c:f>'PNW Weighted Losses 2006'!$H$120:$J$120</c:f>
              <c:strCache>
                <c:ptCount val="3"/>
                <c:pt idx="0">
                  <c:v>Nespelem Valley Electric Coop, Inc.</c:v>
                </c:pt>
                <c:pt idx="1">
                  <c:v>Nespelem Valley Elec Coop, Inc</c:v>
                </c:pt>
                <c:pt idx="2">
                  <c:v>WA</c:v>
                </c:pt>
              </c:strCache>
            </c:strRef>
          </c:tx>
          <c:invertIfNegative val="0"/>
          <c:cat>
            <c:strRef>
              <c:f>'PNW Weighted Losses 2006'!$K$4</c:f>
              <c:strCache>
                <c:ptCount val="1"/>
                <c:pt idx="0">
                  <c:v>Losses</c:v>
                </c:pt>
              </c:strCache>
            </c:strRef>
          </c:cat>
          <c:val>
            <c:numRef>
              <c:f>'PNW Weighted Losses 2006'!$K$120</c:f>
              <c:numCache>
                <c:formatCode>0.0%</c:formatCode>
                <c:ptCount val="1"/>
                <c:pt idx="0">
                  <c:v>8.3599999999999994E-2</c:v>
                </c:pt>
              </c:numCache>
            </c:numRef>
          </c:val>
          <c:extLst>
            <c:ext xmlns:c16="http://schemas.microsoft.com/office/drawing/2014/chart" uri="{C3380CC4-5D6E-409C-BE32-E72D297353CC}">
              <c16:uniqueId val="{00000073-CEF0-48D8-80D2-AE7A1AAF53C9}"/>
            </c:ext>
          </c:extLst>
        </c:ser>
        <c:ser>
          <c:idx val="116"/>
          <c:order val="116"/>
          <c:tx>
            <c:strRef>
              <c:f>'PNW Weighted Losses 2006'!$H$121:$J$121</c:f>
              <c:strCache>
                <c:ptCount val="3"/>
                <c:pt idx="0">
                  <c:v>Glacier Electric Coop, Inc.</c:v>
                </c:pt>
                <c:pt idx="1">
                  <c:v>Glacier Electric Coop, Inc</c:v>
                </c:pt>
                <c:pt idx="2">
                  <c:v>MT</c:v>
                </c:pt>
              </c:strCache>
            </c:strRef>
          </c:tx>
          <c:invertIfNegative val="0"/>
          <c:cat>
            <c:strRef>
              <c:f>'PNW Weighted Losses 2006'!$K$4</c:f>
              <c:strCache>
                <c:ptCount val="1"/>
                <c:pt idx="0">
                  <c:v>Losses</c:v>
                </c:pt>
              </c:strCache>
            </c:strRef>
          </c:cat>
          <c:val>
            <c:numRef>
              <c:f>'PNW Weighted Losses 2006'!$K$121</c:f>
              <c:numCache>
                <c:formatCode>0.0%</c:formatCode>
                <c:ptCount val="1"/>
                <c:pt idx="0">
                  <c:v>8.4900000000000003E-2</c:v>
                </c:pt>
              </c:numCache>
            </c:numRef>
          </c:val>
          <c:extLst>
            <c:ext xmlns:c16="http://schemas.microsoft.com/office/drawing/2014/chart" uri="{C3380CC4-5D6E-409C-BE32-E72D297353CC}">
              <c16:uniqueId val="{00000074-CEF0-48D8-80D2-AE7A1AAF53C9}"/>
            </c:ext>
          </c:extLst>
        </c:ser>
        <c:ser>
          <c:idx val="117"/>
          <c:order val="117"/>
          <c:tx>
            <c:strRef>
              <c:f>'PNW Weighted Losses 2006'!$H$122:$J$122</c:f>
              <c:strCache>
                <c:ptCount val="3"/>
                <c:pt idx="0">
                  <c:v>Bonners Ferry, City of</c:v>
                </c:pt>
                <c:pt idx="1">
                  <c:v>City of Bonners Ferry</c:v>
                </c:pt>
                <c:pt idx="2">
                  <c:v>ID</c:v>
                </c:pt>
              </c:strCache>
            </c:strRef>
          </c:tx>
          <c:invertIfNegative val="0"/>
          <c:cat>
            <c:strRef>
              <c:f>'PNW Weighted Losses 2006'!$K$4</c:f>
              <c:strCache>
                <c:ptCount val="1"/>
                <c:pt idx="0">
                  <c:v>Losses</c:v>
                </c:pt>
              </c:strCache>
            </c:strRef>
          </c:cat>
          <c:val>
            <c:numRef>
              <c:f>'PNW Weighted Losses 2006'!$K$122</c:f>
              <c:numCache>
                <c:formatCode>0.0%</c:formatCode>
                <c:ptCount val="1"/>
                <c:pt idx="0">
                  <c:v>8.6999999999999994E-2</c:v>
                </c:pt>
              </c:numCache>
            </c:numRef>
          </c:val>
          <c:extLst>
            <c:ext xmlns:c16="http://schemas.microsoft.com/office/drawing/2014/chart" uri="{C3380CC4-5D6E-409C-BE32-E72D297353CC}">
              <c16:uniqueId val="{00000075-CEF0-48D8-80D2-AE7A1AAF53C9}"/>
            </c:ext>
          </c:extLst>
        </c:ser>
        <c:ser>
          <c:idx val="118"/>
          <c:order val="118"/>
          <c:tx>
            <c:strRef>
              <c:f>'PNW Weighted Losses 2006'!$H$123:$J$123</c:f>
              <c:strCache>
                <c:ptCount val="3"/>
                <c:pt idx="0">
                  <c:v>Orcas Power &amp; Light Co.</c:v>
                </c:pt>
                <c:pt idx="1">
                  <c:v>Orcas Power &amp; Light Coop</c:v>
                </c:pt>
                <c:pt idx="2">
                  <c:v>WA</c:v>
                </c:pt>
              </c:strCache>
            </c:strRef>
          </c:tx>
          <c:invertIfNegative val="0"/>
          <c:cat>
            <c:strRef>
              <c:f>'PNW Weighted Losses 2006'!$K$4</c:f>
              <c:strCache>
                <c:ptCount val="1"/>
                <c:pt idx="0">
                  <c:v>Losses</c:v>
                </c:pt>
              </c:strCache>
            </c:strRef>
          </c:cat>
          <c:val>
            <c:numRef>
              <c:f>'PNW Weighted Losses 2006'!$K$123</c:f>
              <c:numCache>
                <c:formatCode>0.0%</c:formatCode>
                <c:ptCount val="1"/>
                <c:pt idx="0">
                  <c:v>8.72E-2</c:v>
                </c:pt>
              </c:numCache>
            </c:numRef>
          </c:val>
          <c:extLst>
            <c:ext xmlns:c16="http://schemas.microsoft.com/office/drawing/2014/chart" uri="{C3380CC4-5D6E-409C-BE32-E72D297353CC}">
              <c16:uniqueId val="{00000076-CEF0-48D8-80D2-AE7A1AAF53C9}"/>
            </c:ext>
          </c:extLst>
        </c:ser>
        <c:ser>
          <c:idx val="119"/>
          <c:order val="119"/>
          <c:tx>
            <c:strRef>
              <c:f>'PNW Weighted Losses 2006'!$H$124:$J$124</c:f>
              <c:strCache>
                <c:ptCount val="3"/>
                <c:pt idx="0">
                  <c:v>Farmers Electric Co., Ltd.</c:v>
                </c:pt>
                <c:pt idx="1">
                  <c:v>Farmers Electric Company, Ltd</c:v>
                </c:pt>
                <c:pt idx="2">
                  <c:v>ID</c:v>
                </c:pt>
              </c:strCache>
            </c:strRef>
          </c:tx>
          <c:invertIfNegative val="0"/>
          <c:cat>
            <c:strRef>
              <c:f>'PNW Weighted Losses 2006'!$K$4</c:f>
              <c:strCache>
                <c:ptCount val="1"/>
                <c:pt idx="0">
                  <c:v>Losses</c:v>
                </c:pt>
              </c:strCache>
            </c:strRef>
          </c:cat>
          <c:val>
            <c:numRef>
              <c:f>'PNW Weighted Losses 2006'!$K$124</c:f>
              <c:numCache>
                <c:formatCode>0.0%</c:formatCode>
                <c:ptCount val="1"/>
                <c:pt idx="0">
                  <c:v>8.7400000000000005E-2</c:v>
                </c:pt>
              </c:numCache>
            </c:numRef>
          </c:val>
          <c:extLst>
            <c:ext xmlns:c16="http://schemas.microsoft.com/office/drawing/2014/chart" uri="{C3380CC4-5D6E-409C-BE32-E72D297353CC}">
              <c16:uniqueId val="{00000077-CEF0-48D8-80D2-AE7A1AAF53C9}"/>
            </c:ext>
          </c:extLst>
        </c:ser>
        <c:ser>
          <c:idx val="120"/>
          <c:order val="120"/>
          <c:tx>
            <c:strRef>
              <c:f>'PNW Weighted Losses 2006'!$H$125:$J$125</c:f>
              <c:strCache>
                <c:ptCount val="3"/>
                <c:pt idx="0">
                  <c:v>Wasco Electric Coop, Inc.</c:v>
                </c:pt>
                <c:pt idx="1">
                  <c:v>Wasco Electric Coop, Inc</c:v>
                </c:pt>
                <c:pt idx="2">
                  <c:v>OR</c:v>
                </c:pt>
              </c:strCache>
            </c:strRef>
          </c:tx>
          <c:invertIfNegative val="0"/>
          <c:cat>
            <c:strRef>
              <c:f>'PNW Weighted Losses 2006'!$K$4</c:f>
              <c:strCache>
                <c:ptCount val="1"/>
                <c:pt idx="0">
                  <c:v>Losses</c:v>
                </c:pt>
              </c:strCache>
            </c:strRef>
          </c:cat>
          <c:val>
            <c:numRef>
              <c:f>'PNW Weighted Losses 2006'!$K$125</c:f>
              <c:numCache>
                <c:formatCode>0.0%</c:formatCode>
                <c:ptCount val="1"/>
                <c:pt idx="0">
                  <c:v>8.8000000000000009E-2</c:v>
                </c:pt>
              </c:numCache>
            </c:numRef>
          </c:val>
          <c:extLst>
            <c:ext xmlns:c16="http://schemas.microsoft.com/office/drawing/2014/chart" uri="{C3380CC4-5D6E-409C-BE32-E72D297353CC}">
              <c16:uniqueId val="{00000078-CEF0-48D8-80D2-AE7A1AAF53C9}"/>
            </c:ext>
          </c:extLst>
        </c:ser>
        <c:ser>
          <c:idx val="121"/>
          <c:order val="121"/>
          <c:tx>
            <c:strRef>
              <c:f>'PNW Weighted Losses 2006'!$H$126:$J$126</c:f>
              <c:strCache>
                <c:ptCount val="3"/>
                <c:pt idx="0">
                  <c:v>Vigilante Electric Coop, Inc.</c:v>
                </c:pt>
                <c:pt idx="1">
                  <c:v>Vigilante Electric Coop, Inc</c:v>
                </c:pt>
                <c:pt idx="2">
                  <c:v>ID</c:v>
                </c:pt>
              </c:strCache>
            </c:strRef>
          </c:tx>
          <c:invertIfNegative val="0"/>
          <c:cat>
            <c:strRef>
              <c:f>'PNW Weighted Losses 2006'!$K$4</c:f>
              <c:strCache>
                <c:ptCount val="1"/>
                <c:pt idx="0">
                  <c:v>Losses</c:v>
                </c:pt>
              </c:strCache>
            </c:strRef>
          </c:cat>
          <c:val>
            <c:numRef>
              <c:f>'PNW Weighted Losses 2006'!$K$126</c:f>
              <c:numCache>
                <c:formatCode>0.0%</c:formatCode>
                <c:ptCount val="1"/>
                <c:pt idx="0">
                  <c:v>8.9700000000000002E-2</c:v>
                </c:pt>
              </c:numCache>
            </c:numRef>
          </c:val>
          <c:extLst>
            <c:ext xmlns:c16="http://schemas.microsoft.com/office/drawing/2014/chart" uri="{C3380CC4-5D6E-409C-BE32-E72D297353CC}">
              <c16:uniqueId val="{00000079-CEF0-48D8-80D2-AE7A1AAF53C9}"/>
            </c:ext>
          </c:extLst>
        </c:ser>
        <c:ser>
          <c:idx val="122"/>
          <c:order val="122"/>
          <c:tx>
            <c:strRef>
              <c:f>'PNW Weighted Losses 2006'!$H$127:$J$127</c:f>
              <c:strCache>
                <c:ptCount val="3"/>
                <c:pt idx="0">
                  <c:v>Vigilante Electric Coop, Inc.</c:v>
                </c:pt>
                <c:pt idx="1">
                  <c:v>Vigilante Electric Coop, Inc</c:v>
                </c:pt>
                <c:pt idx="2">
                  <c:v>MT</c:v>
                </c:pt>
              </c:strCache>
            </c:strRef>
          </c:tx>
          <c:invertIfNegative val="0"/>
          <c:cat>
            <c:strRef>
              <c:f>'PNW Weighted Losses 2006'!$K$4</c:f>
              <c:strCache>
                <c:ptCount val="1"/>
                <c:pt idx="0">
                  <c:v>Losses</c:v>
                </c:pt>
              </c:strCache>
            </c:strRef>
          </c:cat>
          <c:val>
            <c:numRef>
              <c:f>'PNW Weighted Losses 2006'!$K$127</c:f>
              <c:numCache>
                <c:formatCode>0.0%</c:formatCode>
                <c:ptCount val="1"/>
                <c:pt idx="0">
                  <c:v>8.9700000000000002E-2</c:v>
                </c:pt>
              </c:numCache>
            </c:numRef>
          </c:val>
          <c:extLst>
            <c:ext xmlns:c16="http://schemas.microsoft.com/office/drawing/2014/chart" uri="{C3380CC4-5D6E-409C-BE32-E72D297353CC}">
              <c16:uniqueId val="{0000007A-CEF0-48D8-80D2-AE7A1AAF53C9}"/>
            </c:ext>
          </c:extLst>
        </c:ser>
        <c:ser>
          <c:idx val="123"/>
          <c:order val="123"/>
          <c:tx>
            <c:strRef>
              <c:f>'PNW Weighted Losses 2006'!$H$128:$J$128</c:f>
              <c:strCache>
                <c:ptCount val="3"/>
                <c:pt idx="0">
                  <c:v>Idaho County Light &amp; Power Coop Association, Inc.</c:v>
                </c:pt>
                <c:pt idx="1">
                  <c:v>Idaho Cnty L&amp;P Coop Assn, Inc</c:v>
                </c:pt>
                <c:pt idx="2">
                  <c:v>ID</c:v>
                </c:pt>
              </c:strCache>
            </c:strRef>
          </c:tx>
          <c:invertIfNegative val="0"/>
          <c:cat>
            <c:strRef>
              <c:f>'PNW Weighted Losses 2006'!$K$4</c:f>
              <c:strCache>
                <c:ptCount val="1"/>
                <c:pt idx="0">
                  <c:v>Losses</c:v>
                </c:pt>
              </c:strCache>
            </c:strRef>
          </c:cat>
          <c:val>
            <c:numRef>
              <c:f>'PNW Weighted Losses 2006'!$K$128</c:f>
              <c:numCache>
                <c:formatCode>0.0%</c:formatCode>
                <c:ptCount val="1"/>
                <c:pt idx="0">
                  <c:v>9.2899999999999996E-2</c:v>
                </c:pt>
              </c:numCache>
            </c:numRef>
          </c:val>
          <c:extLst>
            <c:ext xmlns:c16="http://schemas.microsoft.com/office/drawing/2014/chart" uri="{C3380CC4-5D6E-409C-BE32-E72D297353CC}">
              <c16:uniqueId val="{0000007B-CEF0-48D8-80D2-AE7A1AAF53C9}"/>
            </c:ext>
          </c:extLst>
        </c:ser>
        <c:ser>
          <c:idx val="124"/>
          <c:order val="124"/>
          <c:tx>
            <c:strRef>
              <c:f>'PNW Weighted Losses 2006'!$H$129:$J$129</c:f>
              <c:strCache>
                <c:ptCount val="3"/>
                <c:pt idx="0">
                  <c:v>PUD No. 1 of Mason County</c:v>
                </c:pt>
                <c:pt idx="1">
                  <c:v>PUD No 1 of Mason County</c:v>
                </c:pt>
                <c:pt idx="2">
                  <c:v>WA</c:v>
                </c:pt>
              </c:strCache>
            </c:strRef>
          </c:tx>
          <c:invertIfNegative val="0"/>
          <c:cat>
            <c:strRef>
              <c:f>'PNW Weighted Losses 2006'!$K$4</c:f>
              <c:strCache>
                <c:ptCount val="1"/>
                <c:pt idx="0">
                  <c:v>Losses</c:v>
                </c:pt>
              </c:strCache>
            </c:strRef>
          </c:cat>
          <c:val>
            <c:numRef>
              <c:f>'PNW Weighted Losses 2006'!$K$129</c:f>
              <c:numCache>
                <c:formatCode>0.0%</c:formatCode>
                <c:ptCount val="1"/>
                <c:pt idx="0">
                  <c:v>9.4200000000000006E-2</c:v>
                </c:pt>
              </c:numCache>
            </c:numRef>
          </c:val>
          <c:extLst>
            <c:ext xmlns:c16="http://schemas.microsoft.com/office/drawing/2014/chart" uri="{C3380CC4-5D6E-409C-BE32-E72D297353CC}">
              <c16:uniqueId val="{0000007C-CEF0-48D8-80D2-AE7A1AAF53C9}"/>
            </c:ext>
          </c:extLst>
        </c:ser>
        <c:ser>
          <c:idx val="125"/>
          <c:order val="125"/>
          <c:tx>
            <c:strRef>
              <c:f>'PNW Weighted Losses 2006'!$H$130:$J$130</c:f>
              <c:strCache>
                <c:ptCount val="3"/>
                <c:pt idx="0">
                  <c:v>Fall River Rural Electric Coop, Inc.</c:v>
                </c:pt>
                <c:pt idx="1">
                  <c:v>Fall River Rural Elec Coop Inc</c:v>
                </c:pt>
                <c:pt idx="2">
                  <c:v>ID</c:v>
                </c:pt>
              </c:strCache>
            </c:strRef>
          </c:tx>
          <c:invertIfNegative val="0"/>
          <c:cat>
            <c:strRef>
              <c:f>'PNW Weighted Losses 2006'!$K$4</c:f>
              <c:strCache>
                <c:ptCount val="1"/>
                <c:pt idx="0">
                  <c:v>Losses</c:v>
                </c:pt>
              </c:strCache>
            </c:strRef>
          </c:cat>
          <c:val>
            <c:numRef>
              <c:f>'PNW Weighted Losses 2006'!$K$130</c:f>
              <c:numCache>
                <c:formatCode>0.0%</c:formatCode>
                <c:ptCount val="1"/>
                <c:pt idx="0">
                  <c:v>9.4899999999999998E-2</c:v>
                </c:pt>
              </c:numCache>
            </c:numRef>
          </c:val>
          <c:extLst>
            <c:ext xmlns:c16="http://schemas.microsoft.com/office/drawing/2014/chart" uri="{C3380CC4-5D6E-409C-BE32-E72D297353CC}">
              <c16:uniqueId val="{0000007D-CEF0-48D8-80D2-AE7A1AAF53C9}"/>
            </c:ext>
          </c:extLst>
        </c:ser>
        <c:ser>
          <c:idx val="126"/>
          <c:order val="126"/>
          <c:tx>
            <c:strRef>
              <c:f>'PNW Weighted Losses 2006'!$H$131:$J$131</c:f>
              <c:strCache>
                <c:ptCount val="3"/>
                <c:pt idx="0">
                  <c:v>Fall River Rural Electric Coop, Inc.</c:v>
                </c:pt>
                <c:pt idx="1">
                  <c:v>Fall River Rural Elec Coop Inc</c:v>
                </c:pt>
                <c:pt idx="2">
                  <c:v>MT</c:v>
                </c:pt>
              </c:strCache>
            </c:strRef>
          </c:tx>
          <c:invertIfNegative val="0"/>
          <c:cat>
            <c:strRef>
              <c:f>'PNW Weighted Losses 2006'!$K$4</c:f>
              <c:strCache>
                <c:ptCount val="1"/>
                <c:pt idx="0">
                  <c:v>Losses</c:v>
                </c:pt>
              </c:strCache>
            </c:strRef>
          </c:cat>
          <c:val>
            <c:numRef>
              <c:f>'PNW Weighted Losses 2006'!$K$131</c:f>
              <c:numCache>
                <c:formatCode>0.0%</c:formatCode>
                <c:ptCount val="1"/>
                <c:pt idx="0">
                  <c:v>9.4899999999999998E-2</c:v>
                </c:pt>
              </c:numCache>
            </c:numRef>
          </c:val>
          <c:extLst>
            <c:ext xmlns:c16="http://schemas.microsoft.com/office/drawing/2014/chart" uri="{C3380CC4-5D6E-409C-BE32-E72D297353CC}">
              <c16:uniqueId val="{0000007E-CEF0-48D8-80D2-AE7A1AAF53C9}"/>
            </c:ext>
          </c:extLst>
        </c:ser>
        <c:ser>
          <c:idx val="127"/>
          <c:order val="127"/>
          <c:tx>
            <c:strRef>
              <c:f>'PNW Weighted Losses 2006'!$H$132:$J$132</c:f>
              <c:strCache>
                <c:ptCount val="3"/>
                <c:pt idx="0">
                  <c:v>Lost River Electric Coop, Inc.</c:v>
                </c:pt>
                <c:pt idx="1">
                  <c:v>Lost River Electric Coop Inc</c:v>
                </c:pt>
                <c:pt idx="2">
                  <c:v>ID</c:v>
                </c:pt>
              </c:strCache>
            </c:strRef>
          </c:tx>
          <c:invertIfNegative val="0"/>
          <c:cat>
            <c:strRef>
              <c:f>'PNW Weighted Losses 2006'!$K$4</c:f>
              <c:strCache>
                <c:ptCount val="1"/>
                <c:pt idx="0">
                  <c:v>Losses</c:v>
                </c:pt>
              </c:strCache>
            </c:strRef>
          </c:cat>
          <c:val>
            <c:numRef>
              <c:f>'PNW Weighted Losses 2006'!$K$132</c:f>
              <c:numCache>
                <c:formatCode>0.0%</c:formatCode>
                <c:ptCount val="1"/>
                <c:pt idx="0">
                  <c:v>9.6300000000000011E-2</c:v>
                </c:pt>
              </c:numCache>
            </c:numRef>
          </c:val>
          <c:extLst>
            <c:ext xmlns:c16="http://schemas.microsoft.com/office/drawing/2014/chart" uri="{C3380CC4-5D6E-409C-BE32-E72D297353CC}">
              <c16:uniqueId val="{0000007F-CEF0-48D8-80D2-AE7A1AAF53C9}"/>
            </c:ext>
          </c:extLst>
        </c:ser>
        <c:ser>
          <c:idx val="128"/>
          <c:order val="128"/>
          <c:tx>
            <c:strRef>
              <c:f>'PNW Weighted Losses 2006'!$H$133:$J$133</c:f>
              <c:strCache>
                <c:ptCount val="3"/>
                <c:pt idx="0">
                  <c:v>South Side Electric Lines, Inc.</c:v>
                </c:pt>
                <c:pt idx="1">
                  <c:v>South Side Electric, Inc</c:v>
                </c:pt>
                <c:pt idx="2">
                  <c:v>ID</c:v>
                </c:pt>
              </c:strCache>
            </c:strRef>
          </c:tx>
          <c:invertIfNegative val="0"/>
          <c:cat>
            <c:strRef>
              <c:f>'PNW Weighted Losses 2006'!$K$4</c:f>
              <c:strCache>
                <c:ptCount val="1"/>
                <c:pt idx="0">
                  <c:v>Losses</c:v>
                </c:pt>
              </c:strCache>
            </c:strRef>
          </c:cat>
          <c:val>
            <c:numRef>
              <c:f>'PNW Weighted Losses 2006'!$K$133</c:f>
              <c:numCache>
                <c:formatCode>0.0%</c:formatCode>
                <c:ptCount val="1"/>
                <c:pt idx="0">
                  <c:v>9.820000000000001E-2</c:v>
                </c:pt>
              </c:numCache>
            </c:numRef>
          </c:val>
          <c:extLst>
            <c:ext xmlns:c16="http://schemas.microsoft.com/office/drawing/2014/chart" uri="{C3380CC4-5D6E-409C-BE32-E72D297353CC}">
              <c16:uniqueId val="{00000080-CEF0-48D8-80D2-AE7A1AAF53C9}"/>
            </c:ext>
          </c:extLst>
        </c:ser>
        <c:ser>
          <c:idx val="129"/>
          <c:order val="129"/>
          <c:tx>
            <c:strRef>
              <c:f>'PNW Weighted Losses 2006'!$H$134:$J$134</c:f>
              <c:strCache>
                <c:ptCount val="3"/>
                <c:pt idx="0">
                  <c:v>Valley Electric Coop, Inc.</c:v>
                </c:pt>
                <c:pt idx="1">
                  <c:v>Valley Electric Assn, Inc</c:v>
                </c:pt>
                <c:pt idx="2">
                  <c:v>NV</c:v>
                </c:pt>
              </c:strCache>
            </c:strRef>
          </c:tx>
          <c:invertIfNegative val="0"/>
          <c:cat>
            <c:strRef>
              <c:f>'PNW Weighted Losses 2006'!$K$4</c:f>
              <c:strCache>
                <c:ptCount val="1"/>
                <c:pt idx="0">
                  <c:v>Losses</c:v>
                </c:pt>
              </c:strCache>
            </c:strRef>
          </c:cat>
          <c:val>
            <c:numRef>
              <c:f>'PNW Weighted Losses 2006'!$K$134</c:f>
              <c:numCache>
                <c:formatCode>0.0%</c:formatCode>
                <c:ptCount val="1"/>
                <c:pt idx="0">
                  <c:v>0.1</c:v>
                </c:pt>
              </c:numCache>
            </c:numRef>
          </c:val>
          <c:extLst>
            <c:ext xmlns:c16="http://schemas.microsoft.com/office/drawing/2014/chart" uri="{C3380CC4-5D6E-409C-BE32-E72D297353CC}">
              <c16:uniqueId val="{00000081-CEF0-48D8-80D2-AE7A1AAF53C9}"/>
            </c:ext>
          </c:extLst>
        </c:ser>
        <c:ser>
          <c:idx val="130"/>
          <c:order val="130"/>
          <c:tx>
            <c:strRef>
              <c:f>'PNW Weighted Losses 2006'!$H$135:$J$135</c:f>
              <c:strCache>
                <c:ptCount val="3"/>
                <c:pt idx="0">
                  <c:v>Harney Electric Coop, Inc.</c:v>
                </c:pt>
                <c:pt idx="1">
                  <c:v>Harney Electric Coop, Inc</c:v>
                </c:pt>
                <c:pt idx="2">
                  <c:v>NV</c:v>
                </c:pt>
              </c:strCache>
            </c:strRef>
          </c:tx>
          <c:invertIfNegative val="0"/>
          <c:cat>
            <c:strRef>
              <c:f>'PNW Weighted Losses 2006'!$K$4</c:f>
              <c:strCache>
                <c:ptCount val="1"/>
                <c:pt idx="0">
                  <c:v>Losses</c:v>
                </c:pt>
              </c:strCache>
            </c:strRef>
          </c:cat>
          <c:val>
            <c:numRef>
              <c:f>'PNW Weighted Losses 2006'!$K$135</c:f>
              <c:numCache>
                <c:formatCode>0.0%</c:formatCode>
                <c:ptCount val="1"/>
                <c:pt idx="0">
                  <c:v>0.10039999999999999</c:v>
                </c:pt>
              </c:numCache>
            </c:numRef>
          </c:val>
          <c:extLst>
            <c:ext xmlns:c16="http://schemas.microsoft.com/office/drawing/2014/chart" uri="{C3380CC4-5D6E-409C-BE32-E72D297353CC}">
              <c16:uniqueId val="{00000082-CEF0-48D8-80D2-AE7A1AAF53C9}"/>
            </c:ext>
          </c:extLst>
        </c:ser>
        <c:ser>
          <c:idx val="131"/>
          <c:order val="131"/>
          <c:tx>
            <c:strRef>
              <c:f>'PNW Weighted Losses 2006'!$H$136:$J$136</c:f>
              <c:strCache>
                <c:ptCount val="3"/>
                <c:pt idx="0">
                  <c:v>Harney Electric Coop, Inc.</c:v>
                </c:pt>
                <c:pt idx="1">
                  <c:v>Harney Electric Coop, Inc</c:v>
                </c:pt>
                <c:pt idx="2">
                  <c:v>OR</c:v>
                </c:pt>
              </c:strCache>
            </c:strRef>
          </c:tx>
          <c:invertIfNegative val="0"/>
          <c:cat>
            <c:strRef>
              <c:f>'PNW Weighted Losses 2006'!$K$4</c:f>
              <c:strCache>
                <c:ptCount val="1"/>
                <c:pt idx="0">
                  <c:v>Losses</c:v>
                </c:pt>
              </c:strCache>
            </c:strRef>
          </c:cat>
          <c:val>
            <c:numRef>
              <c:f>'PNW Weighted Losses 2006'!$K$136</c:f>
              <c:numCache>
                <c:formatCode>0.0%</c:formatCode>
                <c:ptCount val="1"/>
                <c:pt idx="0">
                  <c:v>0.10039999999999999</c:v>
                </c:pt>
              </c:numCache>
            </c:numRef>
          </c:val>
          <c:extLst>
            <c:ext xmlns:c16="http://schemas.microsoft.com/office/drawing/2014/chart" uri="{C3380CC4-5D6E-409C-BE32-E72D297353CC}">
              <c16:uniqueId val="{00000083-CEF0-48D8-80D2-AE7A1AAF53C9}"/>
            </c:ext>
          </c:extLst>
        </c:ser>
        <c:ser>
          <c:idx val="132"/>
          <c:order val="132"/>
          <c:tx>
            <c:strRef>
              <c:f>'PNW Weighted Losses 2006'!$H$137:$J$137</c:f>
              <c:strCache>
                <c:ptCount val="3"/>
                <c:pt idx="0">
                  <c:v>Northern Electric Coop, Inc.</c:v>
                </c:pt>
                <c:pt idx="1">
                  <c:v>Northern Electric Coop, Inc</c:v>
                </c:pt>
                <c:pt idx="2">
                  <c:v>MT</c:v>
                </c:pt>
              </c:strCache>
            </c:strRef>
          </c:tx>
          <c:invertIfNegative val="0"/>
          <c:cat>
            <c:strRef>
              <c:f>'PNW Weighted Losses 2006'!$K$4</c:f>
              <c:strCache>
                <c:ptCount val="1"/>
                <c:pt idx="0">
                  <c:v>Losses</c:v>
                </c:pt>
              </c:strCache>
            </c:strRef>
          </c:cat>
          <c:val>
            <c:numRef>
              <c:f>'PNW Weighted Losses 2006'!$K$137</c:f>
              <c:numCache>
                <c:formatCode>0.0%</c:formatCode>
                <c:ptCount val="1"/>
                <c:pt idx="0">
                  <c:v>0.1065</c:v>
                </c:pt>
              </c:numCache>
            </c:numRef>
          </c:val>
          <c:extLst>
            <c:ext xmlns:c16="http://schemas.microsoft.com/office/drawing/2014/chart" uri="{C3380CC4-5D6E-409C-BE32-E72D297353CC}">
              <c16:uniqueId val="{00000084-CEF0-48D8-80D2-AE7A1AAF53C9}"/>
            </c:ext>
          </c:extLst>
        </c:ser>
        <c:ser>
          <c:idx val="133"/>
          <c:order val="133"/>
          <c:tx>
            <c:strRef>
              <c:f>'PNW Weighted Losses 2006'!$H$138:$J$138</c:f>
              <c:strCache>
                <c:ptCount val="3"/>
                <c:pt idx="0">
                  <c:v>Albion Light &amp; Water Plant</c:v>
                </c:pt>
                <c:pt idx="1">
                  <c:v>City of Albion</c:v>
                </c:pt>
                <c:pt idx="2">
                  <c:v>ID</c:v>
                </c:pt>
              </c:strCache>
            </c:strRef>
          </c:tx>
          <c:invertIfNegative val="0"/>
          <c:cat>
            <c:strRef>
              <c:f>'PNW Weighted Losses 2006'!$K$4</c:f>
              <c:strCache>
                <c:ptCount val="1"/>
                <c:pt idx="0">
                  <c:v>Losses</c:v>
                </c:pt>
              </c:strCache>
            </c:strRef>
          </c:cat>
          <c:val>
            <c:numRef>
              <c:f>'PNW Weighted Losses 2006'!$K$138</c:f>
              <c:numCache>
                <c:formatCode>0.0%</c:formatCode>
                <c:ptCount val="1"/>
                <c:pt idx="0">
                  <c:v>0.113</c:v>
                </c:pt>
              </c:numCache>
            </c:numRef>
          </c:val>
          <c:extLst>
            <c:ext xmlns:c16="http://schemas.microsoft.com/office/drawing/2014/chart" uri="{C3380CC4-5D6E-409C-BE32-E72D297353CC}">
              <c16:uniqueId val="{00000085-CEF0-48D8-80D2-AE7A1AAF53C9}"/>
            </c:ext>
          </c:extLst>
        </c:ser>
        <c:ser>
          <c:idx val="134"/>
          <c:order val="134"/>
          <c:tx>
            <c:strRef>
              <c:f>'PNW Weighted Losses 2006'!$H$139:$J$139</c:f>
              <c:strCache>
                <c:ptCount val="3"/>
                <c:pt idx="0">
                  <c:v>Declo Municipal Electric Dept.</c:v>
                </c:pt>
                <c:pt idx="1">
                  <c:v>City of Declo</c:v>
                </c:pt>
                <c:pt idx="2">
                  <c:v>ID</c:v>
                </c:pt>
              </c:strCache>
            </c:strRef>
          </c:tx>
          <c:invertIfNegative val="0"/>
          <c:cat>
            <c:strRef>
              <c:f>'PNW Weighted Losses 2006'!$K$4</c:f>
              <c:strCache>
                <c:ptCount val="1"/>
                <c:pt idx="0">
                  <c:v>Losses</c:v>
                </c:pt>
              </c:strCache>
            </c:strRef>
          </c:cat>
          <c:val>
            <c:numRef>
              <c:f>'PNW Weighted Losses 2006'!$K$139</c:f>
              <c:numCache>
                <c:formatCode>0.0%</c:formatCode>
                <c:ptCount val="1"/>
                <c:pt idx="0">
                  <c:v>0.11710000000000001</c:v>
                </c:pt>
              </c:numCache>
            </c:numRef>
          </c:val>
          <c:extLst>
            <c:ext xmlns:c16="http://schemas.microsoft.com/office/drawing/2014/chart" uri="{C3380CC4-5D6E-409C-BE32-E72D297353CC}">
              <c16:uniqueId val="{00000086-CEF0-48D8-80D2-AE7A1AAF53C9}"/>
            </c:ext>
          </c:extLst>
        </c:ser>
        <c:ser>
          <c:idx val="135"/>
          <c:order val="135"/>
          <c:tx>
            <c:strRef>
              <c:f>'PNW Weighted Losses 2006'!$H$140:$J$140</c:f>
              <c:strCache>
                <c:ptCount val="3"/>
                <c:pt idx="0">
                  <c:v>Columbia Power Coop Association</c:v>
                </c:pt>
                <c:pt idx="1">
                  <c:v>Columbia Power Coop Assn Inc</c:v>
                </c:pt>
                <c:pt idx="2">
                  <c:v>OR</c:v>
                </c:pt>
              </c:strCache>
            </c:strRef>
          </c:tx>
          <c:invertIfNegative val="0"/>
          <c:cat>
            <c:strRef>
              <c:f>'PNW Weighted Losses 2006'!$K$4</c:f>
              <c:strCache>
                <c:ptCount val="1"/>
                <c:pt idx="0">
                  <c:v>Losses</c:v>
                </c:pt>
              </c:strCache>
            </c:strRef>
          </c:cat>
          <c:val>
            <c:numRef>
              <c:f>'PNW Weighted Losses 2006'!$K$140</c:f>
              <c:numCache>
                <c:formatCode>0.0%</c:formatCode>
                <c:ptCount val="1"/>
                <c:pt idx="0">
                  <c:v>0.11810000000000001</c:v>
                </c:pt>
              </c:numCache>
            </c:numRef>
          </c:val>
          <c:extLst>
            <c:ext xmlns:c16="http://schemas.microsoft.com/office/drawing/2014/chart" uri="{C3380CC4-5D6E-409C-BE32-E72D297353CC}">
              <c16:uniqueId val="{00000087-CEF0-48D8-80D2-AE7A1AAF53C9}"/>
            </c:ext>
          </c:extLst>
        </c:ser>
        <c:ser>
          <c:idx val="136"/>
          <c:order val="136"/>
          <c:tx>
            <c:strRef>
              <c:f>'PNW Weighted Losses 2006'!$H$141:$J$141</c:f>
              <c:strCache>
                <c:ptCount val="3"/>
                <c:pt idx="0">
                  <c:v>PUD No. 1 of Skamania County</c:v>
                </c:pt>
                <c:pt idx="1">
                  <c:v>PUD No 1 of Skamania Co</c:v>
                </c:pt>
                <c:pt idx="2">
                  <c:v>WA</c:v>
                </c:pt>
              </c:strCache>
            </c:strRef>
          </c:tx>
          <c:invertIfNegative val="0"/>
          <c:cat>
            <c:strRef>
              <c:f>'PNW Weighted Losses 2006'!$K$4</c:f>
              <c:strCache>
                <c:ptCount val="1"/>
                <c:pt idx="0">
                  <c:v>Losses</c:v>
                </c:pt>
              </c:strCache>
            </c:strRef>
          </c:cat>
          <c:val>
            <c:numRef>
              <c:f>'PNW Weighted Losses 2006'!$K$141</c:f>
              <c:numCache>
                <c:formatCode>0.0%</c:formatCode>
                <c:ptCount val="1"/>
                <c:pt idx="0">
                  <c:v>0.1249</c:v>
                </c:pt>
              </c:numCache>
            </c:numRef>
          </c:val>
          <c:extLst>
            <c:ext xmlns:c16="http://schemas.microsoft.com/office/drawing/2014/chart" uri="{C3380CC4-5D6E-409C-BE32-E72D297353CC}">
              <c16:uniqueId val="{00000088-CEF0-48D8-80D2-AE7A1AAF53C9}"/>
            </c:ext>
          </c:extLst>
        </c:ser>
        <c:ser>
          <c:idx val="137"/>
          <c:order val="137"/>
          <c:tx>
            <c:strRef>
              <c:f>'PNW Weighted Losses 2006'!$H$142:$J$142</c:f>
              <c:strCache>
                <c:ptCount val="3"/>
                <c:pt idx="0">
                  <c:v>Minidoka Electric Dept.</c:v>
                </c:pt>
                <c:pt idx="1">
                  <c:v>City of Minidoka</c:v>
                </c:pt>
                <c:pt idx="2">
                  <c:v>ID</c:v>
                </c:pt>
              </c:strCache>
            </c:strRef>
          </c:tx>
          <c:invertIfNegative val="0"/>
          <c:cat>
            <c:strRef>
              <c:f>'PNW Weighted Losses 2006'!$K$4</c:f>
              <c:strCache>
                <c:ptCount val="1"/>
                <c:pt idx="0">
                  <c:v>Losses</c:v>
                </c:pt>
              </c:strCache>
            </c:strRef>
          </c:cat>
          <c:val>
            <c:numRef>
              <c:f>'PNW Weighted Losses 2006'!$K$142</c:f>
              <c:numCache>
                <c:formatCode>0.0%</c:formatCode>
                <c:ptCount val="1"/>
                <c:pt idx="0">
                  <c:v>0.2349</c:v>
                </c:pt>
              </c:numCache>
            </c:numRef>
          </c:val>
          <c:extLst>
            <c:ext xmlns:c16="http://schemas.microsoft.com/office/drawing/2014/chart" uri="{C3380CC4-5D6E-409C-BE32-E72D297353CC}">
              <c16:uniqueId val="{00000089-CEF0-48D8-80D2-AE7A1AAF53C9}"/>
            </c:ext>
          </c:extLst>
        </c:ser>
        <c:dLbls>
          <c:showLegendKey val="0"/>
          <c:showVal val="0"/>
          <c:showCatName val="0"/>
          <c:showSerName val="0"/>
          <c:showPercent val="0"/>
          <c:showBubbleSize val="0"/>
        </c:dLbls>
        <c:gapWidth val="150"/>
        <c:axId val="78459648"/>
        <c:axId val="78461184"/>
      </c:barChart>
      <c:catAx>
        <c:axId val="78459648"/>
        <c:scaling>
          <c:orientation val="minMax"/>
        </c:scaling>
        <c:delete val="0"/>
        <c:axPos val="b"/>
        <c:numFmt formatCode="General" sourceLinked="0"/>
        <c:majorTickMark val="out"/>
        <c:minorTickMark val="none"/>
        <c:tickLblPos val="nextTo"/>
        <c:crossAx val="78461184"/>
        <c:crosses val="autoZero"/>
        <c:auto val="1"/>
        <c:lblAlgn val="ctr"/>
        <c:lblOffset val="100"/>
        <c:noMultiLvlLbl val="0"/>
      </c:catAx>
      <c:valAx>
        <c:axId val="78461184"/>
        <c:scaling>
          <c:orientation val="minMax"/>
        </c:scaling>
        <c:delete val="0"/>
        <c:axPos val="l"/>
        <c:majorGridlines/>
        <c:numFmt formatCode="0.0%" sourceLinked="1"/>
        <c:majorTickMark val="out"/>
        <c:minorTickMark val="none"/>
        <c:tickLblPos val="nextTo"/>
        <c:crossAx val="78459648"/>
        <c:crosses val="autoZero"/>
        <c:crossBetween val="between"/>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Distribution Losses Reported by Utilities</a:t>
            </a:r>
          </a:p>
        </c:rich>
      </c:tx>
      <c:overlay val="0"/>
    </c:title>
    <c:autoTitleDeleted val="0"/>
    <c:plotArea>
      <c:layout>
        <c:manualLayout>
          <c:layoutTarget val="inner"/>
          <c:xMode val="edge"/>
          <c:yMode val="edge"/>
          <c:x val="0.13650488133427771"/>
          <c:y val="0.15673465656444002"/>
          <c:w val="0.72522656890110959"/>
          <c:h val="0.6967260766865877"/>
        </c:manualLayout>
      </c:layout>
      <c:lineChart>
        <c:grouping val="standard"/>
        <c:varyColors val="0"/>
        <c:ser>
          <c:idx val="1"/>
          <c:order val="0"/>
          <c:tx>
            <c:v>Average Distribution Losses</c:v>
          </c:tx>
          <c:marker>
            <c:symbol val="none"/>
          </c:marker>
          <c:cat>
            <c:numRef>
              <c:f>'Losses by Year 19882006'!$B$227:$T$227</c:f>
              <c:numCache>
                <c:formatCode>General</c:formatCode>
                <c:ptCount val="19"/>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numCache>
            </c:numRef>
          </c:cat>
          <c:val>
            <c:numRef>
              <c:f>'Losses by Year 19882006'!$B$228:$T$228</c:f>
              <c:numCache>
                <c:formatCode>0.00</c:formatCode>
                <c:ptCount val="19"/>
                <c:pt idx="0">
                  <c:v>6.5558937198067655</c:v>
                </c:pt>
                <c:pt idx="1">
                  <c:v>6.1956459330143598</c:v>
                </c:pt>
                <c:pt idx="2">
                  <c:v>6.2271291866028751</c:v>
                </c:pt>
                <c:pt idx="3">
                  <c:v>6.0655023923444977</c:v>
                </c:pt>
                <c:pt idx="4">
                  <c:v>5.9582608695652199</c:v>
                </c:pt>
                <c:pt idx="5">
                  <c:v>5.9327751196172205</c:v>
                </c:pt>
                <c:pt idx="6">
                  <c:v>5.6752657004830898</c:v>
                </c:pt>
                <c:pt idx="7">
                  <c:v>5.5225</c:v>
                </c:pt>
                <c:pt idx="8">
                  <c:v>5.840432692307691</c:v>
                </c:pt>
                <c:pt idx="9">
                  <c:v>5.7527884615384615</c:v>
                </c:pt>
                <c:pt idx="10">
                  <c:v>5.4473429951690813</c:v>
                </c:pt>
                <c:pt idx="11">
                  <c:v>5.2814009661835728</c:v>
                </c:pt>
                <c:pt idx="12">
                  <c:v>5.6040096618357493</c:v>
                </c:pt>
                <c:pt idx="13">
                  <c:v>5.0093236714975831</c:v>
                </c:pt>
                <c:pt idx="14">
                  <c:v>5.3356796116504857</c:v>
                </c:pt>
                <c:pt idx="15">
                  <c:v>5.6093658536585371</c:v>
                </c:pt>
                <c:pt idx="16">
                  <c:v>4.9065196078431379</c:v>
                </c:pt>
                <c:pt idx="17">
                  <c:v>5.2965024630541855</c:v>
                </c:pt>
                <c:pt idx="18">
                  <c:v>5.1635960591133028</c:v>
                </c:pt>
              </c:numCache>
            </c:numRef>
          </c:val>
          <c:smooth val="0"/>
          <c:extLst>
            <c:ext xmlns:c16="http://schemas.microsoft.com/office/drawing/2014/chart" uri="{C3380CC4-5D6E-409C-BE32-E72D297353CC}">
              <c16:uniqueId val="{00000000-753D-40F3-BBDA-681575285D70}"/>
            </c:ext>
          </c:extLst>
        </c:ser>
        <c:ser>
          <c:idx val="2"/>
          <c:order val="2"/>
          <c:tx>
            <c:strRef>
              <c:f>'Losses by Year 19882006'!$A$232</c:f>
              <c:strCache>
                <c:ptCount val="1"/>
                <c:pt idx="0">
                  <c:v>Sales-Weighted Loses</c:v>
                </c:pt>
              </c:strCache>
            </c:strRef>
          </c:tx>
          <c:marker>
            <c:symbol val="none"/>
          </c:marker>
          <c:val>
            <c:numRef>
              <c:f>'Losses by Year 19882006'!$B$232:$T$232</c:f>
              <c:numCache>
                <c:formatCode>0.00</c:formatCode>
                <c:ptCount val="19"/>
                <c:pt idx="0">
                  <c:v>5.870118077696854</c:v>
                </c:pt>
                <c:pt idx="1">
                  <c:v>5.7676896631189729</c:v>
                </c:pt>
                <c:pt idx="2">
                  <c:v>6.004503536049639</c:v>
                </c:pt>
                <c:pt idx="3">
                  <c:v>5.2983872562205354</c:v>
                </c:pt>
                <c:pt idx="4">
                  <c:v>5.7627167074939303</c:v>
                </c:pt>
                <c:pt idx="5">
                  <c:v>5.5144491507298143</c:v>
                </c:pt>
                <c:pt idx="6">
                  <c:v>5.4689841132369796</c:v>
                </c:pt>
                <c:pt idx="7">
                  <c:v>4.9797628549217832</c:v>
                </c:pt>
                <c:pt idx="8">
                  <c:v>4.9921143552555121</c:v>
                </c:pt>
                <c:pt idx="9">
                  <c:v>3.9887647028563733</c:v>
                </c:pt>
                <c:pt idx="10">
                  <c:v>4.310070525788956</c:v>
                </c:pt>
                <c:pt idx="11">
                  <c:v>5.6057330842842843</c:v>
                </c:pt>
                <c:pt idx="12">
                  <c:v>5.1205751705608833</c:v>
                </c:pt>
                <c:pt idx="13">
                  <c:v>5.0451454263783608</c:v>
                </c:pt>
                <c:pt idx="14">
                  <c:v>5.5794130737211294</c:v>
                </c:pt>
                <c:pt idx="15">
                  <c:v>4.7128207093189047</c:v>
                </c:pt>
                <c:pt idx="16">
                  <c:v>4.7610236758612645</c:v>
                </c:pt>
                <c:pt idx="17">
                  <c:v>4.8414961974669115</c:v>
                </c:pt>
                <c:pt idx="18">
                  <c:v>4.7587425740126577</c:v>
                </c:pt>
              </c:numCache>
            </c:numRef>
          </c:val>
          <c:smooth val="0"/>
          <c:extLst>
            <c:ext xmlns:c16="http://schemas.microsoft.com/office/drawing/2014/chart" uri="{C3380CC4-5D6E-409C-BE32-E72D297353CC}">
              <c16:uniqueId val="{00000001-753D-40F3-BBDA-681575285D70}"/>
            </c:ext>
          </c:extLst>
        </c:ser>
        <c:dLbls>
          <c:showLegendKey val="0"/>
          <c:showVal val="0"/>
          <c:showCatName val="0"/>
          <c:showSerName val="0"/>
          <c:showPercent val="0"/>
          <c:showBubbleSize val="0"/>
        </c:dLbls>
        <c:marker val="1"/>
        <c:smooth val="0"/>
        <c:axId val="81283328"/>
        <c:axId val="78581760"/>
      </c:lineChart>
      <c:lineChart>
        <c:grouping val="standard"/>
        <c:varyColors val="0"/>
        <c:ser>
          <c:idx val="0"/>
          <c:order val="1"/>
          <c:tx>
            <c:strRef>
              <c:f>'Losses by Year 19882006'!$A$230</c:f>
              <c:strCache>
                <c:ptCount val="1"/>
                <c:pt idx="0">
                  <c:v>Losses per 1M Population (Index)</c:v>
                </c:pt>
              </c:strCache>
            </c:strRef>
          </c:tx>
          <c:marker>
            <c:symbol val="none"/>
          </c:marker>
          <c:trendline>
            <c:trendlineType val="poly"/>
            <c:order val="2"/>
            <c:dispRSqr val="1"/>
            <c:dispEq val="1"/>
            <c:trendlineLbl>
              <c:layout>
                <c:manualLayout>
                  <c:x val="-7.5046174783707591E-4"/>
                  <c:y val="6.1026880919199174E-2"/>
                </c:manualLayout>
              </c:layout>
              <c:numFmt formatCode="General" sourceLinked="0"/>
            </c:trendlineLbl>
          </c:trendline>
          <c:val>
            <c:numRef>
              <c:f>'Losses by Year 19882006'!$B$230:$T$230</c:f>
              <c:numCache>
                <c:formatCode>_(* #,##0.00000_);_(* \(#,##0.00000\);_(* "-"??_);_(@_)</c:formatCode>
                <c:ptCount val="19"/>
                <c:pt idx="0">
                  <c:v>0.71348752936210569</c:v>
                </c:pt>
                <c:pt idx="1">
                  <c:v>0.6614908773438023</c:v>
                </c:pt>
                <c:pt idx="2">
                  <c:v>0.64844462808071202</c:v>
                </c:pt>
                <c:pt idx="3">
                  <c:v>0.61664791043257428</c:v>
                </c:pt>
                <c:pt idx="4">
                  <c:v>0.59111390424604382</c:v>
                </c:pt>
                <c:pt idx="5">
                  <c:v>0.57507166321887371</c:v>
                </c:pt>
                <c:pt idx="6">
                  <c:v>0.53896344759422632</c:v>
                </c:pt>
                <c:pt idx="7">
                  <c:v>0.51417488686988688</c:v>
                </c:pt>
                <c:pt idx="8">
                  <c:v>0.53434364610075069</c:v>
                </c:pt>
                <c:pt idx="9">
                  <c:v>0.51747632650246012</c:v>
                </c:pt>
                <c:pt idx="10">
                  <c:v>0.48279982114124859</c:v>
                </c:pt>
                <c:pt idx="11">
                  <c:v>0.46221529915238141</c:v>
                </c:pt>
                <c:pt idx="12">
                  <c:v>0.48472635945318993</c:v>
                </c:pt>
                <c:pt idx="13">
                  <c:v>0.42823483598208684</c:v>
                </c:pt>
                <c:pt idx="14">
                  <c:v>0.45099108720570547</c:v>
                </c:pt>
                <c:pt idx="15">
                  <c:v>0.46930584025186234</c:v>
                </c:pt>
                <c:pt idx="16">
                  <c:v>0.40573395402371182</c:v>
                </c:pt>
                <c:pt idx="17">
                  <c:v>0.43166187773800857</c:v>
                </c:pt>
                <c:pt idx="18">
                  <c:v>0.41360051628121158</c:v>
                </c:pt>
              </c:numCache>
            </c:numRef>
          </c:val>
          <c:smooth val="0"/>
          <c:extLst>
            <c:ext xmlns:c16="http://schemas.microsoft.com/office/drawing/2014/chart" uri="{C3380CC4-5D6E-409C-BE32-E72D297353CC}">
              <c16:uniqueId val="{00000003-753D-40F3-BBDA-681575285D70}"/>
            </c:ext>
          </c:extLst>
        </c:ser>
        <c:dLbls>
          <c:showLegendKey val="0"/>
          <c:showVal val="0"/>
          <c:showCatName val="0"/>
          <c:showSerName val="0"/>
          <c:showPercent val="0"/>
          <c:showBubbleSize val="0"/>
        </c:dLbls>
        <c:marker val="1"/>
        <c:smooth val="0"/>
        <c:axId val="78589952"/>
        <c:axId val="78583680"/>
      </c:lineChart>
      <c:catAx>
        <c:axId val="81283328"/>
        <c:scaling>
          <c:orientation val="minMax"/>
        </c:scaling>
        <c:delete val="0"/>
        <c:axPos val="b"/>
        <c:numFmt formatCode="General" sourceLinked="1"/>
        <c:majorTickMark val="out"/>
        <c:minorTickMark val="none"/>
        <c:tickLblPos val="nextTo"/>
        <c:txPr>
          <a:bodyPr rot="-3720000"/>
          <a:lstStyle/>
          <a:p>
            <a:pPr>
              <a:defRPr/>
            </a:pPr>
            <a:endParaRPr lang="en-US"/>
          </a:p>
        </c:txPr>
        <c:crossAx val="78581760"/>
        <c:crosses val="autoZero"/>
        <c:auto val="1"/>
        <c:lblAlgn val="ctr"/>
        <c:lblOffset val="100"/>
        <c:noMultiLvlLbl val="0"/>
      </c:catAx>
      <c:valAx>
        <c:axId val="78581760"/>
        <c:scaling>
          <c:orientation val="minMax"/>
        </c:scaling>
        <c:delete val="0"/>
        <c:axPos val="l"/>
        <c:majorGridlines/>
        <c:title>
          <c:tx>
            <c:strRef>
              <c:f>'Losses by Year 19882006'!$A$228</c:f>
              <c:strCache>
                <c:ptCount val="1"/>
                <c:pt idx="0">
                  <c:v>Distribution Losses (%)</c:v>
                </c:pt>
              </c:strCache>
            </c:strRef>
          </c:tx>
          <c:overlay val="0"/>
          <c:txPr>
            <a:bodyPr rot="-5400000" vert="horz"/>
            <a:lstStyle/>
            <a:p>
              <a:pPr>
                <a:defRPr/>
              </a:pPr>
              <a:endParaRPr lang="en-US"/>
            </a:p>
          </c:txPr>
        </c:title>
        <c:numFmt formatCode="0.00" sourceLinked="1"/>
        <c:majorTickMark val="out"/>
        <c:minorTickMark val="none"/>
        <c:tickLblPos val="nextTo"/>
        <c:crossAx val="81283328"/>
        <c:crosses val="autoZero"/>
        <c:crossBetween val="between"/>
      </c:valAx>
      <c:valAx>
        <c:axId val="78583680"/>
        <c:scaling>
          <c:orientation val="minMax"/>
        </c:scaling>
        <c:delete val="0"/>
        <c:axPos val="r"/>
        <c:title>
          <c:tx>
            <c:strRef>
              <c:f>'Losses by Year 19882006'!$A$230</c:f>
              <c:strCache>
                <c:ptCount val="1"/>
                <c:pt idx="0">
                  <c:v>Losses per 1M Population (Index)</c:v>
                </c:pt>
              </c:strCache>
            </c:strRef>
          </c:tx>
          <c:overlay val="0"/>
          <c:txPr>
            <a:bodyPr rot="-5400000" vert="horz"/>
            <a:lstStyle/>
            <a:p>
              <a:pPr>
                <a:defRPr/>
              </a:pPr>
              <a:endParaRPr lang="en-US"/>
            </a:p>
          </c:txPr>
        </c:title>
        <c:numFmt formatCode="#,##0.00" sourceLinked="0"/>
        <c:majorTickMark val="out"/>
        <c:minorTickMark val="none"/>
        <c:tickLblPos val="nextTo"/>
        <c:crossAx val="78589952"/>
        <c:crosses val="max"/>
        <c:crossBetween val="between"/>
      </c:valAx>
      <c:catAx>
        <c:axId val="78589952"/>
        <c:scaling>
          <c:orientation val="minMax"/>
        </c:scaling>
        <c:delete val="1"/>
        <c:axPos val="b"/>
        <c:majorTickMark val="out"/>
        <c:minorTickMark val="none"/>
        <c:tickLblPos val="none"/>
        <c:crossAx val="78583680"/>
        <c:crosses val="autoZero"/>
        <c:auto val="1"/>
        <c:lblAlgn val="ctr"/>
        <c:lblOffset val="100"/>
        <c:noMultiLvlLbl val="0"/>
      </c:catAx>
    </c:plotArea>
    <c:plotVisOnly val="1"/>
    <c:dispBlanksAs val="gap"/>
    <c:showDLblsOverMax val="0"/>
  </c:chart>
  <c:txPr>
    <a:bodyPr/>
    <a:lstStyle/>
    <a:p>
      <a:pPr>
        <a:defRPr sz="1400"/>
      </a:pPr>
      <a:endParaRPr lang="en-US"/>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cid:image005.jpg@01D5C189.F165AB30" TargetMode="External"/><Relationship Id="rId2" Type="http://schemas.openxmlformats.org/officeDocument/2006/relationships/image" Target="../media/image1.jpeg"/><Relationship Id="rId1" Type="http://schemas.openxmlformats.org/officeDocument/2006/relationships/chart" Target="../charts/chart2.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605790</xdr:colOff>
      <xdr:row>11</xdr:row>
      <xdr:rowOff>3810</xdr:rowOff>
    </xdr:from>
    <xdr:to>
      <xdr:col>16</xdr:col>
      <xdr:colOff>533400</xdr:colOff>
      <xdr:row>28</xdr:row>
      <xdr:rowOff>83820</xdr:rowOff>
    </xdr:to>
    <xdr:graphicFrame macro="">
      <xdr:nvGraphicFramePr>
        <xdr:cNvPr id="2" name="Chart 1">
          <a:extLst>
            <a:ext uri="{FF2B5EF4-FFF2-40B4-BE49-F238E27FC236}">
              <a16:creationId xmlns:a16="http://schemas.microsoft.com/office/drawing/2014/main" id="{DE06A9F2-F300-470A-BBD4-BA4C1D374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236220</xdr:colOff>
      <xdr:row>20</xdr:row>
      <xdr:rowOff>6667</xdr:rowOff>
    </xdr:from>
    <xdr:to>
      <xdr:col>7</xdr:col>
      <xdr:colOff>335280</xdr:colOff>
      <xdr:row>38</xdr:row>
      <xdr:rowOff>164782</xdr:rowOff>
    </xdr:to>
    <xdr:graphicFrame macro="">
      <xdr:nvGraphicFramePr>
        <xdr:cNvPr id="2" name="Chart 1">
          <a:extLst>
            <a:ext uri="{FF2B5EF4-FFF2-40B4-BE49-F238E27FC236}">
              <a16:creationId xmlns:a16="http://schemas.microsoft.com/office/drawing/2014/main" id="{5D9B443C-D49B-438F-8EE0-F05162CDA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487680</xdr:colOff>
      <xdr:row>53</xdr:row>
      <xdr:rowOff>91441</xdr:rowOff>
    </xdr:from>
    <xdr:to>
      <xdr:col>10</xdr:col>
      <xdr:colOff>563880</xdr:colOff>
      <xdr:row>63</xdr:row>
      <xdr:rowOff>121920</xdr:rowOff>
    </xdr:to>
    <xdr:pic>
      <xdr:nvPicPr>
        <xdr:cNvPr id="3" name="Picture 2" descr="cid:image005.jpg@01D5C189.F165AB30">
          <a:extLst>
            <a:ext uri="{FF2B5EF4-FFF2-40B4-BE49-F238E27FC236}">
              <a16:creationId xmlns:a16="http://schemas.microsoft.com/office/drawing/2014/main" id="{B65853CE-4F64-471A-8553-BD251941C419}"/>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487680" y="11003281"/>
          <a:ext cx="8054340" cy="170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137160</xdr:colOff>
      <xdr:row>33</xdr:row>
      <xdr:rowOff>438150</xdr:rowOff>
    </xdr:from>
    <xdr:to>
      <xdr:col>26</xdr:col>
      <xdr:colOff>72390</xdr:colOff>
      <xdr:row>48</xdr:row>
      <xdr:rowOff>163830</xdr:rowOff>
    </xdr:to>
    <xdr:graphicFrame macro="">
      <xdr:nvGraphicFramePr>
        <xdr:cNvPr id="4" name="Chart 3">
          <a:extLst>
            <a:ext uri="{FF2B5EF4-FFF2-40B4-BE49-F238E27FC236}">
              <a16:creationId xmlns:a16="http://schemas.microsoft.com/office/drawing/2014/main" id="{B45E490A-AECE-49E9-A924-E77926D4A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1466849</xdr:colOff>
      <xdr:row>10</xdr:row>
      <xdr:rowOff>142874</xdr:rowOff>
    </xdr:from>
    <xdr:to>
      <xdr:col>10</xdr:col>
      <xdr:colOff>457199</xdr:colOff>
      <xdr:row>34</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213360</xdr:colOff>
      <xdr:row>3</xdr:row>
      <xdr:rowOff>15240</xdr:rowOff>
    </xdr:from>
    <xdr:to>
      <xdr:col>8</xdr:col>
      <xdr:colOff>327660</xdr:colOff>
      <xdr:row>3</xdr:row>
      <xdr:rowOff>152400</xdr:rowOff>
    </xdr:to>
    <xdr:sp macro="" textlink="">
      <xdr:nvSpPr>
        <xdr:cNvPr id="3" name="Arrow: Left-Right 2">
          <a:extLst>
            <a:ext uri="{FF2B5EF4-FFF2-40B4-BE49-F238E27FC236}">
              <a16:creationId xmlns:a16="http://schemas.microsoft.com/office/drawing/2014/main" id="{A3A13D38-37EA-4BE5-833E-CB2398C23FFF}"/>
            </a:ext>
          </a:extLst>
        </xdr:cNvPr>
        <xdr:cNvSpPr/>
      </xdr:nvSpPr>
      <xdr:spPr>
        <a:xfrm>
          <a:off x="5882640" y="662940"/>
          <a:ext cx="723900" cy="137160"/>
        </a:xfrm>
        <a:prstGeom prst="lef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600075</xdr:colOff>
      <xdr:row>19</xdr:row>
      <xdr:rowOff>190499</xdr:rowOff>
    </xdr:from>
    <xdr:to>
      <xdr:col>42</xdr:col>
      <xdr:colOff>66675</xdr:colOff>
      <xdr:row>43</xdr:row>
      <xdr:rowOff>47624</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32</xdr:col>
      <xdr:colOff>295275</xdr:colOff>
      <xdr:row>142</xdr:row>
      <xdr:rowOff>19049</xdr:rowOff>
    </xdr:from>
    <xdr:to>
      <xdr:col>39</xdr:col>
      <xdr:colOff>600075</xdr:colOff>
      <xdr:row>158</xdr:row>
      <xdr:rowOff>180975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333375</xdr:colOff>
      <xdr:row>160</xdr:row>
      <xdr:rowOff>9525</xdr:rowOff>
    </xdr:from>
    <xdr:to>
      <xdr:col>40</xdr:col>
      <xdr:colOff>28575</xdr:colOff>
      <xdr:row>177</xdr:row>
      <xdr:rowOff>38100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0</xdr:row>
      <xdr:rowOff>152400</xdr:rowOff>
    </xdr:from>
    <xdr:to>
      <xdr:col>12</xdr:col>
      <xdr:colOff>371475</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38175" y="152400"/>
          <a:ext cx="7048500"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Balanacing Area Losses estimate:  </a:t>
          </a:r>
        </a:p>
        <a:p>
          <a:endParaRPr lang="en-US" sz="1100"/>
        </a:p>
        <a:p>
          <a:r>
            <a:rPr lang="en-US" sz="1100"/>
            <a:t>Includes transmission and  distribution.  Measured as the difference between</a:t>
          </a:r>
          <a:r>
            <a:rPr lang="en-US" sz="1100" baseline="0"/>
            <a:t> BA loads at the generator and BA sum of sales.  Source:   </a:t>
          </a:r>
          <a:r>
            <a:rPr lang="en-US" sz="1100">
              <a:solidFill>
                <a:schemeClr val="dk1"/>
              </a:solidFill>
              <a:latin typeface="+mn-lt"/>
              <a:ea typeface="+mn-ea"/>
              <a:cs typeface="+mn-cs"/>
            </a:rPr>
            <a:t>Source data is FERC form 714 for all PNW Balancing Authorities.  Analysis at Q:\MJ\ex\Load and Lamda\Hourly Northwest_loads 1993-2013 Ver August 2014.xlsx</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19050</xdr:colOff>
      <xdr:row>150</xdr:row>
      <xdr:rowOff>142875</xdr:rowOff>
    </xdr:from>
    <xdr:to>
      <xdr:col>11</xdr:col>
      <xdr:colOff>447675</xdr:colOff>
      <xdr:row>167</xdr:row>
      <xdr:rowOff>133350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234</xdr:row>
      <xdr:rowOff>161924</xdr:rowOff>
    </xdr:from>
    <xdr:to>
      <xdr:col>12</xdr:col>
      <xdr:colOff>447675</xdr:colOff>
      <xdr:row>260</xdr:row>
      <xdr:rowOff>152400</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Plan%20Files%20for%20Posting/t&amp;d%20cost%20(7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py%20of%20Massoud%20loads%20and%20sales%20and%20TD%20loss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SNL%20Financial\SNLxl\SNLXLAddin.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rom%202021P%20Unit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ist\AppData\Local\Box\Box%20Edit\Documents\Vy9hNwJltEycYcqdMJnh_w==\Units%20file%20Froz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1\Jeff\LOCALS~1\Temp\Temporary%20Directory%202%20for%20Commercial%20Inputs%20to%202020-2.zip\HVACMeasureMatri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G\Main\Data\Dodge\dodgePop200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J\Demand%20Forecasting%20Model\Residential%20characterisitics\RBSA%202012\NPCC_MH_Tables_2013-08-3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G\Main\Plan%205\Commercial\Assessment\FinalPlan\InteractionsBldgType0108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venthPlan\Conservation%20Analysis\Units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P"/>
      <sheetName val="SnoPUD 2013 T&amp;D Avoided Cost"/>
      <sheetName val="PSE D Cost"/>
      <sheetName val="CA T&amp;D Cost"/>
      <sheetName val="References"/>
    </sheetNames>
    <sheetDataSet>
      <sheetData sheetId="0"/>
      <sheetData sheetId="1"/>
      <sheetData sheetId="2">
        <row r="3">
          <cell r="B3">
            <v>141.57756510563527</v>
          </cell>
        </row>
        <row r="4">
          <cell r="B4">
            <v>30</v>
          </cell>
        </row>
        <row r="5">
          <cell r="B5">
            <v>4.3349343266026276E-2</v>
          </cell>
        </row>
        <row r="6">
          <cell r="B6">
            <v>0.05</v>
          </cell>
        </row>
        <row r="7">
          <cell r="B7">
            <v>30</v>
          </cell>
        </row>
        <row r="8">
          <cell r="B8">
            <v>4380</v>
          </cell>
        </row>
        <row r="9">
          <cell r="B9">
            <v>0</v>
          </cell>
        </row>
        <row r="11">
          <cell r="B11">
            <v>8.5236351206960688</v>
          </cell>
        </row>
        <row r="12">
          <cell r="B12">
            <v>4380</v>
          </cell>
        </row>
        <row r="13">
          <cell r="B13">
            <v>131.02916346391891</v>
          </cell>
        </row>
        <row r="14">
          <cell r="B14">
            <v>1.9460354156840339E-3</v>
          </cell>
        </row>
        <row r="27">
          <cell r="B27">
            <v>6.020470202560927E-2</v>
          </cell>
        </row>
      </sheetData>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 Sales&amp;Loads 2015-2018"/>
      <sheetName val="Transformer"/>
    </sheetNames>
    <sheetDataSet>
      <sheetData sheetId="0">
        <row r="11">
          <cell r="D11">
            <v>1995</v>
          </cell>
          <cell r="E11">
            <v>1996</v>
          </cell>
          <cell r="F11">
            <v>1997</v>
          </cell>
          <cell r="G11">
            <v>1998</v>
          </cell>
          <cell r="H11">
            <v>1999</v>
          </cell>
          <cell r="I11">
            <v>2000</v>
          </cell>
          <cell r="J11">
            <v>2001</v>
          </cell>
          <cell r="K11">
            <v>2002</v>
          </cell>
          <cell r="L11">
            <v>2003</v>
          </cell>
          <cell r="M11">
            <v>2004</v>
          </cell>
          <cell r="N11">
            <v>2005</v>
          </cell>
          <cell r="O11">
            <v>2006</v>
          </cell>
          <cell r="P11">
            <v>2007</v>
          </cell>
          <cell r="Q11">
            <v>2008</v>
          </cell>
          <cell r="R11">
            <v>2009</v>
          </cell>
          <cell r="S11">
            <v>2010</v>
          </cell>
          <cell r="T11">
            <v>2011</v>
          </cell>
          <cell r="U11">
            <v>2012</v>
          </cell>
          <cell r="V11">
            <v>2013</v>
          </cell>
          <cell r="W11">
            <v>2014</v>
          </cell>
          <cell r="X11">
            <v>2015</v>
          </cell>
          <cell r="Y11">
            <v>2016</v>
          </cell>
          <cell r="Z11">
            <v>2017</v>
          </cell>
          <cell r="AA11">
            <v>2018</v>
          </cell>
        </row>
        <row r="12">
          <cell r="C12" t="str">
            <v>Load aMW</v>
          </cell>
          <cell r="D12">
            <v>21120.027739726029</v>
          </cell>
          <cell r="E12">
            <v>21816.507172131147</v>
          </cell>
          <cell r="F12">
            <v>21566.098744292238</v>
          </cell>
          <cell r="G12">
            <v>21885.70593607306</v>
          </cell>
          <cell r="H12">
            <v>22359.941324200914</v>
          </cell>
          <cell r="I12">
            <v>22426.461748633879</v>
          </cell>
          <cell r="J12">
            <v>19286.493721461185</v>
          </cell>
          <cell r="K12">
            <v>19475.249709257932</v>
          </cell>
          <cell r="L12">
            <v>19986.172562864358</v>
          </cell>
          <cell r="M12">
            <v>19162.388542951976</v>
          </cell>
          <cell r="N12">
            <v>19773.975805955899</v>
          </cell>
          <cell r="O12">
            <v>20507.383227196104</v>
          </cell>
          <cell r="P12">
            <v>20666.205361073098</v>
          </cell>
          <cell r="Q12">
            <v>21350.312035908108</v>
          </cell>
          <cell r="R12">
            <v>20925.02950276577</v>
          </cell>
          <cell r="S12">
            <v>20347.742612268801</v>
          </cell>
          <cell r="T12">
            <v>21096.481375680338</v>
          </cell>
          <cell r="U12">
            <v>20689.934093802665</v>
          </cell>
          <cell r="V12">
            <v>20970.907088586559</v>
          </cell>
          <cell r="W12">
            <v>20782.495321511662</v>
          </cell>
          <cell r="X12">
            <v>20586.296191197012</v>
          </cell>
          <cell r="Y12">
            <v>20283.723962644115</v>
          </cell>
          <cell r="Z12">
            <v>21142.278753426741</v>
          </cell>
          <cell r="AA12">
            <v>20747.641711907512</v>
          </cell>
        </row>
        <row r="13">
          <cell r="C13" t="str">
            <v>Sales aMW</v>
          </cell>
          <cell r="D13">
            <v>18256</v>
          </cell>
          <cell r="E13">
            <v>19189</v>
          </cell>
          <cell r="F13">
            <v>19535</v>
          </cell>
          <cell r="G13">
            <v>19829</v>
          </cell>
          <cell r="H13">
            <v>20166</v>
          </cell>
          <cell r="I13">
            <v>20162</v>
          </cell>
          <cell r="J13">
            <v>17357</v>
          </cell>
          <cell r="K13">
            <v>16879.203558447487</v>
          </cell>
          <cell r="L13">
            <v>17231.983696347033</v>
          </cell>
          <cell r="M13">
            <v>17061.782013591943</v>
          </cell>
          <cell r="N13">
            <v>17494.478716265294</v>
          </cell>
          <cell r="O13">
            <v>18012.1191716262</v>
          </cell>
          <cell r="P13">
            <v>18104.528883122479</v>
          </cell>
          <cell r="Q13">
            <v>18421.860978310502</v>
          </cell>
          <cell r="R13">
            <v>18143.753420662099</v>
          </cell>
          <cell r="S13">
            <v>18299.743230622018</v>
          </cell>
          <cell r="T13">
            <v>18909.242262869113</v>
          </cell>
          <cell r="U13">
            <v>18655.116414766904</v>
          </cell>
          <cell r="V13">
            <v>18831.561248972601</v>
          </cell>
          <cell r="W13">
            <v>18617.360887203919</v>
          </cell>
          <cell r="X13">
            <v>18332.306395694679</v>
          </cell>
          <cell r="Y13">
            <v>18141.924209872413</v>
          </cell>
          <cell r="Z13">
            <v>18928.272278000724</v>
          </cell>
          <cell r="AA13">
            <v>18574.10558527895</v>
          </cell>
        </row>
        <row r="34">
          <cell r="O34">
            <v>2005</v>
          </cell>
          <cell r="P34">
            <v>2006</v>
          </cell>
          <cell r="Q34">
            <v>2007</v>
          </cell>
          <cell r="R34">
            <v>2008</v>
          </cell>
          <cell r="S34">
            <v>2009</v>
          </cell>
          <cell r="T34">
            <v>2010</v>
          </cell>
          <cell r="U34">
            <v>2011</v>
          </cell>
          <cell r="V34">
            <v>2012</v>
          </cell>
          <cell r="W34">
            <v>2013</v>
          </cell>
          <cell r="X34">
            <v>2014</v>
          </cell>
          <cell r="Y34">
            <v>2015</v>
          </cell>
          <cell r="Z34">
            <v>2016</v>
          </cell>
          <cell r="AA34">
            <v>2017</v>
          </cell>
          <cell r="AB34">
            <v>2018</v>
          </cell>
        </row>
        <row r="40">
          <cell r="N40" t="str">
            <v>T&amp;D Losses as percent of sales (Sales include Delivery)</v>
          </cell>
          <cell r="O40">
            <v>0.10446109918491191</v>
          </cell>
          <cell r="P40">
            <v>0.11590675295930838</v>
          </cell>
          <cell r="Q40">
            <v>0.11067605014841113</v>
          </cell>
          <cell r="R40">
            <v>0.1301826526604685</v>
          </cell>
          <cell r="S40">
            <v>0.10298600975170721</v>
          </cell>
          <cell r="T40">
            <v>8.6411181732583317E-2</v>
          </cell>
          <cell r="U40">
            <v>9.7056017644208514E-2</v>
          </cell>
          <cell r="V40">
            <v>8.2903201916210173E-2</v>
          </cell>
          <cell r="W40">
            <v>8.771649020459002E-2</v>
          </cell>
          <cell r="X40">
            <v>8.3050195593600815E-2</v>
          </cell>
          <cell r="Y40">
            <v>8.8654700445929102E-2</v>
          </cell>
          <cell r="Z40">
            <v>8.2730555352140578E-2</v>
          </cell>
          <cell r="AA40">
            <v>8.8241583893577849E-2</v>
          </cell>
          <cell r="AB40">
            <v>7.9079744031858107E-2</v>
          </cell>
        </row>
        <row r="49">
          <cell r="AD49" t="str">
            <v>Four-Year Rolling Average</v>
          </cell>
        </row>
        <row r="52">
          <cell r="AE52">
            <v>0.11530663873827499</v>
          </cell>
        </row>
        <row r="53">
          <cell r="AE53">
            <v>0.1149378663799738</v>
          </cell>
        </row>
        <row r="54">
          <cell r="AE54">
            <v>0.10756397357329253</v>
          </cell>
        </row>
        <row r="55">
          <cell r="AE55">
            <v>0.10415896544724189</v>
          </cell>
        </row>
        <row r="56">
          <cell r="AE56">
            <v>9.2339102761177294E-2</v>
          </cell>
        </row>
        <row r="57">
          <cell r="AE57">
            <v>8.8521722874398023E-2</v>
          </cell>
        </row>
        <row r="58">
          <cell r="AE58">
            <v>8.7681476339652384E-2</v>
          </cell>
        </row>
        <row r="59">
          <cell r="AE59">
            <v>8.5581147040082531E-2</v>
          </cell>
        </row>
        <row r="60">
          <cell r="AE60">
            <v>8.5537985399065125E-2</v>
          </cell>
        </row>
        <row r="61">
          <cell r="AE61">
            <v>8.5669258821312086E-2</v>
          </cell>
        </row>
        <row r="62">
          <cell r="AE62">
            <v>8.4676645930876399E-2</v>
          </cell>
        </row>
        <row r="63">
          <cell r="AE63">
            <v>8.3480579995405632E-2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NLXLAddin"/>
    </sheetNames>
    <definedNames>
      <definedName name="SNLLabel"/>
      <definedName name="SNLTable"/>
    </defined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loss Feb 24 2020"/>
    </sheetNames>
    <sheetDataSet>
      <sheetData sheetId="0">
        <row r="7">
          <cell r="J7">
            <v>1986</v>
          </cell>
          <cell r="K7">
            <v>1987</v>
          </cell>
          <cell r="L7">
            <v>1988</v>
          </cell>
          <cell r="M7">
            <v>1989</v>
          </cell>
          <cell r="N7">
            <v>1990</v>
          </cell>
          <cell r="O7">
            <v>1991</v>
          </cell>
          <cell r="P7">
            <v>1992</v>
          </cell>
          <cell r="Q7">
            <v>1993</v>
          </cell>
          <cell r="R7">
            <v>1994</v>
          </cell>
          <cell r="S7">
            <v>1995</v>
          </cell>
          <cell r="T7">
            <v>1996</v>
          </cell>
          <cell r="U7">
            <v>1997</v>
          </cell>
          <cell r="V7">
            <v>1998</v>
          </cell>
          <cell r="W7">
            <v>1999</v>
          </cell>
          <cell r="X7">
            <v>2000</v>
          </cell>
          <cell r="Y7">
            <v>2001</v>
          </cell>
          <cell r="Z7">
            <v>2002</v>
          </cell>
          <cell r="AA7">
            <v>2003</v>
          </cell>
          <cell r="AB7">
            <v>2004</v>
          </cell>
          <cell r="AC7">
            <v>2005</v>
          </cell>
          <cell r="AD7">
            <v>2006</v>
          </cell>
          <cell r="AE7">
            <v>2007</v>
          </cell>
          <cell r="AF7">
            <v>2008</v>
          </cell>
          <cell r="AG7">
            <v>2009</v>
          </cell>
          <cell r="AH7">
            <v>2010</v>
          </cell>
          <cell r="AI7">
            <v>2011</v>
          </cell>
          <cell r="AJ7">
            <v>2012</v>
          </cell>
          <cell r="AK7">
            <v>2013</v>
          </cell>
          <cell r="AL7">
            <v>2014</v>
          </cell>
          <cell r="AM7">
            <v>2015</v>
          </cell>
          <cell r="AN7">
            <v>2016</v>
          </cell>
          <cell r="AO7">
            <v>2017</v>
          </cell>
          <cell r="AP7">
            <v>2018</v>
          </cell>
          <cell r="AQ7">
            <v>2019</v>
          </cell>
          <cell r="AR7">
            <v>2020</v>
          </cell>
          <cell r="AS7">
            <v>2021</v>
          </cell>
          <cell r="AT7">
            <v>2022</v>
          </cell>
          <cell r="AU7">
            <v>2023</v>
          </cell>
          <cell r="AV7">
            <v>2024</v>
          </cell>
          <cell r="AW7">
            <v>2025</v>
          </cell>
          <cell r="AX7">
            <v>2026</v>
          </cell>
          <cell r="AY7">
            <v>2027</v>
          </cell>
          <cell r="AZ7">
            <v>2028</v>
          </cell>
          <cell r="BA7">
            <v>2029</v>
          </cell>
          <cell r="BB7">
            <v>2030</v>
          </cell>
          <cell r="BC7">
            <v>2031</v>
          </cell>
          <cell r="BD7">
            <v>2032</v>
          </cell>
          <cell r="BE7">
            <v>2033</v>
          </cell>
          <cell r="BF7">
            <v>2034</v>
          </cell>
          <cell r="BG7">
            <v>2035</v>
          </cell>
          <cell r="BH7">
            <v>2036</v>
          </cell>
          <cell r="BI7">
            <v>2037</v>
          </cell>
          <cell r="BJ7">
            <v>2038</v>
          </cell>
          <cell r="BK7">
            <v>2039</v>
          </cell>
          <cell r="BL7">
            <v>2040</v>
          </cell>
          <cell r="BM7">
            <v>2041</v>
          </cell>
          <cell r="BN7">
            <v>2042</v>
          </cell>
          <cell r="BO7">
            <v>2043</v>
          </cell>
          <cell r="BP7">
            <v>2044</v>
          </cell>
          <cell r="BQ7">
            <v>2045</v>
          </cell>
          <cell r="BR7">
            <v>2046</v>
          </cell>
          <cell r="BS7">
            <v>2047</v>
          </cell>
          <cell r="BT7">
            <v>2048</v>
          </cell>
          <cell r="BU7">
            <v>2049</v>
          </cell>
          <cell r="BV7">
            <v>2050</v>
          </cell>
        </row>
        <row r="9">
          <cell r="I9" t="str">
            <v>T&amp;D losses</v>
          </cell>
          <cell r="J9">
            <v>0.16039999999999999</v>
          </cell>
          <cell r="K9">
            <v>0.1583</v>
          </cell>
          <cell r="L9">
            <v>0.14549999999999996</v>
          </cell>
          <cell r="M9">
            <v>0.15139999999999998</v>
          </cell>
          <cell r="N9">
            <v>0.14439999999999997</v>
          </cell>
          <cell r="O9">
            <v>0.14500000000000002</v>
          </cell>
          <cell r="P9">
            <v>0.14600000000000002</v>
          </cell>
          <cell r="Q9">
            <v>0.14480000000000004</v>
          </cell>
          <cell r="R9">
            <v>0.14639999999999997</v>
          </cell>
          <cell r="S9">
            <v>0.14929999999999999</v>
          </cell>
          <cell r="T9">
            <v>0.15229999999999999</v>
          </cell>
          <cell r="U9">
            <v>0.13560000000000005</v>
          </cell>
          <cell r="V9">
            <v>0.12780000000000002</v>
          </cell>
          <cell r="W9">
            <v>0.12109999999999999</v>
          </cell>
          <cell r="X9">
            <v>0.12080000000000002</v>
          </cell>
          <cell r="Y9">
            <v>0.13429999999999997</v>
          </cell>
          <cell r="Z9">
            <v>0.17320000000000002</v>
          </cell>
          <cell r="AA9">
            <v>0.16700000000000004</v>
          </cell>
          <cell r="AB9">
            <v>0.16210000000000002</v>
          </cell>
          <cell r="AC9">
            <v>0.15380000000000005</v>
          </cell>
          <cell r="AD9">
            <v>0.11460000000000004</v>
          </cell>
          <cell r="AE9">
            <v>0.10129999999999995</v>
          </cell>
          <cell r="AF9">
            <v>0.11699999999999999</v>
          </cell>
          <cell r="AG9">
            <v>0.10029999999999994</v>
          </cell>
          <cell r="AH9">
            <v>8.4600000000000009E-2</v>
          </cell>
          <cell r="AI9">
            <v>9.3400000000000039E-2</v>
          </cell>
          <cell r="AJ9">
            <v>7.5099999999999945E-2</v>
          </cell>
          <cell r="AK9">
            <v>8.120000000000005E-2</v>
          </cell>
          <cell r="AL9">
            <v>8.5899999999999976E-2</v>
          </cell>
          <cell r="AM9">
            <v>8.9999999999999969E-2</v>
          </cell>
          <cell r="AN9">
            <v>8.1300000000000039E-2</v>
          </cell>
          <cell r="AO9">
            <v>8.0300000000000038E-2</v>
          </cell>
          <cell r="AP9">
            <v>7.9400000000000026E-2</v>
          </cell>
          <cell r="AQ9">
            <v>7.8500000000000014E-2</v>
          </cell>
          <cell r="AR9">
            <v>7.7600000000000002E-2</v>
          </cell>
          <cell r="AS9">
            <v>7.669999999999999E-2</v>
          </cell>
          <cell r="AT9">
            <v>7.569999999999999E-2</v>
          </cell>
          <cell r="AU9">
            <v>7.4799999999999978E-2</v>
          </cell>
          <cell r="AV9">
            <v>7.3899999999999966E-2</v>
          </cell>
          <cell r="AW9">
            <v>7.2999999999999954E-2</v>
          </cell>
          <cell r="AX9">
            <v>7.1999999999999953E-2</v>
          </cell>
          <cell r="AY9">
            <v>7.1100000000000052E-2</v>
          </cell>
          <cell r="AZ9">
            <v>7.020000000000004E-2</v>
          </cell>
          <cell r="BA9">
            <v>6.9200000000000039E-2</v>
          </cell>
          <cell r="BB9">
            <v>6.8300000000000027E-2</v>
          </cell>
          <cell r="BC9">
            <v>6.7400000000000015E-2</v>
          </cell>
          <cell r="BD9">
            <v>6.6400000000000015E-2</v>
          </cell>
          <cell r="BE9">
            <v>6.5500000000000003E-2</v>
          </cell>
          <cell r="BF9">
            <v>6.4599999999999991E-2</v>
          </cell>
          <cell r="BG9">
            <v>6.359999999999999E-2</v>
          </cell>
          <cell r="BH9">
            <v>6.2699999999999978E-2</v>
          </cell>
          <cell r="BI9">
            <v>6.1799999999999966E-2</v>
          </cell>
          <cell r="BJ9">
            <v>6.0799999999999965E-2</v>
          </cell>
          <cell r="BK9">
            <v>5.9899999999999953E-2</v>
          </cell>
          <cell r="BL9">
            <v>5.9000000000000052E-2</v>
          </cell>
          <cell r="BM9">
            <v>5.8000000000000052E-2</v>
          </cell>
          <cell r="BN9">
            <v>5.710000000000004E-2</v>
          </cell>
          <cell r="BO9">
            <v>5.6100000000000039E-2</v>
          </cell>
          <cell r="BP9">
            <v>5.5200000000000027E-2</v>
          </cell>
          <cell r="BQ9">
            <v>5.4200000000000026E-2</v>
          </cell>
          <cell r="BR9">
            <v>5.3300000000000014E-2</v>
          </cell>
          <cell r="BS9">
            <v>5.2300000000000013E-2</v>
          </cell>
          <cell r="BT9">
            <v>5.1400000000000001E-2</v>
          </cell>
          <cell r="BU9">
            <v>5.0499999999999989E-2</v>
          </cell>
          <cell r="BV9">
            <v>4.9499999999999988E-2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endencies"/>
      <sheetName val="Com"/>
      <sheetName val="Economic Scalers"/>
      <sheetName val="Population forecast"/>
      <sheetName val="Com Forecast Med"/>
      <sheetName val="Com Forecast Low1"/>
      <sheetName val="Com Forecast Low"/>
      <sheetName val="Com Forecast High"/>
      <sheetName val="Com Forecast High1"/>
      <sheetName val="Commercial Lighting for Charlie"/>
      <sheetName val="ID RES Saturation rates"/>
      <sheetName val="MT RES Saturation rates "/>
      <sheetName val="OR RES Saturation rates"/>
      <sheetName val="WA Res Saturation Rates"/>
      <sheetName val="SQF per Unit"/>
      <sheetName val="Res Unit Forecast (base) "/>
      <sheetName val="Res unit Forecast (low)"/>
      <sheetName val="Res unit Forecast (high)"/>
      <sheetName val="Res EUI Forecast (Base)"/>
      <sheetName val="Res EUI Forecast (Low)"/>
      <sheetName val="Res EUI Forecast (High)"/>
      <sheetName val="Residential MELS"/>
      <sheetName val="Load Forecasts ----&gt;"/>
      <sheetName val="NW Industrial Demand Base"/>
      <sheetName val="NW Industrial Demand LOW"/>
      <sheetName val="NW Industrial Demand High "/>
      <sheetName val="industrial GCM1_XGO_base_FE"/>
      <sheetName val="Industrial GCM1_XGO_Low_FE"/>
      <sheetName val="Industrial GCM1_XGO_High_FE"/>
      <sheetName val="Cannabis Demand"/>
      <sheetName val="Large Data Centers demand"/>
      <sheetName val="T&amp;D losses"/>
      <sheetName val="Irrigation demand"/>
      <sheetName val="vehiclecounts-nw-climate1_xgo_b"/>
      <sheetName val="vehiclecounts-nw-climate1 High"/>
      <sheetName val="vehiclecounts-nw-climate1 Low"/>
      <sheetName val="ADDITIONAL SUPPORTING DATA----&gt;"/>
      <sheetName val="XGO Climate change elasticities"/>
      <sheetName val="RES allocation and size"/>
      <sheetName val="Economic Drivers modifiers"/>
      <sheetName val="commercialvariables-id-freezede"/>
      <sheetName val="commercialvariables-mt-freezede"/>
      <sheetName val="commercialvariables-nw-freezede"/>
      <sheetName val="commercialvariables-or-freezede"/>
      <sheetName val="commercialvariables-wa-freezede"/>
      <sheetName val="industrialvariables-id-freezede"/>
      <sheetName val="industrialvariables-mt-freezede"/>
      <sheetName val="industrialvariables-or-freezede"/>
      <sheetName val="industrialvariables-wa-freezede"/>
      <sheetName val="industrialvariables-nw-freezede"/>
      <sheetName val="residentialvariables-id-freezed"/>
      <sheetName val="residentialvariables-mt-freezed"/>
      <sheetName val="residentialvariables-or-freezed"/>
      <sheetName val="residentialvariables-wa-freezed"/>
      <sheetName val="residentialvariables-nw-freezed"/>
      <sheetName val="electricityreview-nw-freezedee"/>
      <sheetName val="New Commercial sqf"/>
      <sheetName val="Econ drivers Base GCM1"/>
      <sheetName val="Econ Driver Low GCM1"/>
      <sheetName val="Econ Drivers High GCM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Files"/>
      <sheetName val="APPLIC"/>
      <sheetName val="BASE"/>
      <sheetName val="STOCK"/>
      <sheetName val="TURN"/>
      <sheetName val="CHAR"/>
      <sheetName val="FLOOR"/>
      <sheetName val="VARS"/>
      <sheetName val="Labels"/>
      <sheetName val="Lookup"/>
      <sheetName val="Tally"/>
      <sheetName val="Bundles"/>
      <sheetName val="BundleBType"/>
      <sheetName val="AcqTable"/>
      <sheetName val="EUI"/>
      <sheetName val="CodeAdj"/>
      <sheetName val="To Do"/>
      <sheetName val="Notes"/>
      <sheetName val="AllSectorTechTallyCurve"/>
      <sheetName val="AllSectorLostOpRetro"/>
      <sheetName val="AllSectorEndUsePie"/>
      <sheetName val="AchBldg-TallyChartRetro"/>
      <sheetName val="AchBldg-TallyNewNR"/>
      <sheetName val="Equipment"/>
      <sheetName val="LostRetroEquip"/>
    </sheetNames>
    <sheetDataSet>
      <sheetData sheetId="0"/>
      <sheetData sheetId="1"/>
      <sheetData sheetId="2"/>
      <sheetData sheetId="3"/>
      <sheetData sheetId="4"/>
      <sheetData sheetId="5"/>
      <sheetData sheetId="6"/>
      <sheetData sheetId="7">
        <row r="29">
          <cell r="D29" t="str">
            <v>ACTTYPE</v>
          </cell>
          <cell r="E29" t="str">
            <v>Office</v>
          </cell>
          <cell r="H29" t="str">
            <v>Retail</v>
          </cell>
          <cell r="L29" t="str">
            <v>School</v>
          </cell>
          <cell r="N29" t="str">
            <v>Warehouse</v>
          </cell>
          <cell r="O29" t="str">
            <v>Grocery</v>
          </cell>
          <cell r="Q29" t="str">
            <v>Restaurant</v>
          </cell>
          <cell r="R29" t="str">
            <v>Lodging</v>
          </cell>
          <cell r="S29" t="str">
            <v>Health</v>
          </cell>
          <cell r="U29" t="str">
            <v>Other</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gePopInModelCats"/>
      <sheetName val="Sector Assignment Dodge"/>
      <sheetName val="DodgePopByBld"/>
      <sheetName val="Dodge by State&amp;Bld"/>
      <sheetName val="RawDataValue"/>
      <sheetName val="RawDataArea"/>
    </sheetNames>
    <sheetDataSet>
      <sheetData sheetId="0" refreshError="1"/>
      <sheetData sheetId="1" refreshError="1"/>
      <sheetData sheetId="2" refreshError="1"/>
      <sheetData sheetId="3" refreshError="1"/>
      <sheetData sheetId="4"/>
      <sheetData sheetId="5" refreshError="1"/>
      <sheetData sheetId="6">
        <row r="4">
          <cell r="A4" t="str">
            <v>state</v>
          </cell>
          <cell r="B4" t="str">
            <v>constype</v>
          </cell>
          <cell r="C4" t="str">
            <v>bldtype</v>
          </cell>
          <cell r="D4" t="str">
            <v>da2001</v>
          </cell>
          <cell r="E4" t="str">
            <v>da2002</v>
          </cell>
          <cell r="F4" t="str">
            <v>da2003</v>
          </cell>
          <cell r="G4" t="str">
            <v>da2004</v>
          </cell>
        </row>
        <row r="5">
          <cell r="A5" t="str">
            <v>Idaho</v>
          </cell>
          <cell r="B5" t="str">
            <v>ADD</v>
          </cell>
          <cell r="C5" t="str">
            <v>Amusement, Social and Recreational Bldgs-ADD</v>
          </cell>
          <cell r="D5">
            <v>14.6</v>
          </cell>
          <cell r="E5">
            <v>35.6</v>
          </cell>
          <cell r="F5">
            <v>37.1</v>
          </cell>
          <cell r="G5">
            <v>31.8</v>
          </cell>
        </row>
        <row r="6">
          <cell r="A6" t="str">
            <v>Idaho</v>
          </cell>
          <cell r="B6" t="str">
            <v>ALT</v>
          </cell>
          <cell r="C6" t="str">
            <v>Amusement, Social and Recreational Bldgs-ALT</v>
          </cell>
          <cell r="D6">
            <v>0</v>
          </cell>
          <cell r="E6">
            <v>0</v>
          </cell>
          <cell r="F6">
            <v>0</v>
          </cell>
          <cell r="G6">
            <v>0</v>
          </cell>
        </row>
        <row r="7">
          <cell r="A7" t="str">
            <v>Idaho</v>
          </cell>
          <cell r="B7" t="str">
            <v>NEW</v>
          </cell>
          <cell r="C7" t="str">
            <v>Amusement, Social and Recreational Bldgs-NEW</v>
          </cell>
          <cell r="D7">
            <v>111.2</v>
          </cell>
          <cell r="E7">
            <v>98.3</v>
          </cell>
          <cell r="F7">
            <v>343.5</v>
          </cell>
          <cell r="G7">
            <v>655.7</v>
          </cell>
        </row>
        <row r="8">
          <cell r="A8" t="str">
            <v>Idaho</v>
          </cell>
          <cell r="B8" t="str">
            <v>ADD</v>
          </cell>
          <cell r="C8" t="str">
            <v>Capitols/Court Houses/City Halls-ADD</v>
          </cell>
          <cell r="E8">
            <v>1.2</v>
          </cell>
          <cell r="F8">
            <v>10.3</v>
          </cell>
          <cell r="G8">
            <v>15</v>
          </cell>
        </row>
        <row r="9">
          <cell r="A9" t="str">
            <v>Idaho</v>
          </cell>
          <cell r="B9" t="str">
            <v>ALT</v>
          </cell>
          <cell r="C9" t="str">
            <v>Capitols/Court Houses/City Halls-ALT</v>
          </cell>
          <cell r="D9">
            <v>0</v>
          </cell>
          <cell r="E9">
            <v>0</v>
          </cell>
          <cell r="F9">
            <v>0</v>
          </cell>
          <cell r="G9">
            <v>0</v>
          </cell>
        </row>
        <row r="10">
          <cell r="A10" t="str">
            <v>Idaho</v>
          </cell>
          <cell r="B10" t="str">
            <v>NEW</v>
          </cell>
          <cell r="C10" t="str">
            <v>Capitols/Court Houses/City Halls-NEW</v>
          </cell>
          <cell r="F10">
            <v>30.6</v>
          </cell>
          <cell r="G10">
            <v>24</v>
          </cell>
        </row>
        <row r="11">
          <cell r="A11" t="str">
            <v>Idaho</v>
          </cell>
          <cell r="B11" t="str">
            <v>ADD</v>
          </cell>
          <cell r="C11" t="str">
            <v>Dormitories-ADD</v>
          </cell>
          <cell r="E11">
            <v>3.8</v>
          </cell>
        </row>
        <row r="12">
          <cell r="A12" t="str">
            <v>Idaho</v>
          </cell>
          <cell r="B12" t="str">
            <v>ALT</v>
          </cell>
          <cell r="C12" t="str">
            <v>Dormitories-ALT</v>
          </cell>
          <cell r="D12">
            <v>0</v>
          </cell>
          <cell r="E12">
            <v>0</v>
          </cell>
          <cell r="F12">
            <v>0</v>
          </cell>
          <cell r="G12">
            <v>0</v>
          </cell>
        </row>
        <row r="13">
          <cell r="A13" t="str">
            <v>Idaho</v>
          </cell>
          <cell r="B13" t="str">
            <v>NEW</v>
          </cell>
          <cell r="C13" t="str">
            <v>Dormitories-NEW</v>
          </cell>
          <cell r="D13">
            <v>105</v>
          </cell>
          <cell r="E13">
            <v>224.4</v>
          </cell>
          <cell r="F13">
            <v>122.1</v>
          </cell>
          <cell r="G13">
            <v>120.1</v>
          </cell>
        </row>
        <row r="14">
          <cell r="A14" t="str">
            <v>Idaho</v>
          </cell>
          <cell r="B14" t="str">
            <v>ADD</v>
          </cell>
          <cell r="C14" t="str">
            <v>Health-Other-ADD</v>
          </cell>
          <cell r="D14">
            <v>21.4</v>
          </cell>
          <cell r="E14">
            <v>62.5</v>
          </cell>
          <cell r="F14">
            <v>51.4</v>
          </cell>
          <cell r="G14">
            <v>4.4000000000000004</v>
          </cell>
        </row>
        <row r="15">
          <cell r="A15" t="str">
            <v>Idaho</v>
          </cell>
          <cell r="B15" t="str">
            <v>ALT</v>
          </cell>
          <cell r="C15" t="str">
            <v>Health-Other-ALT</v>
          </cell>
          <cell r="D15">
            <v>0</v>
          </cell>
          <cell r="E15">
            <v>0</v>
          </cell>
          <cell r="F15">
            <v>0</v>
          </cell>
          <cell r="G15">
            <v>0</v>
          </cell>
        </row>
        <row r="16">
          <cell r="A16" t="str">
            <v>Idaho</v>
          </cell>
          <cell r="B16" t="str">
            <v>NEW</v>
          </cell>
          <cell r="C16" t="str">
            <v>Health-Other-NEW</v>
          </cell>
          <cell r="D16">
            <v>341.6</v>
          </cell>
          <cell r="E16">
            <v>333.6</v>
          </cell>
          <cell r="F16">
            <v>258.60000000000002</v>
          </cell>
          <cell r="G16">
            <v>498</v>
          </cell>
        </row>
        <row r="17">
          <cell r="A17" t="str">
            <v>Idaho</v>
          </cell>
          <cell r="B17" t="str">
            <v>ADD</v>
          </cell>
          <cell r="C17" t="str">
            <v>Hospitals-ADD</v>
          </cell>
          <cell r="D17">
            <v>14.2</v>
          </cell>
          <cell r="E17">
            <v>7</v>
          </cell>
          <cell r="F17">
            <v>40.1</v>
          </cell>
          <cell r="G17">
            <v>0.5</v>
          </cell>
        </row>
        <row r="18">
          <cell r="A18" t="str">
            <v>Idaho</v>
          </cell>
          <cell r="B18" t="str">
            <v>ALT</v>
          </cell>
          <cell r="C18" t="str">
            <v>Hospitals-ALT</v>
          </cell>
          <cell r="D18">
            <v>0</v>
          </cell>
          <cell r="E18">
            <v>0</v>
          </cell>
          <cell r="F18">
            <v>0</v>
          </cell>
          <cell r="G18">
            <v>0</v>
          </cell>
        </row>
        <row r="19">
          <cell r="A19" t="str">
            <v>Idaho</v>
          </cell>
          <cell r="B19" t="str">
            <v>NEW</v>
          </cell>
          <cell r="C19" t="str">
            <v>Hospitals-NEW</v>
          </cell>
          <cell r="D19">
            <v>138.19999999999999</v>
          </cell>
          <cell r="E19">
            <v>59.7</v>
          </cell>
          <cell r="F19">
            <v>51</v>
          </cell>
          <cell r="G19">
            <v>400.9</v>
          </cell>
        </row>
        <row r="20">
          <cell r="A20" t="str">
            <v>Idaho</v>
          </cell>
          <cell r="B20" t="str">
            <v>ADD</v>
          </cell>
          <cell r="C20" t="str">
            <v>Hotels and Motels-ADD</v>
          </cell>
          <cell r="E20">
            <v>65.2</v>
          </cell>
        </row>
        <row r="21">
          <cell r="A21" t="str">
            <v>Idaho</v>
          </cell>
          <cell r="B21" t="str">
            <v>ALT</v>
          </cell>
          <cell r="C21" t="str">
            <v>Hotels and Motels-ALT</v>
          </cell>
          <cell r="D21">
            <v>0</v>
          </cell>
          <cell r="E21">
            <v>0</v>
          </cell>
          <cell r="F21">
            <v>0</v>
          </cell>
        </row>
        <row r="22">
          <cell r="A22" t="str">
            <v>Idaho</v>
          </cell>
          <cell r="B22" t="str">
            <v>NEW</v>
          </cell>
          <cell r="C22" t="str">
            <v>Hotels and Motels-NEW</v>
          </cell>
          <cell r="D22">
            <v>165.4</v>
          </cell>
          <cell r="E22">
            <v>174.9</v>
          </cell>
          <cell r="F22">
            <v>247</v>
          </cell>
          <cell r="G22">
            <v>362.2</v>
          </cell>
        </row>
        <row r="23">
          <cell r="A23" t="str">
            <v>Idaho</v>
          </cell>
          <cell r="B23" t="str">
            <v>ADD</v>
          </cell>
          <cell r="C23" t="str">
            <v>Houses of Worship-ADD</v>
          </cell>
          <cell r="D23">
            <v>174.3</v>
          </cell>
          <cell r="E23">
            <v>30.3</v>
          </cell>
          <cell r="F23">
            <v>126</v>
          </cell>
          <cell r="G23">
            <v>57.4</v>
          </cell>
        </row>
        <row r="24">
          <cell r="A24" t="str">
            <v>Idaho</v>
          </cell>
          <cell r="B24" t="str">
            <v>ALT</v>
          </cell>
          <cell r="C24" t="str">
            <v>Houses of Worship-ALT</v>
          </cell>
          <cell r="D24">
            <v>0</v>
          </cell>
          <cell r="E24">
            <v>0</v>
          </cell>
          <cell r="F24">
            <v>0</v>
          </cell>
          <cell r="G24">
            <v>0</v>
          </cell>
        </row>
        <row r="25">
          <cell r="A25" t="str">
            <v>Idaho</v>
          </cell>
          <cell r="B25" t="str">
            <v>NEW</v>
          </cell>
          <cell r="C25" t="str">
            <v>Houses of Worship-NEW</v>
          </cell>
          <cell r="D25">
            <v>225.3</v>
          </cell>
          <cell r="E25">
            <v>180.3</v>
          </cell>
          <cell r="F25">
            <v>157.9</v>
          </cell>
          <cell r="G25">
            <v>246.9</v>
          </cell>
        </row>
        <row r="26">
          <cell r="A26" t="str">
            <v>Idaho</v>
          </cell>
          <cell r="B26" t="str">
            <v>ADD</v>
          </cell>
          <cell r="C26" t="str">
            <v>K-12-ADD</v>
          </cell>
          <cell r="D26">
            <v>172.6</v>
          </cell>
          <cell r="E26">
            <v>144.5</v>
          </cell>
          <cell r="F26">
            <v>421.8</v>
          </cell>
          <cell r="G26">
            <v>73.8</v>
          </cell>
        </row>
        <row r="27">
          <cell r="A27" t="str">
            <v>Idaho</v>
          </cell>
          <cell r="B27" t="str">
            <v>ALT</v>
          </cell>
          <cell r="C27" t="str">
            <v>K-12-ALT</v>
          </cell>
          <cell r="D27">
            <v>0</v>
          </cell>
          <cell r="E27">
            <v>0</v>
          </cell>
          <cell r="F27">
            <v>0</v>
          </cell>
          <cell r="G27">
            <v>0</v>
          </cell>
        </row>
        <row r="28">
          <cell r="A28" t="str">
            <v>Idaho</v>
          </cell>
          <cell r="B28" t="str">
            <v>NEW</v>
          </cell>
          <cell r="C28" t="str">
            <v>K-12-NEW</v>
          </cell>
          <cell r="D28">
            <v>979</v>
          </cell>
          <cell r="E28">
            <v>788.7</v>
          </cell>
          <cell r="F28">
            <v>753.9</v>
          </cell>
          <cell r="G28">
            <v>530.4</v>
          </cell>
        </row>
        <row r="29">
          <cell r="A29" t="str">
            <v>Idaho</v>
          </cell>
          <cell r="B29" t="str">
            <v>ADD</v>
          </cell>
          <cell r="C29" t="str">
            <v>Laboratories (excl. manufacturer owned)-ADD</v>
          </cell>
          <cell r="D29">
            <v>3.2</v>
          </cell>
          <cell r="E29">
            <v>0.7</v>
          </cell>
        </row>
        <row r="30">
          <cell r="A30" t="str">
            <v>Idaho</v>
          </cell>
          <cell r="B30" t="str">
            <v>ALT</v>
          </cell>
          <cell r="C30" t="str">
            <v>Laboratories (excl. manufacturer owned)-ALT</v>
          </cell>
          <cell r="E30">
            <v>0</v>
          </cell>
          <cell r="F30">
            <v>0</v>
          </cell>
        </row>
        <row r="31">
          <cell r="A31" t="str">
            <v>Idaho</v>
          </cell>
          <cell r="B31" t="str">
            <v>NEW</v>
          </cell>
          <cell r="C31" t="str">
            <v>Laboratories (excl. manufacturer owned)-NEW</v>
          </cell>
          <cell r="D31">
            <v>2</v>
          </cell>
          <cell r="E31">
            <v>46.4</v>
          </cell>
        </row>
        <row r="32">
          <cell r="A32" t="str">
            <v>Idaho</v>
          </cell>
          <cell r="B32" t="str">
            <v>ALT</v>
          </cell>
          <cell r="C32" t="str">
            <v>Laboratories (Manufacturer owned)-ALT</v>
          </cell>
          <cell r="D32">
            <v>0</v>
          </cell>
          <cell r="E32">
            <v>0</v>
          </cell>
          <cell r="F32">
            <v>0</v>
          </cell>
          <cell r="G32">
            <v>0</v>
          </cell>
        </row>
        <row r="33">
          <cell r="A33" t="str">
            <v>Idaho</v>
          </cell>
          <cell r="B33" t="str">
            <v>NEW</v>
          </cell>
          <cell r="C33" t="str">
            <v>Laboratories (Manufacturer owned)-NEW</v>
          </cell>
          <cell r="D33">
            <v>2.5</v>
          </cell>
        </row>
        <row r="34">
          <cell r="A34" t="str">
            <v>Idaho</v>
          </cell>
          <cell r="B34" t="str">
            <v>ADD</v>
          </cell>
          <cell r="C34" t="str">
            <v>Libraries and Museums-ADD</v>
          </cell>
          <cell r="D34">
            <v>14.1</v>
          </cell>
          <cell r="E34">
            <v>1.4</v>
          </cell>
          <cell r="G34">
            <v>39.799999999999997</v>
          </cell>
        </row>
        <row r="35">
          <cell r="A35" t="str">
            <v>Idaho</v>
          </cell>
          <cell r="B35" t="str">
            <v>ALT</v>
          </cell>
          <cell r="C35" t="str">
            <v>Libraries and Museums-ALT</v>
          </cell>
          <cell r="D35">
            <v>0</v>
          </cell>
          <cell r="E35">
            <v>0</v>
          </cell>
          <cell r="F35">
            <v>0</v>
          </cell>
          <cell r="G35">
            <v>0</v>
          </cell>
        </row>
        <row r="36">
          <cell r="A36" t="str">
            <v>Idaho</v>
          </cell>
          <cell r="B36" t="str">
            <v>NEW</v>
          </cell>
          <cell r="C36" t="str">
            <v>Libraries and Museums-NEW</v>
          </cell>
          <cell r="D36">
            <v>8.8000000000000007</v>
          </cell>
          <cell r="E36">
            <v>9.9</v>
          </cell>
          <cell r="G36">
            <v>6.4</v>
          </cell>
        </row>
        <row r="37">
          <cell r="A37" t="str">
            <v>Idaho</v>
          </cell>
          <cell r="B37" t="str">
            <v>ADD</v>
          </cell>
          <cell r="C37" t="str">
            <v>Manufacturing and Processing Plants-ADD</v>
          </cell>
          <cell r="D37">
            <v>103.6</v>
          </cell>
          <cell r="E37">
            <v>35.6</v>
          </cell>
          <cell r="F37">
            <v>4.9000000000000004</v>
          </cell>
        </row>
        <row r="38">
          <cell r="A38" t="str">
            <v>Idaho</v>
          </cell>
          <cell r="B38" t="str">
            <v>ALT</v>
          </cell>
          <cell r="C38" t="str">
            <v>Manufacturing and Processing Plants-ALT</v>
          </cell>
          <cell r="D38">
            <v>0</v>
          </cell>
          <cell r="E38">
            <v>0</v>
          </cell>
          <cell r="F38">
            <v>0</v>
          </cell>
          <cell r="G38">
            <v>0</v>
          </cell>
        </row>
        <row r="39">
          <cell r="A39" t="str">
            <v>Idaho</v>
          </cell>
          <cell r="B39" t="str">
            <v>NEW</v>
          </cell>
          <cell r="C39" t="str">
            <v>Manufacturing and Processing Plants-NEW</v>
          </cell>
          <cell r="D39">
            <v>104.5</v>
          </cell>
          <cell r="E39">
            <v>26.1</v>
          </cell>
          <cell r="F39">
            <v>36.700000000000003</v>
          </cell>
          <cell r="G39">
            <v>197.6</v>
          </cell>
        </row>
        <row r="40">
          <cell r="A40" t="str">
            <v>Idaho</v>
          </cell>
          <cell r="B40" t="str">
            <v>ADD</v>
          </cell>
          <cell r="C40" t="str">
            <v>Miscellaneous Nonresidential Buildings-ADD</v>
          </cell>
          <cell r="D40">
            <v>1.4</v>
          </cell>
          <cell r="E40">
            <v>31</v>
          </cell>
          <cell r="F40">
            <v>9.8000000000000007</v>
          </cell>
          <cell r="G40">
            <v>4.0999999999999996</v>
          </cell>
        </row>
        <row r="41">
          <cell r="A41" t="str">
            <v>Idaho</v>
          </cell>
          <cell r="B41" t="str">
            <v>ALT</v>
          </cell>
          <cell r="C41" t="str">
            <v>Miscellaneous Nonresidential Buildings-ALT</v>
          </cell>
          <cell r="D41">
            <v>0</v>
          </cell>
          <cell r="G41">
            <v>0</v>
          </cell>
        </row>
        <row r="42">
          <cell r="A42" t="str">
            <v>Idaho</v>
          </cell>
          <cell r="B42" t="str">
            <v>NEW</v>
          </cell>
          <cell r="C42" t="str">
            <v>Miscellaneous Nonresidential Buildings-NEW</v>
          </cell>
          <cell r="D42">
            <v>22.8</v>
          </cell>
          <cell r="E42">
            <v>12.2</v>
          </cell>
          <cell r="F42">
            <v>25.4</v>
          </cell>
          <cell r="G42">
            <v>21.6</v>
          </cell>
        </row>
        <row r="43">
          <cell r="A43" t="str">
            <v>Idaho</v>
          </cell>
          <cell r="B43" t="str">
            <v>ADD</v>
          </cell>
          <cell r="C43" t="str">
            <v>Office and Bank Buildings-ADD</v>
          </cell>
          <cell r="D43">
            <v>55</v>
          </cell>
          <cell r="E43">
            <v>102.9</v>
          </cell>
          <cell r="F43">
            <v>53.8</v>
          </cell>
          <cell r="G43">
            <v>65.3</v>
          </cell>
        </row>
        <row r="44">
          <cell r="A44" t="str">
            <v>Idaho</v>
          </cell>
          <cell r="B44" t="str">
            <v>ALT</v>
          </cell>
          <cell r="C44" t="str">
            <v>Office and Bank Buildings-ALT</v>
          </cell>
          <cell r="D44">
            <v>0</v>
          </cell>
          <cell r="E44">
            <v>0</v>
          </cell>
          <cell r="F44">
            <v>0</v>
          </cell>
          <cell r="G44">
            <v>0</v>
          </cell>
        </row>
        <row r="45">
          <cell r="A45" t="str">
            <v>Idaho</v>
          </cell>
          <cell r="B45" t="str">
            <v>NEW</v>
          </cell>
          <cell r="C45" t="str">
            <v>Office and Bank Buildings-NEW</v>
          </cell>
          <cell r="D45">
            <v>1126.3</v>
          </cell>
          <cell r="E45">
            <v>719.6</v>
          </cell>
          <cell r="F45">
            <v>842.2</v>
          </cell>
          <cell r="G45">
            <v>1427.8</v>
          </cell>
        </row>
        <row r="46">
          <cell r="A46" t="str">
            <v>Idaho</v>
          </cell>
          <cell r="B46" t="str">
            <v>ADD</v>
          </cell>
          <cell r="C46" t="str">
            <v>Other Government Service Buildings-ADD</v>
          </cell>
          <cell r="D46">
            <v>31.3</v>
          </cell>
          <cell r="E46">
            <v>0.6</v>
          </cell>
          <cell r="F46">
            <v>86.3</v>
          </cell>
        </row>
        <row r="47">
          <cell r="A47" t="str">
            <v>Idaho</v>
          </cell>
          <cell r="B47" t="str">
            <v>ALT</v>
          </cell>
          <cell r="C47" t="str">
            <v>Other Government Service Buildings-ALT</v>
          </cell>
          <cell r="D47">
            <v>0</v>
          </cell>
          <cell r="E47">
            <v>0</v>
          </cell>
          <cell r="F47">
            <v>0</v>
          </cell>
          <cell r="G47">
            <v>0</v>
          </cell>
        </row>
        <row r="48">
          <cell r="A48" t="str">
            <v>Idaho</v>
          </cell>
          <cell r="B48" t="str">
            <v>NEW</v>
          </cell>
          <cell r="C48" t="str">
            <v>Other Government Service Buildings-NEW</v>
          </cell>
          <cell r="D48">
            <v>128.1</v>
          </cell>
          <cell r="E48">
            <v>144.69999999999999</v>
          </cell>
          <cell r="F48">
            <v>89.4</v>
          </cell>
          <cell r="G48">
            <v>63.7</v>
          </cell>
        </row>
        <row r="49">
          <cell r="A49" t="str">
            <v>Idaho</v>
          </cell>
          <cell r="B49" t="str">
            <v>ADD</v>
          </cell>
          <cell r="C49" t="str">
            <v>Other Religious Buildings-ADD</v>
          </cell>
          <cell r="E49">
            <v>30.4</v>
          </cell>
          <cell r="F49">
            <v>27.6</v>
          </cell>
        </row>
        <row r="50">
          <cell r="A50" t="str">
            <v>Idaho</v>
          </cell>
          <cell r="B50" t="str">
            <v>NEW</v>
          </cell>
          <cell r="C50" t="str">
            <v>Other Religious Buildings-NEW</v>
          </cell>
          <cell r="D50">
            <v>18.3</v>
          </cell>
          <cell r="E50">
            <v>49.9</v>
          </cell>
          <cell r="F50">
            <v>32.1</v>
          </cell>
          <cell r="G50">
            <v>15.9</v>
          </cell>
        </row>
        <row r="51">
          <cell r="A51" t="str">
            <v>Idaho</v>
          </cell>
          <cell r="B51" t="str">
            <v>ADD</v>
          </cell>
          <cell r="C51" t="str">
            <v>Parking Garages and Automotive Services-ADD</v>
          </cell>
          <cell r="D51">
            <v>127.1</v>
          </cell>
          <cell r="E51">
            <v>54.9</v>
          </cell>
          <cell r="G51">
            <v>11.3</v>
          </cell>
        </row>
        <row r="52">
          <cell r="A52" t="str">
            <v>Idaho</v>
          </cell>
          <cell r="B52" t="str">
            <v>ALT</v>
          </cell>
          <cell r="C52" t="str">
            <v>Parking Garages and Automotive Services-ALT</v>
          </cell>
          <cell r="D52">
            <v>0</v>
          </cell>
          <cell r="E52">
            <v>0</v>
          </cell>
          <cell r="F52">
            <v>0</v>
          </cell>
          <cell r="G52">
            <v>0</v>
          </cell>
        </row>
        <row r="53">
          <cell r="A53" t="str">
            <v>Idaho</v>
          </cell>
          <cell r="B53" t="str">
            <v>NEW</v>
          </cell>
          <cell r="C53" t="str">
            <v>Parking Garages and Automotive Services-NEW</v>
          </cell>
          <cell r="D53">
            <v>579.70000000000005</v>
          </cell>
          <cell r="E53">
            <v>816.6</v>
          </cell>
          <cell r="F53">
            <v>686.8</v>
          </cell>
          <cell r="G53">
            <v>207.5</v>
          </cell>
        </row>
        <row r="54">
          <cell r="A54" t="str">
            <v>Idaho</v>
          </cell>
          <cell r="B54" t="str">
            <v>ADD</v>
          </cell>
          <cell r="C54" t="str">
            <v>Schools-Other-ADD</v>
          </cell>
          <cell r="D54">
            <v>3.8</v>
          </cell>
          <cell r="E54">
            <v>54.6</v>
          </cell>
          <cell r="F54">
            <v>77.2</v>
          </cell>
          <cell r="G54">
            <v>6.9</v>
          </cell>
        </row>
        <row r="55">
          <cell r="A55" t="str">
            <v>Idaho</v>
          </cell>
          <cell r="B55" t="str">
            <v>ALT</v>
          </cell>
          <cell r="C55" t="str">
            <v>Schools-Other-ALT</v>
          </cell>
          <cell r="D55">
            <v>0</v>
          </cell>
          <cell r="E55">
            <v>0</v>
          </cell>
          <cell r="F55">
            <v>0</v>
          </cell>
          <cell r="G55">
            <v>0</v>
          </cell>
        </row>
        <row r="56">
          <cell r="A56" t="str">
            <v>Idaho</v>
          </cell>
          <cell r="B56" t="str">
            <v>NEW</v>
          </cell>
          <cell r="C56" t="str">
            <v>Schools-Other-NEW</v>
          </cell>
          <cell r="D56">
            <v>121.9</v>
          </cell>
          <cell r="E56">
            <v>254</v>
          </cell>
          <cell r="F56">
            <v>388</v>
          </cell>
          <cell r="G56">
            <v>175.9</v>
          </cell>
        </row>
        <row r="57">
          <cell r="A57" t="str">
            <v>Idaho</v>
          </cell>
          <cell r="B57" t="str">
            <v>ADD</v>
          </cell>
          <cell r="C57" t="str">
            <v>Service-ADD</v>
          </cell>
          <cell r="F57">
            <v>6.5</v>
          </cell>
        </row>
        <row r="58">
          <cell r="A58" t="str">
            <v>Idaho</v>
          </cell>
          <cell r="B58" t="str">
            <v>ALT</v>
          </cell>
          <cell r="C58" t="str">
            <v>Service-ALT</v>
          </cell>
          <cell r="E58">
            <v>0</v>
          </cell>
        </row>
        <row r="59">
          <cell r="A59" t="str">
            <v>Idaho</v>
          </cell>
          <cell r="B59" t="str">
            <v>NEW</v>
          </cell>
          <cell r="C59" t="str">
            <v>Service-NEW</v>
          </cell>
          <cell r="D59">
            <v>3.3</v>
          </cell>
          <cell r="E59">
            <v>26</v>
          </cell>
          <cell r="F59">
            <v>109.5</v>
          </cell>
          <cell r="G59">
            <v>68.099999999999994</v>
          </cell>
        </row>
        <row r="60">
          <cell r="A60" t="str">
            <v>Idaho</v>
          </cell>
          <cell r="B60" t="str">
            <v>ADD</v>
          </cell>
          <cell r="C60" t="str">
            <v>Stores and Restaurants-ADD</v>
          </cell>
          <cell r="D60">
            <v>32.5</v>
          </cell>
          <cell r="E60">
            <v>80.3</v>
          </cell>
          <cell r="F60">
            <v>20.100000000000001</v>
          </cell>
          <cell r="G60">
            <v>68.2</v>
          </cell>
        </row>
        <row r="61">
          <cell r="A61" t="str">
            <v>Idaho</v>
          </cell>
          <cell r="B61" t="str">
            <v>ALT</v>
          </cell>
          <cell r="C61" t="str">
            <v>Stores and Restaurants-ALT</v>
          </cell>
          <cell r="D61">
            <v>0</v>
          </cell>
          <cell r="E61">
            <v>0</v>
          </cell>
          <cell r="F61">
            <v>0</v>
          </cell>
          <cell r="G61">
            <v>0</v>
          </cell>
        </row>
        <row r="62">
          <cell r="A62" t="str">
            <v>Idaho</v>
          </cell>
          <cell r="B62" t="str">
            <v>NEW</v>
          </cell>
          <cell r="C62" t="str">
            <v>Stores and Restaurants-NEW</v>
          </cell>
          <cell r="D62">
            <v>1573</v>
          </cell>
          <cell r="E62">
            <v>1015</v>
          </cell>
          <cell r="F62">
            <v>1470.8</v>
          </cell>
          <cell r="G62">
            <v>1466.4</v>
          </cell>
        </row>
        <row r="63">
          <cell r="A63" t="str">
            <v>Idaho</v>
          </cell>
          <cell r="B63" t="str">
            <v>ALT</v>
          </cell>
          <cell r="C63" t="str">
            <v>Terminals-ALT</v>
          </cell>
          <cell r="D63">
            <v>0</v>
          </cell>
          <cell r="E63">
            <v>0</v>
          </cell>
          <cell r="F63">
            <v>0</v>
          </cell>
          <cell r="G63">
            <v>0</v>
          </cell>
        </row>
        <row r="64">
          <cell r="A64" t="str">
            <v>Idaho</v>
          </cell>
          <cell r="B64" t="str">
            <v>NEW</v>
          </cell>
          <cell r="C64" t="str">
            <v>Terminals-NEW</v>
          </cell>
          <cell r="D64">
            <v>364.3</v>
          </cell>
          <cell r="G64">
            <v>4.4000000000000004</v>
          </cell>
        </row>
        <row r="65">
          <cell r="A65" t="str">
            <v>Idaho</v>
          </cell>
          <cell r="B65" t="str">
            <v>ADD</v>
          </cell>
          <cell r="C65" t="str">
            <v>Warehouses (excl. manufacturer owned)-ADD</v>
          </cell>
          <cell r="D65">
            <v>72.7</v>
          </cell>
          <cell r="E65">
            <v>32.799999999999997</v>
          </cell>
          <cell r="F65">
            <v>41.1</v>
          </cell>
          <cell r="G65">
            <v>23.8</v>
          </cell>
        </row>
        <row r="66">
          <cell r="A66" t="str">
            <v>Idaho</v>
          </cell>
          <cell r="B66" t="str">
            <v>ALT</v>
          </cell>
          <cell r="C66" t="str">
            <v>Warehouses (excl. manufacturer owned)-ALT</v>
          </cell>
          <cell r="D66">
            <v>0</v>
          </cell>
          <cell r="E66">
            <v>0</v>
          </cell>
          <cell r="F66">
            <v>0</v>
          </cell>
          <cell r="G66">
            <v>0</v>
          </cell>
        </row>
        <row r="67">
          <cell r="A67" t="str">
            <v>Idaho</v>
          </cell>
          <cell r="B67" t="str">
            <v>NEW</v>
          </cell>
          <cell r="C67" t="str">
            <v>Warehouses (excl. manufacturer owned)-NEW</v>
          </cell>
          <cell r="D67">
            <v>873.9</v>
          </cell>
          <cell r="E67">
            <v>758.6</v>
          </cell>
          <cell r="F67">
            <v>371.9</v>
          </cell>
          <cell r="G67">
            <v>722.5</v>
          </cell>
        </row>
        <row r="68">
          <cell r="A68" t="str">
            <v>Idaho</v>
          </cell>
          <cell r="B68" t="str">
            <v>ADD</v>
          </cell>
          <cell r="C68" t="str">
            <v>Warehouses (Manufacturer owned)-ADD</v>
          </cell>
          <cell r="D68">
            <v>2.6</v>
          </cell>
          <cell r="E68">
            <v>3.6</v>
          </cell>
          <cell r="F68">
            <v>10.6</v>
          </cell>
        </row>
        <row r="69">
          <cell r="A69" t="str">
            <v>Idaho</v>
          </cell>
          <cell r="B69" t="str">
            <v>ALT</v>
          </cell>
          <cell r="C69" t="str">
            <v>Warehouses (Manufacturer owned)-ALT</v>
          </cell>
          <cell r="D69">
            <v>0</v>
          </cell>
          <cell r="E69">
            <v>0</v>
          </cell>
          <cell r="F69">
            <v>0</v>
          </cell>
        </row>
        <row r="70">
          <cell r="A70" t="str">
            <v>Idaho</v>
          </cell>
          <cell r="B70" t="str">
            <v>NEW</v>
          </cell>
          <cell r="C70" t="str">
            <v>Warehouses (Manufacturer owned)-NEW</v>
          </cell>
          <cell r="D70">
            <v>141.19999999999999</v>
          </cell>
          <cell r="E70">
            <v>25.8</v>
          </cell>
          <cell r="F70">
            <v>35.5</v>
          </cell>
          <cell r="G70">
            <v>96</v>
          </cell>
        </row>
        <row r="71">
          <cell r="A71" t="str">
            <v>Montana</v>
          </cell>
          <cell r="B71" t="str">
            <v>ADD</v>
          </cell>
          <cell r="C71" t="str">
            <v>Amusement, Social and Recreational Bldgs-ADD</v>
          </cell>
          <cell r="D71">
            <v>14.2</v>
          </cell>
          <cell r="E71">
            <v>13.3</v>
          </cell>
          <cell r="F71">
            <v>9.4</v>
          </cell>
          <cell r="G71">
            <v>1.6</v>
          </cell>
        </row>
        <row r="72">
          <cell r="A72" t="str">
            <v>Montana</v>
          </cell>
          <cell r="B72" t="str">
            <v>ALT</v>
          </cell>
          <cell r="C72" t="str">
            <v>Amusement, Social and Recreational Bldgs-ALT</v>
          </cell>
          <cell r="D72">
            <v>0</v>
          </cell>
          <cell r="E72">
            <v>0</v>
          </cell>
          <cell r="F72">
            <v>0</v>
          </cell>
          <cell r="G72">
            <v>0</v>
          </cell>
        </row>
        <row r="73">
          <cell r="A73" t="str">
            <v>Montana</v>
          </cell>
          <cell r="B73" t="str">
            <v>NEW</v>
          </cell>
          <cell r="C73" t="str">
            <v>Amusement, Social and Recreational Bldgs-NEW</v>
          </cell>
          <cell r="D73">
            <v>52.6</v>
          </cell>
          <cell r="E73">
            <v>55.9</v>
          </cell>
          <cell r="F73">
            <v>108.7</v>
          </cell>
          <cell r="G73">
            <v>93.8</v>
          </cell>
        </row>
        <row r="74">
          <cell r="A74" t="str">
            <v>Montana</v>
          </cell>
          <cell r="B74" t="str">
            <v>ADD</v>
          </cell>
          <cell r="C74" t="str">
            <v>Capitols/Court Houses/City Halls-ADD</v>
          </cell>
          <cell r="D74">
            <v>6.9</v>
          </cell>
        </row>
        <row r="75">
          <cell r="A75" t="str">
            <v>Montana</v>
          </cell>
          <cell r="B75" t="str">
            <v>ALT</v>
          </cell>
          <cell r="C75" t="str">
            <v>Capitols/Court Houses/City Halls-ALT</v>
          </cell>
          <cell r="D75">
            <v>0</v>
          </cell>
          <cell r="E75">
            <v>0</v>
          </cell>
          <cell r="F75">
            <v>0</v>
          </cell>
          <cell r="G75">
            <v>0</v>
          </cell>
        </row>
        <row r="76">
          <cell r="A76" t="str">
            <v>Montana</v>
          </cell>
          <cell r="B76" t="str">
            <v>NEW</v>
          </cell>
          <cell r="C76" t="str">
            <v>Capitols/Court Houses/City Halls-NEW</v>
          </cell>
          <cell r="E76">
            <v>2.8</v>
          </cell>
        </row>
        <row r="77">
          <cell r="A77" t="str">
            <v>Montana</v>
          </cell>
          <cell r="B77" t="str">
            <v>ALT</v>
          </cell>
          <cell r="C77" t="str">
            <v>Dormitories-ALT</v>
          </cell>
          <cell r="D77">
            <v>0</v>
          </cell>
          <cell r="E77">
            <v>0</v>
          </cell>
          <cell r="F77">
            <v>0</v>
          </cell>
        </row>
        <row r="78">
          <cell r="A78" t="str">
            <v>Montana</v>
          </cell>
          <cell r="B78" t="str">
            <v>NEW</v>
          </cell>
          <cell r="C78" t="str">
            <v>Dormitories-NEW</v>
          </cell>
          <cell r="D78">
            <v>12</v>
          </cell>
          <cell r="E78">
            <v>66.8</v>
          </cell>
          <cell r="F78">
            <v>209.9</v>
          </cell>
          <cell r="G78">
            <v>13.4</v>
          </cell>
        </row>
        <row r="79">
          <cell r="A79" t="str">
            <v>Montana</v>
          </cell>
          <cell r="B79" t="str">
            <v>ADD</v>
          </cell>
          <cell r="C79" t="str">
            <v>Health-Other-ADD</v>
          </cell>
          <cell r="D79">
            <v>38.200000000000003</v>
          </cell>
          <cell r="E79">
            <v>113.8</v>
          </cell>
          <cell r="F79">
            <v>0.6</v>
          </cell>
          <cell r="G79">
            <v>50.4</v>
          </cell>
        </row>
        <row r="80">
          <cell r="A80" t="str">
            <v>Montana</v>
          </cell>
          <cell r="B80" t="str">
            <v>ALT</v>
          </cell>
          <cell r="C80" t="str">
            <v>Health-Other-ALT</v>
          </cell>
          <cell r="D80">
            <v>0</v>
          </cell>
          <cell r="E80">
            <v>0</v>
          </cell>
          <cell r="F80">
            <v>0</v>
          </cell>
          <cell r="G80">
            <v>0</v>
          </cell>
        </row>
        <row r="81">
          <cell r="A81" t="str">
            <v>Montana</v>
          </cell>
          <cell r="B81" t="str">
            <v>NEW</v>
          </cell>
          <cell r="C81" t="str">
            <v>Health-Other-NEW</v>
          </cell>
          <cell r="D81">
            <v>222.7</v>
          </cell>
          <cell r="E81">
            <v>130.5</v>
          </cell>
          <cell r="F81">
            <v>226.3</v>
          </cell>
          <cell r="G81">
            <v>202</v>
          </cell>
        </row>
        <row r="82">
          <cell r="A82" t="str">
            <v>Montana</v>
          </cell>
          <cell r="B82" t="str">
            <v>ADD</v>
          </cell>
          <cell r="C82" t="str">
            <v>Hospitals-ADD</v>
          </cell>
          <cell r="D82">
            <v>222.2</v>
          </cell>
          <cell r="E82">
            <v>118</v>
          </cell>
          <cell r="F82">
            <v>6</v>
          </cell>
        </row>
        <row r="83">
          <cell r="A83" t="str">
            <v>Montana</v>
          </cell>
          <cell r="B83" t="str">
            <v>ALT</v>
          </cell>
          <cell r="C83" t="str">
            <v>Hospitals-ALT</v>
          </cell>
          <cell r="D83">
            <v>0</v>
          </cell>
          <cell r="E83">
            <v>0</v>
          </cell>
          <cell r="F83">
            <v>0</v>
          </cell>
          <cell r="G83">
            <v>0</v>
          </cell>
        </row>
        <row r="84">
          <cell r="A84" t="str">
            <v>Montana</v>
          </cell>
          <cell r="B84" t="str">
            <v>NEW</v>
          </cell>
          <cell r="C84" t="str">
            <v>Hospitals-NEW</v>
          </cell>
          <cell r="D84">
            <v>4</v>
          </cell>
          <cell r="E84">
            <v>39.5</v>
          </cell>
        </row>
        <row r="85">
          <cell r="A85" t="str">
            <v>Montana</v>
          </cell>
          <cell r="B85" t="str">
            <v>ADD</v>
          </cell>
          <cell r="C85" t="str">
            <v>Hotels and Motels-ADD</v>
          </cell>
          <cell r="D85">
            <v>30.3</v>
          </cell>
          <cell r="F85">
            <v>25.7</v>
          </cell>
          <cell r="G85">
            <v>17.899999999999999</v>
          </cell>
        </row>
        <row r="86">
          <cell r="A86" t="str">
            <v>Montana</v>
          </cell>
          <cell r="B86" t="str">
            <v>ALT</v>
          </cell>
          <cell r="C86" t="str">
            <v>Hotels and Motels-ALT</v>
          </cell>
          <cell r="D86">
            <v>0</v>
          </cell>
          <cell r="F86">
            <v>0</v>
          </cell>
        </row>
        <row r="87">
          <cell r="A87" t="str">
            <v>Montana</v>
          </cell>
          <cell r="B87" t="str">
            <v>NEW</v>
          </cell>
          <cell r="C87" t="str">
            <v>Hotels and Motels-NEW</v>
          </cell>
          <cell r="D87">
            <v>286.10000000000002</v>
          </cell>
          <cell r="E87">
            <v>285.3</v>
          </cell>
          <cell r="F87">
            <v>58.6</v>
          </cell>
          <cell r="G87">
            <v>114</v>
          </cell>
        </row>
        <row r="88">
          <cell r="A88" t="str">
            <v>Montana</v>
          </cell>
          <cell r="B88" t="str">
            <v>ADD</v>
          </cell>
          <cell r="C88" t="str">
            <v>Houses of Worship-ADD</v>
          </cell>
          <cell r="D88">
            <v>66.8</v>
          </cell>
          <cell r="F88">
            <v>43.8</v>
          </cell>
          <cell r="G88">
            <v>12.8</v>
          </cell>
        </row>
        <row r="89">
          <cell r="A89" t="str">
            <v>Montana</v>
          </cell>
          <cell r="B89" t="str">
            <v>ALT</v>
          </cell>
          <cell r="C89" t="str">
            <v>Houses of Worship-ALT</v>
          </cell>
          <cell r="D89">
            <v>0</v>
          </cell>
          <cell r="E89">
            <v>0</v>
          </cell>
          <cell r="F89">
            <v>0</v>
          </cell>
          <cell r="G89">
            <v>0</v>
          </cell>
        </row>
        <row r="90">
          <cell r="A90" t="str">
            <v>Montana</v>
          </cell>
          <cell r="B90" t="str">
            <v>NEW</v>
          </cell>
          <cell r="C90" t="str">
            <v>Houses of Worship-NEW</v>
          </cell>
          <cell r="D90">
            <v>23</v>
          </cell>
          <cell r="F90">
            <v>36</v>
          </cell>
          <cell r="G90">
            <v>14</v>
          </cell>
        </row>
        <row r="91">
          <cell r="A91" t="str">
            <v>Montana</v>
          </cell>
          <cell r="B91" t="str">
            <v>ADD</v>
          </cell>
          <cell r="C91" t="str">
            <v>K-12-ADD</v>
          </cell>
          <cell r="D91">
            <v>141.4</v>
          </cell>
          <cell r="E91">
            <v>122.6</v>
          </cell>
          <cell r="F91">
            <v>90.6</v>
          </cell>
          <cell r="G91">
            <v>107.2</v>
          </cell>
        </row>
        <row r="92">
          <cell r="A92" t="str">
            <v>Montana</v>
          </cell>
          <cell r="B92" t="str">
            <v>ALT</v>
          </cell>
          <cell r="C92" t="str">
            <v>K-12-ALT</v>
          </cell>
          <cell r="D92">
            <v>0</v>
          </cell>
          <cell r="E92">
            <v>0</v>
          </cell>
          <cell r="F92">
            <v>0</v>
          </cell>
          <cell r="G92">
            <v>0</v>
          </cell>
        </row>
        <row r="93">
          <cell r="A93" t="str">
            <v>Montana</v>
          </cell>
          <cell r="B93" t="str">
            <v>NEW</v>
          </cell>
          <cell r="C93" t="str">
            <v>K-12-NEW</v>
          </cell>
          <cell r="D93">
            <v>75.3</v>
          </cell>
          <cell r="E93">
            <v>150</v>
          </cell>
          <cell r="F93">
            <v>98.4</v>
          </cell>
        </row>
        <row r="94">
          <cell r="A94" t="str">
            <v>Montana</v>
          </cell>
          <cell r="B94" t="str">
            <v>ADD</v>
          </cell>
          <cell r="C94" t="str">
            <v>Laboratories (excl. manufacturer owned)-ADD</v>
          </cell>
          <cell r="F94">
            <v>14.1</v>
          </cell>
        </row>
        <row r="95">
          <cell r="A95" t="str">
            <v>Montana</v>
          </cell>
          <cell r="B95" t="str">
            <v>ALT</v>
          </cell>
          <cell r="C95" t="str">
            <v>Laboratories (excl. manufacturer owned)-ALT</v>
          </cell>
          <cell r="D95">
            <v>0</v>
          </cell>
          <cell r="E95">
            <v>0</v>
          </cell>
          <cell r="F95">
            <v>0</v>
          </cell>
        </row>
        <row r="96">
          <cell r="A96" t="str">
            <v>Montana</v>
          </cell>
          <cell r="B96" t="str">
            <v>NEW</v>
          </cell>
          <cell r="C96" t="str">
            <v>Laboratories (excl. manufacturer owned)-NEW</v>
          </cell>
          <cell r="D96">
            <v>28.7</v>
          </cell>
          <cell r="E96">
            <v>34.1</v>
          </cell>
          <cell r="F96">
            <v>27.2</v>
          </cell>
          <cell r="G96">
            <v>116.9</v>
          </cell>
        </row>
        <row r="97">
          <cell r="A97" t="str">
            <v>Montana</v>
          </cell>
          <cell r="B97" t="str">
            <v>ALT</v>
          </cell>
          <cell r="C97" t="str">
            <v>Laboratories (Manufacturer owned)-ALT</v>
          </cell>
          <cell r="G97">
            <v>0</v>
          </cell>
        </row>
        <row r="98">
          <cell r="A98" t="str">
            <v>Montana</v>
          </cell>
          <cell r="B98" t="str">
            <v>NEW</v>
          </cell>
          <cell r="C98" t="str">
            <v>Laboratories (Manufacturer owned)-NEW</v>
          </cell>
          <cell r="F98">
            <v>2</v>
          </cell>
          <cell r="G98">
            <v>5.5</v>
          </cell>
        </row>
        <row r="99">
          <cell r="A99" t="str">
            <v>Montana</v>
          </cell>
          <cell r="B99" t="str">
            <v>ADD</v>
          </cell>
          <cell r="C99" t="str">
            <v>Libraries and Museums-ADD</v>
          </cell>
          <cell r="D99">
            <v>5</v>
          </cell>
          <cell r="E99">
            <v>4.7</v>
          </cell>
          <cell r="G99">
            <v>14.5</v>
          </cell>
        </row>
        <row r="100">
          <cell r="A100" t="str">
            <v>Montana</v>
          </cell>
          <cell r="B100" t="str">
            <v>ALT</v>
          </cell>
          <cell r="C100" t="str">
            <v>Libraries and Museums-ALT</v>
          </cell>
          <cell r="D100">
            <v>0</v>
          </cell>
          <cell r="E100">
            <v>0</v>
          </cell>
          <cell r="F100">
            <v>0</v>
          </cell>
        </row>
        <row r="101">
          <cell r="A101" t="str">
            <v>Montana</v>
          </cell>
          <cell r="B101" t="str">
            <v>NEW</v>
          </cell>
          <cell r="C101" t="str">
            <v>Libraries and Museums-NEW</v>
          </cell>
          <cell r="D101">
            <v>24.6</v>
          </cell>
          <cell r="G101">
            <v>53.7</v>
          </cell>
        </row>
        <row r="102">
          <cell r="A102" t="str">
            <v>Montana</v>
          </cell>
          <cell r="B102" t="str">
            <v>ADD</v>
          </cell>
          <cell r="C102" t="str">
            <v>Manufacturing and Processing Plants-ADD</v>
          </cell>
          <cell r="F102">
            <v>93.8</v>
          </cell>
          <cell r="G102">
            <v>14</v>
          </cell>
        </row>
        <row r="103">
          <cell r="A103" t="str">
            <v>Montana</v>
          </cell>
          <cell r="B103" t="str">
            <v>ALT</v>
          </cell>
          <cell r="C103" t="str">
            <v>Manufacturing and Processing Plants-ALT</v>
          </cell>
          <cell r="E103">
            <v>0</v>
          </cell>
        </row>
        <row r="104">
          <cell r="A104" t="str">
            <v>Montana</v>
          </cell>
          <cell r="B104" t="str">
            <v>NEW</v>
          </cell>
          <cell r="C104" t="str">
            <v>Manufacturing and Processing Plants-NEW</v>
          </cell>
          <cell r="D104">
            <v>13.3</v>
          </cell>
          <cell r="E104">
            <v>49.5</v>
          </cell>
          <cell r="F104">
            <v>7.2</v>
          </cell>
          <cell r="G104">
            <v>2.2000000000000002</v>
          </cell>
        </row>
        <row r="105">
          <cell r="A105" t="str">
            <v>Montana</v>
          </cell>
          <cell r="B105" t="str">
            <v>ADD</v>
          </cell>
          <cell r="C105" t="str">
            <v>Miscellaneous Nonresidential Buildings-ADD</v>
          </cell>
          <cell r="G105">
            <v>4.5999999999999996</v>
          </cell>
        </row>
        <row r="106">
          <cell r="A106" t="str">
            <v>Montana</v>
          </cell>
          <cell r="B106" t="str">
            <v>ALT</v>
          </cell>
          <cell r="C106" t="str">
            <v>Miscellaneous Nonresidential Buildings-ALT</v>
          </cell>
          <cell r="E106">
            <v>0</v>
          </cell>
          <cell r="F106">
            <v>0</v>
          </cell>
        </row>
        <row r="107">
          <cell r="A107" t="str">
            <v>Montana</v>
          </cell>
          <cell r="B107" t="str">
            <v>NEW</v>
          </cell>
          <cell r="C107" t="str">
            <v>Miscellaneous Nonresidential Buildings-NEW</v>
          </cell>
          <cell r="D107">
            <v>10.199999999999999</v>
          </cell>
          <cell r="E107">
            <v>15.5</v>
          </cell>
          <cell r="F107">
            <v>44.2</v>
          </cell>
          <cell r="G107">
            <v>5</v>
          </cell>
        </row>
        <row r="108">
          <cell r="A108" t="str">
            <v>Montana</v>
          </cell>
          <cell r="B108" t="str">
            <v>ADD</v>
          </cell>
          <cell r="C108" t="str">
            <v>Office and Bank Buildings-ADD</v>
          </cell>
          <cell r="D108">
            <v>59.6</v>
          </cell>
          <cell r="E108">
            <v>19.399999999999999</v>
          </cell>
          <cell r="F108">
            <v>40.1</v>
          </cell>
          <cell r="G108">
            <v>18</v>
          </cell>
        </row>
        <row r="109">
          <cell r="A109" t="str">
            <v>Montana</v>
          </cell>
          <cell r="B109" t="str">
            <v>ALT</v>
          </cell>
          <cell r="C109" t="str">
            <v>Office and Bank Buildings-ALT</v>
          </cell>
          <cell r="D109">
            <v>0</v>
          </cell>
          <cell r="E109">
            <v>0</v>
          </cell>
          <cell r="F109">
            <v>0</v>
          </cell>
          <cell r="G109">
            <v>0</v>
          </cell>
        </row>
        <row r="110">
          <cell r="A110" t="str">
            <v>Montana</v>
          </cell>
          <cell r="B110" t="str">
            <v>NEW</v>
          </cell>
          <cell r="C110" t="str">
            <v>Office and Bank Buildings-NEW</v>
          </cell>
          <cell r="D110">
            <v>356.2</v>
          </cell>
          <cell r="E110">
            <v>183.3</v>
          </cell>
          <cell r="F110">
            <v>399.2</v>
          </cell>
          <cell r="G110">
            <v>308.5</v>
          </cell>
        </row>
        <row r="111">
          <cell r="A111" t="str">
            <v>Montana</v>
          </cell>
          <cell r="B111" t="str">
            <v>ADD</v>
          </cell>
          <cell r="C111" t="str">
            <v>Other Government Service Buildings-ADD</v>
          </cell>
          <cell r="D111">
            <v>69.7</v>
          </cell>
          <cell r="E111">
            <v>20</v>
          </cell>
          <cell r="F111">
            <v>18.5</v>
          </cell>
          <cell r="G111">
            <v>20.100000000000001</v>
          </cell>
        </row>
        <row r="112">
          <cell r="A112" t="str">
            <v>Montana</v>
          </cell>
          <cell r="B112" t="str">
            <v>ALT</v>
          </cell>
          <cell r="C112" t="str">
            <v>Other Government Service Buildings-ALT</v>
          </cell>
          <cell r="D112">
            <v>0</v>
          </cell>
          <cell r="E112">
            <v>0</v>
          </cell>
          <cell r="F112">
            <v>0</v>
          </cell>
          <cell r="G112">
            <v>0</v>
          </cell>
        </row>
        <row r="113">
          <cell r="A113" t="str">
            <v>Montana</v>
          </cell>
          <cell r="B113" t="str">
            <v>NEW</v>
          </cell>
          <cell r="C113" t="str">
            <v>Other Government Service Buildings-NEW</v>
          </cell>
          <cell r="D113">
            <v>168.1</v>
          </cell>
          <cell r="E113">
            <v>147.6</v>
          </cell>
          <cell r="F113">
            <v>46</v>
          </cell>
          <cell r="G113">
            <v>74.7</v>
          </cell>
        </row>
        <row r="114">
          <cell r="A114" t="str">
            <v>Montana</v>
          </cell>
          <cell r="B114" t="str">
            <v>ADD</v>
          </cell>
          <cell r="C114" t="str">
            <v>Other Religious Buildings-ADD</v>
          </cell>
          <cell r="F114">
            <v>2.8</v>
          </cell>
          <cell r="G114">
            <v>1.2</v>
          </cell>
        </row>
        <row r="115">
          <cell r="A115" t="str">
            <v>Montana</v>
          </cell>
          <cell r="B115" t="str">
            <v>ALT</v>
          </cell>
          <cell r="C115" t="str">
            <v>Other Religious Buildings-ALT</v>
          </cell>
          <cell r="E115">
            <v>0</v>
          </cell>
        </row>
        <row r="116">
          <cell r="A116" t="str">
            <v>Montana</v>
          </cell>
          <cell r="B116" t="str">
            <v>ADD</v>
          </cell>
          <cell r="C116" t="str">
            <v>Parking Garages and Automotive Services-ADD</v>
          </cell>
          <cell r="D116">
            <v>7.8</v>
          </cell>
          <cell r="F116">
            <v>2.2000000000000002</v>
          </cell>
          <cell r="G116">
            <v>29.7</v>
          </cell>
        </row>
        <row r="117">
          <cell r="A117" t="str">
            <v>Montana</v>
          </cell>
          <cell r="B117" t="str">
            <v>ALT</v>
          </cell>
          <cell r="C117" t="str">
            <v>Parking Garages and Automotive Services-ALT</v>
          </cell>
          <cell r="D117">
            <v>0</v>
          </cell>
          <cell r="E117">
            <v>0</v>
          </cell>
          <cell r="F117">
            <v>0</v>
          </cell>
        </row>
        <row r="118">
          <cell r="A118" t="str">
            <v>Montana</v>
          </cell>
          <cell r="B118" t="str">
            <v>NEW</v>
          </cell>
          <cell r="C118" t="str">
            <v>Parking Garages and Automotive Services-NEW</v>
          </cell>
          <cell r="D118">
            <v>126.6</v>
          </cell>
          <cell r="E118">
            <v>104.1</v>
          </cell>
          <cell r="F118">
            <v>92</v>
          </cell>
          <cell r="G118">
            <v>49.1</v>
          </cell>
        </row>
        <row r="119">
          <cell r="A119" t="str">
            <v>Montana</v>
          </cell>
          <cell r="B119" t="str">
            <v>ADD</v>
          </cell>
          <cell r="C119" t="str">
            <v>Schools-Other-ADD</v>
          </cell>
          <cell r="E119">
            <v>6</v>
          </cell>
          <cell r="F119">
            <v>21.6</v>
          </cell>
          <cell r="G119">
            <v>31.1</v>
          </cell>
        </row>
        <row r="120">
          <cell r="A120" t="str">
            <v>Montana</v>
          </cell>
          <cell r="B120" t="str">
            <v>ALT</v>
          </cell>
          <cell r="C120" t="str">
            <v>Schools-Other-ALT</v>
          </cell>
          <cell r="D120">
            <v>0</v>
          </cell>
          <cell r="E120">
            <v>0</v>
          </cell>
          <cell r="F120">
            <v>0</v>
          </cell>
          <cell r="G120">
            <v>0</v>
          </cell>
        </row>
        <row r="121">
          <cell r="A121" t="str">
            <v>Montana</v>
          </cell>
          <cell r="B121" t="str">
            <v>NEW</v>
          </cell>
          <cell r="C121" t="str">
            <v>Schools-Other-NEW</v>
          </cell>
          <cell r="D121">
            <v>13.7</v>
          </cell>
          <cell r="E121">
            <v>74</v>
          </cell>
          <cell r="F121">
            <v>12.1</v>
          </cell>
          <cell r="G121">
            <v>58.6</v>
          </cell>
        </row>
        <row r="122">
          <cell r="A122" t="str">
            <v>Montana</v>
          </cell>
          <cell r="B122" t="str">
            <v>ADD</v>
          </cell>
          <cell r="C122" t="str">
            <v>Service-ADD</v>
          </cell>
          <cell r="F122">
            <v>37.9</v>
          </cell>
          <cell r="G122">
            <v>2</v>
          </cell>
        </row>
        <row r="123">
          <cell r="A123" t="str">
            <v>Montana</v>
          </cell>
          <cell r="B123" t="str">
            <v>ALT</v>
          </cell>
          <cell r="C123" t="str">
            <v>Service-ALT</v>
          </cell>
          <cell r="F123">
            <v>0</v>
          </cell>
          <cell r="G123">
            <v>0</v>
          </cell>
        </row>
        <row r="124">
          <cell r="A124" t="str">
            <v>Montana</v>
          </cell>
          <cell r="B124" t="str">
            <v>NEW</v>
          </cell>
          <cell r="C124" t="str">
            <v>Service-NEW</v>
          </cell>
          <cell r="D124">
            <v>62.6</v>
          </cell>
          <cell r="E124">
            <v>17.100000000000001</v>
          </cell>
          <cell r="G124">
            <v>19.7</v>
          </cell>
        </row>
        <row r="125">
          <cell r="A125" t="str">
            <v>Montana</v>
          </cell>
          <cell r="B125" t="str">
            <v>ADD</v>
          </cell>
          <cell r="C125" t="str">
            <v>Stores and Restaurants-ADD</v>
          </cell>
          <cell r="D125">
            <v>24.1</v>
          </cell>
          <cell r="E125">
            <v>6.1</v>
          </cell>
          <cell r="F125">
            <v>109.6</v>
          </cell>
          <cell r="G125">
            <v>35.4</v>
          </cell>
        </row>
        <row r="126">
          <cell r="A126" t="str">
            <v>Montana</v>
          </cell>
          <cell r="B126" t="str">
            <v>ALT</v>
          </cell>
          <cell r="C126" t="str">
            <v>Stores and Restaurants-ALT</v>
          </cell>
          <cell r="D126">
            <v>0</v>
          </cell>
          <cell r="E126">
            <v>0</v>
          </cell>
          <cell r="F126">
            <v>0</v>
          </cell>
          <cell r="G126">
            <v>0</v>
          </cell>
        </row>
        <row r="127">
          <cell r="A127" t="str">
            <v>Montana</v>
          </cell>
          <cell r="B127" t="str">
            <v>NEW</v>
          </cell>
          <cell r="C127" t="str">
            <v>Stores and Restaurants-NEW</v>
          </cell>
          <cell r="D127">
            <v>424.8</v>
          </cell>
          <cell r="E127">
            <v>466.7</v>
          </cell>
          <cell r="F127">
            <v>702.5</v>
          </cell>
          <cell r="G127">
            <v>338.8</v>
          </cell>
        </row>
        <row r="128">
          <cell r="A128" t="str">
            <v>Montana</v>
          </cell>
          <cell r="B128" t="str">
            <v>ADD</v>
          </cell>
          <cell r="C128" t="str">
            <v>Terminals-ADD</v>
          </cell>
          <cell r="D128">
            <v>6.6</v>
          </cell>
          <cell r="F128">
            <v>31</v>
          </cell>
        </row>
        <row r="129">
          <cell r="A129" t="str">
            <v>Montana</v>
          </cell>
          <cell r="B129" t="str">
            <v>ALT</v>
          </cell>
          <cell r="C129" t="str">
            <v>Terminals-ALT</v>
          </cell>
          <cell r="D129">
            <v>0</v>
          </cell>
          <cell r="E129">
            <v>0</v>
          </cell>
          <cell r="F129">
            <v>0</v>
          </cell>
        </row>
        <row r="130">
          <cell r="A130" t="str">
            <v>Montana</v>
          </cell>
          <cell r="B130" t="str">
            <v>NEW</v>
          </cell>
          <cell r="C130" t="str">
            <v>Terminals-NEW</v>
          </cell>
          <cell r="D130">
            <v>4.5999999999999996</v>
          </cell>
        </row>
        <row r="131">
          <cell r="A131" t="str">
            <v>Montana</v>
          </cell>
          <cell r="B131" t="str">
            <v>ADD</v>
          </cell>
          <cell r="C131" t="str">
            <v>Warehouses (excl. manufacturer owned)-ADD</v>
          </cell>
          <cell r="D131">
            <v>6.8</v>
          </cell>
          <cell r="F131">
            <v>5.2</v>
          </cell>
          <cell r="G131">
            <v>13</v>
          </cell>
        </row>
        <row r="132">
          <cell r="A132" t="str">
            <v>Montana</v>
          </cell>
          <cell r="B132" t="str">
            <v>ALT</v>
          </cell>
          <cell r="C132" t="str">
            <v>Warehouses (excl. manufacturer owned)-ALT</v>
          </cell>
          <cell r="D132">
            <v>0</v>
          </cell>
          <cell r="E132">
            <v>0</v>
          </cell>
          <cell r="F132">
            <v>0</v>
          </cell>
          <cell r="G132">
            <v>0</v>
          </cell>
        </row>
        <row r="133">
          <cell r="A133" t="str">
            <v>Montana</v>
          </cell>
          <cell r="B133" t="str">
            <v>NEW</v>
          </cell>
          <cell r="C133" t="str">
            <v>Warehouses (excl. manufacturer owned)-NEW</v>
          </cell>
          <cell r="D133">
            <v>105.7</v>
          </cell>
          <cell r="E133">
            <v>110.8</v>
          </cell>
          <cell r="F133">
            <v>223.2</v>
          </cell>
          <cell r="G133">
            <v>245.7</v>
          </cell>
        </row>
        <row r="134">
          <cell r="A134" t="str">
            <v>Montana</v>
          </cell>
          <cell r="B134" t="str">
            <v>ADD</v>
          </cell>
          <cell r="C134" t="str">
            <v>Warehouses (Manufacturer owned)-ADD</v>
          </cell>
          <cell r="D134">
            <v>35.1</v>
          </cell>
          <cell r="E134">
            <v>17.8</v>
          </cell>
          <cell r="F134">
            <v>1.4</v>
          </cell>
        </row>
        <row r="135">
          <cell r="A135" t="str">
            <v>Montana</v>
          </cell>
          <cell r="B135" t="str">
            <v>ALT</v>
          </cell>
          <cell r="C135" t="str">
            <v>Warehouses (Manufacturer owned)-ALT</v>
          </cell>
          <cell r="D135">
            <v>0</v>
          </cell>
          <cell r="E135">
            <v>0</v>
          </cell>
        </row>
        <row r="136">
          <cell r="A136" t="str">
            <v>Montana</v>
          </cell>
          <cell r="B136" t="str">
            <v>NEW</v>
          </cell>
          <cell r="C136" t="str">
            <v>Warehouses (Manufacturer owned)-NEW</v>
          </cell>
          <cell r="D136">
            <v>75.7</v>
          </cell>
          <cell r="E136">
            <v>24.2</v>
          </cell>
          <cell r="F136">
            <v>23.6</v>
          </cell>
          <cell r="G136">
            <v>23</v>
          </cell>
        </row>
        <row r="137">
          <cell r="A137" t="str">
            <v>Oregon</v>
          </cell>
          <cell r="B137" t="str">
            <v>ADD</v>
          </cell>
          <cell r="C137" t="str">
            <v>Amusement, Social and Recreational Bldgs-ADD</v>
          </cell>
          <cell r="D137">
            <v>664.7</v>
          </cell>
          <cell r="E137">
            <v>322.3</v>
          </cell>
          <cell r="F137">
            <v>115.7</v>
          </cell>
          <cell r="G137">
            <v>145.4</v>
          </cell>
        </row>
        <row r="138">
          <cell r="A138" t="str">
            <v>Oregon</v>
          </cell>
          <cell r="B138" t="str">
            <v>ALT</v>
          </cell>
          <cell r="C138" t="str">
            <v>Amusement, Social and Recreational Bldgs-ALT</v>
          </cell>
          <cell r="D138">
            <v>0</v>
          </cell>
          <cell r="E138">
            <v>0</v>
          </cell>
          <cell r="F138">
            <v>0</v>
          </cell>
          <cell r="G138">
            <v>0</v>
          </cell>
        </row>
        <row r="139">
          <cell r="A139" t="str">
            <v>Oregon</v>
          </cell>
          <cell r="B139" t="str">
            <v>NEW</v>
          </cell>
          <cell r="C139" t="str">
            <v>Amusement, Social and Recreational Bldgs-NEW</v>
          </cell>
          <cell r="D139">
            <v>335.7</v>
          </cell>
          <cell r="E139">
            <v>444.3</v>
          </cell>
          <cell r="F139">
            <v>703.4</v>
          </cell>
          <cell r="G139">
            <v>646.70000000000005</v>
          </cell>
        </row>
        <row r="140">
          <cell r="A140" t="str">
            <v>Oregon</v>
          </cell>
          <cell r="B140" t="str">
            <v>ADD</v>
          </cell>
          <cell r="C140" t="str">
            <v>Capitols/Court Houses/City Halls-ADD</v>
          </cell>
          <cell r="D140">
            <v>1</v>
          </cell>
          <cell r="E140">
            <v>0.5</v>
          </cell>
          <cell r="G140">
            <v>43.8</v>
          </cell>
        </row>
        <row r="141">
          <cell r="A141" t="str">
            <v>Oregon</v>
          </cell>
          <cell r="B141" t="str">
            <v>ALT</v>
          </cell>
          <cell r="C141" t="str">
            <v>Capitols/Court Houses/City Halls-ALT</v>
          </cell>
          <cell r="D141">
            <v>0</v>
          </cell>
          <cell r="E141">
            <v>0</v>
          </cell>
          <cell r="F141">
            <v>0</v>
          </cell>
          <cell r="G141">
            <v>0</v>
          </cell>
        </row>
        <row r="142">
          <cell r="A142" t="str">
            <v>Oregon</v>
          </cell>
          <cell r="B142" t="str">
            <v>NEW</v>
          </cell>
          <cell r="C142" t="str">
            <v>Capitols/Court Houses/City Halls-NEW</v>
          </cell>
          <cell r="D142">
            <v>8.8000000000000007</v>
          </cell>
          <cell r="F142">
            <v>139.80000000000001</v>
          </cell>
          <cell r="G142">
            <v>312.89999999999998</v>
          </cell>
        </row>
        <row r="143">
          <cell r="A143" t="str">
            <v>Oregon</v>
          </cell>
          <cell r="B143" t="str">
            <v>ADD</v>
          </cell>
          <cell r="C143" t="str">
            <v>Dormitories-ADD</v>
          </cell>
          <cell r="D143">
            <v>28.6</v>
          </cell>
          <cell r="E143">
            <v>28.1</v>
          </cell>
          <cell r="F143">
            <v>19.2</v>
          </cell>
          <cell r="G143">
            <v>8.9</v>
          </cell>
        </row>
        <row r="144">
          <cell r="A144" t="str">
            <v>Oregon</v>
          </cell>
          <cell r="B144" t="str">
            <v>ALT</v>
          </cell>
          <cell r="C144" t="str">
            <v>Dormitories-ALT</v>
          </cell>
          <cell r="D144">
            <v>0</v>
          </cell>
          <cell r="E144">
            <v>0</v>
          </cell>
          <cell r="F144">
            <v>0</v>
          </cell>
          <cell r="G144">
            <v>0</v>
          </cell>
        </row>
        <row r="145">
          <cell r="A145" t="str">
            <v>Oregon</v>
          </cell>
          <cell r="B145" t="str">
            <v>NEW</v>
          </cell>
          <cell r="C145" t="str">
            <v>Dormitories-NEW</v>
          </cell>
          <cell r="D145">
            <v>171.3</v>
          </cell>
          <cell r="E145">
            <v>138.6</v>
          </cell>
          <cell r="F145">
            <v>239.1</v>
          </cell>
          <cell r="G145">
            <v>183.6</v>
          </cell>
        </row>
        <row r="146">
          <cell r="A146" t="str">
            <v>Oregon</v>
          </cell>
          <cell r="B146" t="str">
            <v>ADD</v>
          </cell>
          <cell r="C146" t="str">
            <v>Health-Other-ADD</v>
          </cell>
          <cell r="D146">
            <v>353</v>
          </cell>
          <cell r="E146">
            <v>304.89999999999998</v>
          </cell>
          <cell r="F146">
            <v>18.3</v>
          </cell>
          <cell r="G146">
            <v>83.8</v>
          </cell>
        </row>
        <row r="147">
          <cell r="A147" t="str">
            <v>Oregon</v>
          </cell>
          <cell r="B147" t="str">
            <v>ALT</v>
          </cell>
          <cell r="C147" t="str">
            <v>Health-Other-ALT</v>
          </cell>
          <cell r="D147">
            <v>0</v>
          </cell>
          <cell r="E147">
            <v>0</v>
          </cell>
          <cell r="F147">
            <v>0</v>
          </cell>
          <cell r="G147">
            <v>0</v>
          </cell>
        </row>
        <row r="148">
          <cell r="A148" t="str">
            <v>Oregon</v>
          </cell>
          <cell r="B148" t="str">
            <v>NEW</v>
          </cell>
          <cell r="C148" t="str">
            <v>Health-Other-NEW</v>
          </cell>
          <cell r="D148">
            <v>980.8</v>
          </cell>
          <cell r="E148">
            <v>1059.9000000000001</v>
          </cell>
          <cell r="F148">
            <v>738.4</v>
          </cell>
          <cell r="G148">
            <v>1027</v>
          </cell>
        </row>
        <row r="149">
          <cell r="A149" t="str">
            <v>Oregon</v>
          </cell>
          <cell r="B149" t="str">
            <v>ADD</v>
          </cell>
          <cell r="C149" t="str">
            <v>Hospitals-ADD</v>
          </cell>
          <cell r="D149">
            <v>319</v>
          </cell>
          <cell r="E149">
            <v>50</v>
          </cell>
          <cell r="F149">
            <v>414.2</v>
          </cell>
          <cell r="G149">
            <v>36.200000000000003</v>
          </cell>
        </row>
        <row r="150">
          <cell r="A150" t="str">
            <v>Oregon</v>
          </cell>
          <cell r="B150" t="str">
            <v>ALT</v>
          </cell>
          <cell r="C150" t="str">
            <v>Hospitals-ALT</v>
          </cell>
          <cell r="D150">
            <v>0</v>
          </cell>
          <cell r="E150">
            <v>0</v>
          </cell>
          <cell r="F150">
            <v>0</v>
          </cell>
          <cell r="G150">
            <v>0</v>
          </cell>
        </row>
        <row r="151">
          <cell r="A151" t="str">
            <v>Oregon</v>
          </cell>
          <cell r="B151" t="str">
            <v>NEW</v>
          </cell>
          <cell r="C151" t="str">
            <v>Hospitals-NEW</v>
          </cell>
          <cell r="D151">
            <v>136.30000000000001</v>
          </cell>
          <cell r="E151">
            <v>26.2</v>
          </cell>
          <cell r="F151">
            <v>499.5</v>
          </cell>
          <cell r="G151">
            <v>158.9</v>
          </cell>
        </row>
        <row r="152">
          <cell r="A152" t="str">
            <v>Oregon</v>
          </cell>
          <cell r="B152" t="str">
            <v>ADD</v>
          </cell>
          <cell r="C152" t="str">
            <v>Hotels and Motels-ADD</v>
          </cell>
          <cell r="G152">
            <v>194.2</v>
          </cell>
        </row>
        <row r="153">
          <cell r="A153" t="str">
            <v>Oregon</v>
          </cell>
          <cell r="B153" t="str">
            <v>ALT</v>
          </cell>
          <cell r="C153" t="str">
            <v>Hotels and Motels-ALT</v>
          </cell>
          <cell r="D153">
            <v>0</v>
          </cell>
          <cell r="E153">
            <v>0</v>
          </cell>
          <cell r="F153">
            <v>0</v>
          </cell>
          <cell r="G153">
            <v>0</v>
          </cell>
        </row>
        <row r="154">
          <cell r="A154" t="str">
            <v>Oregon</v>
          </cell>
          <cell r="B154" t="str">
            <v>NEW</v>
          </cell>
          <cell r="C154" t="str">
            <v>Hotels and Motels-NEW</v>
          </cell>
          <cell r="D154">
            <v>314.7</v>
          </cell>
          <cell r="E154">
            <v>175.7</v>
          </cell>
          <cell r="F154">
            <v>442.3</v>
          </cell>
          <cell r="G154">
            <v>105.9</v>
          </cell>
        </row>
        <row r="155">
          <cell r="A155" t="str">
            <v>Oregon</v>
          </cell>
          <cell r="B155" t="str">
            <v>ADD</v>
          </cell>
          <cell r="C155" t="str">
            <v>Houses of Worship-ADD</v>
          </cell>
          <cell r="D155">
            <v>122.9</v>
          </cell>
          <cell r="E155">
            <v>148.80000000000001</v>
          </cell>
          <cell r="F155">
            <v>230.6</v>
          </cell>
          <cell r="G155">
            <v>100.6</v>
          </cell>
        </row>
        <row r="156">
          <cell r="A156" t="str">
            <v>Oregon</v>
          </cell>
          <cell r="B156" t="str">
            <v>ALT</v>
          </cell>
          <cell r="C156" t="str">
            <v>Houses of Worship-ALT</v>
          </cell>
          <cell r="D156">
            <v>0</v>
          </cell>
          <cell r="E156">
            <v>0</v>
          </cell>
          <cell r="F156">
            <v>0</v>
          </cell>
          <cell r="G156">
            <v>0</v>
          </cell>
        </row>
        <row r="157">
          <cell r="A157" t="str">
            <v>Oregon</v>
          </cell>
          <cell r="B157" t="str">
            <v>NEW</v>
          </cell>
          <cell r="C157" t="str">
            <v>Houses of Worship-NEW</v>
          </cell>
          <cell r="D157">
            <v>350</v>
          </cell>
          <cell r="E157">
            <v>333.2</v>
          </cell>
          <cell r="F157">
            <v>169.2</v>
          </cell>
          <cell r="G157">
            <v>236.8</v>
          </cell>
        </row>
        <row r="158">
          <cell r="A158" t="str">
            <v>Oregon</v>
          </cell>
          <cell r="B158" t="str">
            <v>ADD</v>
          </cell>
          <cell r="C158" t="str">
            <v>K-12-ADD</v>
          </cell>
          <cell r="D158">
            <v>587.20000000000005</v>
          </cell>
          <cell r="E158">
            <v>697.7</v>
          </cell>
          <cell r="F158">
            <v>453.3</v>
          </cell>
          <cell r="G158">
            <v>751.8</v>
          </cell>
        </row>
        <row r="159">
          <cell r="A159" t="str">
            <v>Oregon</v>
          </cell>
          <cell r="B159" t="str">
            <v>ALT</v>
          </cell>
          <cell r="C159" t="str">
            <v>K-12-ALT</v>
          </cell>
          <cell r="D159">
            <v>0</v>
          </cell>
          <cell r="E159">
            <v>0</v>
          </cell>
          <cell r="F159">
            <v>0</v>
          </cell>
          <cell r="G159">
            <v>0</v>
          </cell>
        </row>
        <row r="160">
          <cell r="A160" t="str">
            <v>Oregon</v>
          </cell>
          <cell r="B160" t="str">
            <v>NEW</v>
          </cell>
          <cell r="C160" t="str">
            <v>K-12-NEW</v>
          </cell>
          <cell r="D160">
            <v>1367.1</v>
          </cell>
          <cell r="E160">
            <v>1372.1</v>
          </cell>
          <cell r="F160">
            <v>961.7</v>
          </cell>
          <cell r="G160">
            <v>351.3</v>
          </cell>
        </row>
        <row r="161">
          <cell r="A161" t="str">
            <v>Oregon</v>
          </cell>
          <cell r="B161" t="str">
            <v>ADD</v>
          </cell>
          <cell r="C161" t="str">
            <v>Laboratories (excl. manufacturer owned)-ADD</v>
          </cell>
          <cell r="E161">
            <v>12.5</v>
          </cell>
          <cell r="F161">
            <v>9.3000000000000007</v>
          </cell>
        </row>
        <row r="162">
          <cell r="A162" t="str">
            <v>Oregon</v>
          </cell>
          <cell r="B162" t="str">
            <v>ALT</v>
          </cell>
          <cell r="C162" t="str">
            <v>Laboratories (excl. manufacturer owned)-ALT</v>
          </cell>
          <cell r="D162">
            <v>0</v>
          </cell>
          <cell r="E162">
            <v>0</v>
          </cell>
          <cell r="F162">
            <v>0</v>
          </cell>
        </row>
        <row r="163">
          <cell r="A163" t="str">
            <v>Oregon</v>
          </cell>
          <cell r="B163" t="str">
            <v>NEW</v>
          </cell>
          <cell r="C163" t="str">
            <v>Laboratories (excl. manufacturer owned)-NEW</v>
          </cell>
          <cell r="D163">
            <v>10.5</v>
          </cell>
          <cell r="E163">
            <v>35.1</v>
          </cell>
          <cell r="F163">
            <v>273.7</v>
          </cell>
          <cell r="G163">
            <v>78.400000000000006</v>
          </cell>
        </row>
        <row r="164">
          <cell r="A164" t="str">
            <v>Oregon</v>
          </cell>
          <cell r="B164" t="str">
            <v>ADD</v>
          </cell>
          <cell r="C164" t="str">
            <v>Laboratories (Manufacturer owned)-ADD</v>
          </cell>
          <cell r="F164">
            <v>3.6</v>
          </cell>
          <cell r="G164">
            <v>1.9</v>
          </cell>
        </row>
        <row r="165">
          <cell r="A165" t="str">
            <v>Oregon</v>
          </cell>
          <cell r="B165" t="str">
            <v>ALT</v>
          </cell>
          <cell r="C165" t="str">
            <v>Laboratories (Manufacturer owned)-ALT</v>
          </cell>
          <cell r="E165">
            <v>0</v>
          </cell>
          <cell r="G165">
            <v>0</v>
          </cell>
        </row>
        <row r="166">
          <cell r="A166" t="str">
            <v>Oregon</v>
          </cell>
          <cell r="B166" t="str">
            <v>NEW</v>
          </cell>
          <cell r="C166" t="str">
            <v>Laboratories (Manufacturer owned)-NEW</v>
          </cell>
          <cell r="D166">
            <v>105</v>
          </cell>
        </row>
        <row r="167">
          <cell r="A167" t="str">
            <v>Oregon</v>
          </cell>
          <cell r="B167" t="str">
            <v>ADD</v>
          </cell>
          <cell r="C167" t="str">
            <v>Libraries and Museums-ADD</v>
          </cell>
          <cell r="D167">
            <v>110.4</v>
          </cell>
          <cell r="E167">
            <v>38.299999999999997</v>
          </cell>
          <cell r="F167">
            <v>57</v>
          </cell>
          <cell r="G167">
            <v>27.6</v>
          </cell>
        </row>
        <row r="168">
          <cell r="A168" t="str">
            <v>Oregon</v>
          </cell>
          <cell r="B168" t="str">
            <v>ALT</v>
          </cell>
          <cell r="C168" t="str">
            <v>Libraries and Museums-ALT</v>
          </cell>
          <cell r="D168">
            <v>0</v>
          </cell>
          <cell r="E168">
            <v>0</v>
          </cell>
          <cell r="F168">
            <v>0</v>
          </cell>
          <cell r="G168">
            <v>0</v>
          </cell>
        </row>
        <row r="169">
          <cell r="A169" t="str">
            <v>Oregon</v>
          </cell>
          <cell r="B169" t="str">
            <v>NEW</v>
          </cell>
          <cell r="C169" t="str">
            <v>Libraries and Museums-NEW</v>
          </cell>
          <cell r="D169">
            <v>124.1</v>
          </cell>
          <cell r="E169">
            <v>156.1</v>
          </cell>
          <cell r="F169">
            <v>79.2</v>
          </cell>
          <cell r="G169">
            <v>90.9</v>
          </cell>
        </row>
        <row r="170">
          <cell r="A170" t="str">
            <v>Oregon</v>
          </cell>
          <cell r="B170" t="str">
            <v>ADD</v>
          </cell>
          <cell r="C170" t="str">
            <v>Manufacturing and Processing Plants-ADD</v>
          </cell>
          <cell r="D170">
            <v>178.7</v>
          </cell>
          <cell r="E170">
            <v>137.1</v>
          </cell>
          <cell r="F170">
            <v>48.5</v>
          </cell>
          <cell r="G170">
            <v>54.8</v>
          </cell>
        </row>
        <row r="171">
          <cell r="A171" t="str">
            <v>Oregon</v>
          </cell>
          <cell r="B171" t="str">
            <v>ALT</v>
          </cell>
          <cell r="C171" t="str">
            <v>Manufacturing and Processing Plants-ALT</v>
          </cell>
          <cell r="D171">
            <v>0</v>
          </cell>
          <cell r="E171">
            <v>0</v>
          </cell>
          <cell r="F171">
            <v>0</v>
          </cell>
          <cell r="G171">
            <v>0</v>
          </cell>
        </row>
        <row r="172">
          <cell r="A172" t="str">
            <v>Oregon</v>
          </cell>
          <cell r="B172" t="str">
            <v>NEW</v>
          </cell>
          <cell r="C172" t="str">
            <v>Manufacturing and Processing Plants-NEW</v>
          </cell>
          <cell r="D172">
            <v>1345.2</v>
          </cell>
          <cell r="E172">
            <v>671</v>
          </cell>
          <cell r="F172">
            <v>511.1</v>
          </cell>
          <cell r="G172">
            <v>832.7</v>
          </cell>
        </row>
        <row r="173">
          <cell r="A173" t="str">
            <v>Oregon</v>
          </cell>
          <cell r="B173" t="str">
            <v>ADD</v>
          </cell>
          <cell r="C173" t="str">
            <v>Miscellaneous Nonresidential Buildings-ADD</v>
          </cell>
          <cell r="D173">
            <v>6.1</v>
          </cell>
          <cell r="E173">
            <v>6.4</v>
          </cell>
          <cell r="F173">
            <v>54.6</v>
          </cell>
          <cell r="G173">
            <v>2.4</v>
          </cell>
        </row>
        <row r="174">
          <cell r="A174" t="str">
            <v>Oregon</v>
          </cell>
          <cell r="B174" t="str">
            <v>ALT</v>
          </cell>
          <cell r="C174" t="str">
            <v>Miscellaneous Nonresidential Buildings-ALT</v>
          </cell>
          <cell r="D174">
            <v>0</v>
          </cell>
          <cell r="E174">
            <v>0</v>
          </cell>
          <cell r="F174">
            <v>0</v>
          </cell>
          <cell r="G174">
            <v>0</v>
          </cell>
        </row>
        <row r="175">
          <cell r="A175" t="str">
            <v>Oregon</v>
          </cell>
          <cell r="B175" t="str">
            <v>NEW</v>
          </cell>
          <cell r="C175" t="str">
            <v>Miscellaneous Nonresidential Buildings-NEW</v>
          </cell>
          <cell r="D175">
            <v>65.900000000000006</v>
          </cell>
          <cell r="E175">
            <v>35</v>
          </cell>
          <cell r="F175">
            <v>97.6</v>
          </cell>
          <cell r="G175">
            <v>94.7</v>
          </cell>
        </row>
        <row r="176">
          <cell r="A176" t="str">
            <v>Oregon</v>
          </cell>
          <cell r="B176" t="str">
            <v>ADD</v>
          </cell>
          <cell r="C176" t="str">
            <v>Office and Bank Buildings-ADD</v>
          </cell>
          <cell r="D176">
            <v>195.5</v>
          </cell>
          <cell r="E176">
            <v>158.30000000000001</v>
          </cell>
          <cell r="F176">
            <v>108.6</v>
          </cell>
          <cell r="G176">
            <v>76.2</v>
          </cell>
        </row>
        <row r="177">
          <cell r="A177" t="str">
            <v>Oregon</v>
          </cell>
          <cell r="B177" t="str">
            <v>ALT</v>
          </cell>
          <cell r="C177" t="str">
            <v>Office and Bank Buildings-ALT</v>
          </cell>
          <cell r="D177">
            <v>0</v>
          </cell>
          <cell r="E177">
            <v>0</v>
          </cell>
          <cell r="F177">
            <v>0</v>
          </cell>
          <cell r="G177">
            <v>0</v>
          </cell>
        </row>
        <row r="178">
          <cell r="A178" t="str">
            <v>Oregon</v>
          </cell>
          <cell r="B178" t="str">
            <v>NEW</v>
          </cell>
          <cell r="C178" t="str">
            <v>Office and Bank Buildings-NEW</v>
          </cell>
          <cell r="D178">
            <v>2730.4</v>
          </cell>
          <cell r="E178">
            <v>1476.9</v>
          </cell>
          <cell r="F178">
            <v>1139.9000000000001</v>
          </cell>
          <cell r="G178">
            <v>1396.6</v>
          </cell>
        </row>
        <row r="179">
          <cell r="A179" t="str">
            <v>Oregon</v>
          </cell>
          <cell r="B179" t="str">
            <v>ADD</v>
          </cell>
          <cell r="C179" t="str">
            <v>Other Government Service Buildings-ADD</v>
          </cell>
          <cell r="D179">
            <v>34.6</v>
          </cell>
          <cell r="E179">
            <v>49.9</v>
          </cell>
          <cell r="F179">
            <v>34.9</v>
          </cell>
          <cell r="G179">
            <v>42.6</v>
          </cell>
        </row>
        <row r="180">
          <cell r="A180" t="str">
            <v>Oregon</v>
          </cell>
          <cell r="B180" t="str">
            <v>ALT</v>
          </cell>
          <cell r="C180" t="str">
            <v>Other Government Service Buildings-ALT</v>
          </cell>
          <cell r="D180">
            <v>0</v>
          </cell>
          <cell r="E180">
            <v>0</v>
          </cell>
          <cell r="F180">
            <v>0</v>
          </cell>
          <cell r="G180">
            <v>0</v>
          </cell>
        </row>
        <row r="181">
          <cell r="A181" t="str">
            <v>Oregon</v>
          </cell>
          <cell r="B181" t="str">
            <v>NEW</v>
          </cell>
          <cell r="C181" t="str">
            <v>Other Government Service Buildings-NEW</v>
          </cell>
          <cell r="D181">
            <v>258</v>
          </cell>
          <cell r="E181">
            <v>114.3</v>
          </cell>
          <cell r="F181">
            <v>107.3</v>
          </cell>
          <cell r="G181">
            <v>235.1</v>
          </cell>
        </row>
        <row r="182">
          <cell r="A182" t="str">
            <v>Oregon</v>
          </cell>
          <cell r="B182" t="str">
            <v>ADD</v>
          </cell>
          <cell r="C182" t="str">
            <v>Other Religious Buildings-ADD</v>
          </cell>
          <cell r="D182">
            <v>3.4</v>
          </cell>
          <cell r="E182">
            <v>18</v>
          </cell>
          <cell r="F182">
            <v>2.2000000000000002</v>
          </cell>
        </row>
        <row r="183">
          <cell r="A183" t="str">
            <v>Oregon</v>
          </cell>
          <cell r="B183" t="str">
            <v>ALT</v>
          </cell>
          <cell r="C183" t="str">
            <v>Other Religious Buildings-ALT</v>
          </cell>
          <cell r="D183">
            <v>0</v>
          </cell>
        </row>
        <row r="184">
          <cell r="A184" t="str">
            <v>Oregon</v>
          </cell>
          <cell r="B184" t="str">
            <v>NEW</v>
          </cell>
          <cell r="C184" t="str">
            <v>Other Religious Buildings-NEW</v>
          </cell>
          <cell r="E184">
            <v>15.6</v>
          </cell>
          <cell r="F184">
            <v>10.7</v>
          </cell>
          <cell r="G184">
            <v>0.8</v>
          </cell>
        </row>
        <row r="185">
          <cell r="A185" t="str">
            <v>Oregon</v>
          </cell>
          <cell r="B185" t="str">
            <v>ADD</v>
          </cell>
          <cell r="C185" t="str">
            <v>Parking Garages and Automotive Services-ADD</v>
          </cell>
          <cell r="D185">
            <v>477</v>
          </cell>
          <cell r="E185">
            <v>130.30000000000001</v>
          </cell>
          <cell r="F185">
            <v>93.1</v>
          </cell>
          <cell r="G185">
            <v>78.099999999999994</v>
          </cell>
        </row>
        <row r="186">
          <cell r="A186" t="str">
            <v>Oregon</v>
          </cell>
          <cell r="B186" t="str">
            <v>ALT</v>
          </cell>
          <cell r="C186" t="str">
            <v>Parking Garages and Automotive Services-ALT</v>
          </cell>
          <cell r="D186">
            <v>0</v>
          </cell>
          <cell r="E186">
            <v>0</v>
          </cell>
          <cell r="F186">
            <v>0</v>
          </cell>
          <cell r="G186">
            <v>0</v>
          </cell>
        </row>
        <row r="187">
          <cell r="A187" t="str">
            <v>Oregon</v>
          </cell>
          <cell r="B187" t="str">
            <v>NEW</v>
          </cell>
          <cell r="C187" t="str">
            <v>Parking Garages and Automotive Services-NEW</v>
          </cell>
          <cell r="D187">
            <v>1204.2</v>
          </cell>
          <cell r="E187">
            <v>1263.4000000000001</v>
          </cell>
          <cell r="F187">
            <v>2518.3000000000002</v>
          </cell>
          <cell r="G187">
            <v>2716.1</v>
          </cell>
        </row>
        <row r="188">
          <cell r="A188" t="str">
            <v>Oregon</v>
          </cell>
          <cell r="B188" t="str">
            <v>ADD</v>
          </cell>
          <cell r="C188" t="str">
            <v>Schools-Other-ADD</v>
          </cell>
          <cell r="D188">
            <v>186.2</v>
          </cell>
          <cell r="E188">
            <v>415.3</v>
          </cell>
          <cell r="F188">
            <v>196.5</v>
          </cell>
          <cell r="G188">
            <v>29.5</v>
          </cell>
        </row>
        <row r="189">
          <cell r="A189" t="str">
            <v>Oregon</v>
          </cell>
          <cell r="B189" t="str">
            <v>ALT</v>
          </cell>
          <cell r="C189" t="str">
            <v>Schools-Other-ALT</v>
          </cell>
          <cell r="D189">
            <v>0</v>
          </cell>
          <cell r="E189">
            <v>0</v>
          </cell>
          <cell r="F189">
            <v>0</v>
          </cell>
          <cell r="G189">
            <v>0</v>
          </cell>
        </row>
        <row r="190">
          <cell r="A190" t="str">
            <v>Oregon</v>
          </cell>
          <cell r="B190" t="str">
            <v>NEW</v>
          </cell>
          <cell r="C190" t="str">
            <v>Schools-Other-NEW</v>
          </cell>
          <cell r="D190">
            <v>313.7</v>
          </cell>
          <cell r="E190">
            <v>356.2</v>
          </cell>
          <cell r="F190">
            <v>488.8</v>
          </cell>
          <cell r="G190">
            <v>311.2</v>
          </cell>
        </row>
        <row r="191">
          <cell r="A191" t="str">
            <v>Oregon</v>
          </cell>
          <cell r="B191" t="str">
            <v>ADD</v>
          </cell>
          <cell r="C191" t="str">
            <v>Service-ADD</v>
          </cell>
          <cell r="D191">
            <v>21</v>
          </cell>
          <cell r="F191">
            <v>4.7</v>
          </cell>
          <cell r="G191">
            <v>9.9</v>
          </cell>
        </row>
        <row r="192">
          <cell r="A192" t="str">
            <v>Oregon</v>
          </cell>
          <cell r="B192" t="str">
            <v>ALT</v>
          </cell>
          <cell r="C192" t="str">
            <v>Service-ALT</v>
          </cell>
          <cell r="D192">
            <v>0</v>
          </cell>
          <cell r="E192">
            <v>0</v>
          </cell>
        </row>
        <row r="193">
          <cell r="A193" t="str">
            <v>Oregon</v>
          </cell>
          <cell r="B193" t="str">
            <v>NEW</v>
          </cell>
          <cell r="C193" t="str">
            <v>Service-NEW</v>
          </cell>
          <cell r="D193">
            <v>196.1</v>
          </cell>
          <cell r="E193">
            <v>25.4</v>
          </cell>
          <cell r="F193">
            <v>43.9</v>
          </cell>
          <cell r="G193">
            <v>220.9</v>
          </cell>
        </row>
        <row r="194">
          <cell r="A194" t="str">
            <v>Oregon</v>
          </cell>
          <cell r="B194" t="str">
            <v>ADD</v>
          </cell>
          <cell r="C194" t="str">
            <v>Stores and Restaurants-ADD</v>
          </cell>
          <cell r="D194">
            <v>331.4</v>
          </cell>
          <cell r="E194">
            <v>343.1</v>
          </cell>
          <cell r="F194">
            <v>203.7</v>
          </cell>
          <cell r="G194">
            <v>394.1</v>
          </cell>
        </row>
        <row r="195">
          <cell r="A195" t="str">
            <v>Oregon</v>
          </cell>
          <cell r="B195" t="str">
            <v>ALT</v>
          </cell>
          <cell r="C195" t="str">
            <v>Stores and Restaurants-ALT</v>
          </cell>
          <cell r="D195">
            <v>0</v>
          </cell>
          <cell r="E195">
            <v>0</v>
          </cell>
          <cell r="F195">
            <v>0</v>
          </cell>
          <cell r="G195">
            <v>0</v>
          </cell>
        </row>
        <row r="196">
          <cell r="A196" t="str">
            <v>Oregon</v>
          </cell>
          <cell r="B196" t="str">
            <v>NEW</v>
          </cell>
          <cell r="C196" t="str">
            <v>Stores and Restaurants-NEW</v>
          </cell>
          <cell r="D196">
            <v>2535.6</v>
          </cell>
          <cell r="E196">
            <v>2028</v>
          </cell>
          <cell r="F196">
            <v>2851.7</v>
          </cell>
          <cell r="G196">
            <v>2377.6999999999998</v>
          </cell>
        </row>
        <row r="197">
          <cell r="A197" t="str">
            <v>Oregon</v>
          </cell>
          <cell r="B197" t="str">
            <v>ADD</v>
          </cell>
          <cell r="C197" t="str">
            <v>Terminals-ADD</v>
          </cell>
          <cell r="D197">
            <v>0.8</v>
          </cell>
          <cell r="E197">
            <v>31.8</v>
          </cell>
          <cell r="F197">
            <v>10</v>
          </cell>
          <cell r="G197">
            <v>5.4</v>
          </cell>
        </row>
        <row r="198">
          <cell r="A198" t="str">
            <v>Oregon</v>
          </cell>
          <cell r="B198" t="str">
            <v>ALT</v>
          </cell>
          <cell r="C198" t="str">
            <v>Terminals-ALT</v>
          </cell>
          <cell r="D198">
            <v>0</v>
          </cell>
          <cell r="E198">
            <v>0</v>
          </cell>
          <cell r="F198">
            <v>0</v>
          </cell>
          <cell r="G198">
            <v>0</v>
          </cell>
        </row>
        <row r="199">
          <cell r="A199" t="str">
            <v>Oregon</v>
          </cell>
          <cell r="B199" t="str">
            <v>NEW</v>
          </cell>
          <cell r="C199" t="str">
            <v>Terminals-NEW</v>
          </cell>
          <cell r="D199">
            <v>17.899999999999999</v>
          </cell>
          <cell r="E199">
            <v>1.3</v>
          </cell>
          <cell r="F199">
            <v>35.4</v>
          </cell>
          <cell r="G199">
            <v>87.7</v>
          </cell>
        </row>
        <row r="200">
          <cell r="A200" t="str">
            <v>Oregon</v>
          </cell>
          <cell r="B200" t="str">
            <v>ADD</v>
          </cell>
          <cell r="C200" t="str">
            <v>Warehouses (excl. manufacturer owned)-ADD</v>
          </cell>
          <cell r="D200">
            <v>356.5</v>
          </cell>
          <cell r="E200">
            <v>190</v>
          </cell>
          <cell r="F200">
            <v>169.8</v>
          </cell>
          <cell r="G200">
            <v>382.2</v>
          </cell>
        </row>
        <row r="201">
          <cell r="A201" t="str">
            <v>Oregon</v>
          </cell>
          <cell r="B201" t="str">
            <v>ALT</v>
          </cell>
          <cell r="C201" t="str">
            <v>Warehouses (excl. manufacturer owned)-ALT</v>
          </cell>
          <cell r="D201">
            <v>0</v>
          </cell>
          <cell r="E201">
            <v>0</v>
          </cell>
          <cell r="F201">
            <v>0</v>
          </cell>
          <cell r="G201">
            <v>0</v>
          </cell>
        </row>
        <row r="202">
          <cell r="A202" t="str">
            <v>Oregon</v>
          </cell>
          <cell r="B202" t="str">
            <v>NEW</v>
          </cell>
          <cell r="C202" t="str">
            <v>Warehouses (excl. manufacturer owned)-NEW</v>
          </cell>
          <cell r="D202">
            <v>2624.9</v>
          </cell>
          <cell r="E202">
            <v>2113.1</v>
          </cell>
          <cell r="F202">
            <v>1278.9000000000001</v>
          </cell>
          <cell r="G202">
            <v>1678.4</v>
          </cell>
        </row>
        <row r="203">
          <cell r="A203" t="str">
            <v>Oregon</v>
          </cell>
          <cell r="B203" t="str">
            <v>ADD</v>
          </cell>
          <cell r="C203" t="str">
            <v>Warehouses (Manufacturer owned)-ADD</v>
          </cell>
          <cell r="D203">
            <v>47.8</v>
          </cell>
          <cell r="E203">
            <v>15.9</v>
          </cell>
          <cell r="F203">
            <v>4.5999999999999996</v>
          </cell>
        </row>
        <row r="204">
          <cell r="A204" t="str">
            <v>Oregon</v>
          </cell>
          <cell r="B204" t="str">
            <v>ALT</v>
          </cell>
          <cell r="C204" t="str">
            <v>Warehouses (Manufacturer owned)-ALT</v>
          </cell>
          <cell r="D204">
            <v>0</v>
          </cell>
          <cell r="E204">
            <v>0</v>
          </cell>
          <cell r="F204">
            <v>0</v>
          </cell>
        </row>
        <row r="205">
          <cell r="A205" t="str">
            <v>Oregon</v>
          </cell>
          <cell r="B205" t="str">
            <v>NEW</v>
          </cell>
          <cell r="C205" t="str">
            <v>Warehouses (Manufacturer owned)-NEW</v>
          </cell>
          <cell r="D205">
            <v>74.099999999999994</v>
          </cell>
          <cell r="E205">
            <v>35.6</v>
          </cell>
          <cell r="F205">
            <v>245</v>
          </cell>
        </row>
        <row r="206">
          <cell r="A206" t="str">
            <v>Washington</v>
          </cell>
          <cell r="B206" t="str">
            <v>ADD</v>
          </cell>
          <cell r="C206" t="str">
            <v>Amusement, Social and Recreational Bldgs-ADD</v>
          </cell>
          <cell r="D206">
            <v>653.29999999999995</v>
          </cell>
          <cell r="E206">
            <v>199</v>
          </cell>
          <cell r="F206">
            <v>199.9</v>
          </cell>
          <cell r="G206">
            <v>542.5</v>
          </cell>
        </row>
        <row r="207">
          <cell r="A207" t="str">
            <v>Washington</v>
          </cell>
          <cell r="B207" t="str">
            <v>ALT</v>
          </cell>
          <cell r="C207" t="str">
            <v>Amusement, Social and Recreational Bldgs-ALT</v>
          </cell>
          <cell r="D207">
            <v>0</v>
          </cell>
          <cell r="E207">
            <v>0</v>
          </cell>
          <cell r="F207">
            <v>0</v>
          </cell>
          <cell r="G207">
            <v>0</v>
          </cell>
        </row>
        <row r="208">
          <cell r="A208" t="str">
            <v>Washington</v>
          </cell>
          <cell r="B208" t="str">
            <v>NEW</v>
          </cell>
          <cell r="C208" t="str">
            <v>Amusement, Social and Recreational Bldgs-NEW</v>
          </cell>
          <cell r="D208">
            <v>890.9</v>
          </cell>
          <cell r="E208">
            <v>1308.7</v>
          </cell>
          <cell r="F208">
            <v>872.6</v>
          </cell>
          <cell r="G208">
            <v>1629.1</v>
          </cell>
        </row>
        <row r="209">
          <cell r="A209" t="str">
            <v>Washington</v>
          </cell>
          <cell r="B209" t="str">
            <v>ADD</v>
          </cell>
          <cell r="C209" t="str">
            <v>Capitols/Court Houses/City Halls-ADD</v>
          </cell>
          <cell r="D209">
            <v>7</v>
          </cell>
          <cell r="F209">
            <v>5</v>
          </cell>
          <cell r="G209">
            <v>2.7</v>
          </cell>
        </row>
        <row r="210">
          <cell r="A210" t="str">
            <v>Washington</v>
          </cell>
          <cell r="B210" t="str">
            <v>ALT</v>
          </cell>
          <cell r="C210" t="str">
            <v>Capitols/Court Houses/City Halls-ALT</v>
          </cell>
          <cell r="D210">
            <v>0</v>
          </cell>
          <cell r="E210">
            <v>0</v>
          </cell>
          <cell r="F210">
            <v>0</v>
          </cell>
          <cell r="G210">
            <v>0</v>
          </cell>
        </row>
        <row r="211">
          <cell r="A211" t="str">
            <v>Washington</v>
          </cell>
          <cell r="B211" t="str">
            <v>NEW</v>
          </cell>
          <cell r="C211" t="str">
            <v>Capitols/Court Houses/City Halls-NEW</v>
          </cell>
          <cell r="D211">
            <v>773.1</v>
          </cell>
          <cell r="F211">
            <v>27.4</v>
          </cell>
          <cell r="G211">
            <v>37.299999999999997</v>
          </cell>
        </row>
        <row r="212">
          <cell r="A212" t="str">
            <v>Washington</v>
          </cell>
          <cell r="B212" t="str">
            <v>ADD</v>
          </cell>
          <cell r="C212" t="str">
            <v>Dormitories-ADD</v>
          </cell>
          <cell r="E212">
            <v>235.9</v>
          </cell>
          <cell r="G212">
            <v>78.5</v>
          </cell>
        </row>
        <row r="213">
          <cell r="A213" t="str">
            <v>Washington</v>
          </cell>
          <cell r="B213" t="str">
            <v>ALT</v>
          </cell>
          <cell r="C213" t="str">
            <v>Dormitories-ALT</v>
          </cell>
          <cell r="D213">
            <v>0</v>
          </cell>
          <cell r="E213">
            <v>0</v>
          </cell>
          <cell r="F213">
            <v>0</v>
          </cell>
          <cell r="G213">
            <v>0</v>
          </cell>
        </row>
        <row r="214">
          <cell r="A214" t="str">
            <v>Washington</v>
          </cell>
          <cell r="B214" t="str">
            <v>NEW</v>
          </cell>
          <cell r="C214" t="str">
            <v>Dormitories-NEW</v>
          </cell>
          <cell r="D214">
            <v>192</v>
          </cell>
          <cell r="E214">
            <v>182.4</v>
          </cell>
          <cell r="F214">
            <v>247.6</v>
          </cell>
          <cell r="G214">
            <v>175.2</v>
          </cell>
        </row>
        <row r="215">
          <cell r="A215" t="str">
            <v>Washington</v>
          </cell>
          <cell r="B215" t="str">
            <v>ADD</v>
          </cell>
          <cell r="C215" t="str">
            <v>Health-Other-ADD</v>
          </cell>
          <cell r="D215">
            <v>281.89999999999998</v>
          </cell>
          <cell r="E215">
            <v>179</v>
          </cell>
          <cell r="F215">
            <v>123.8</v>
          </cell>
          <cell r="G215">
            <v>203</v>
          </cell>
        </row>
        <row r="216">
          <cell r="A216" t="str">
            <v>Washington</v>
          </cell>
          <cell r="B216" t="str">
            <v>ALT</v>
          </cell>
          <cell r="C216" t="str">
            <v>Health-Other-ALT</v>
          </cell>
          <cell r="D216">
            <v>0</v>
          </cell>
          <cell r="E216">
            <v>0</v>
          </cell>
          <cell r="F216">
            <v>0</v>
          </cell>
          <cell r="G216">
            <v>0</v>
          </cell>
        </row>
        <row r="217">
          <cell r="A217" t="str">
            <v>Washington</v>
          </cell>
          <cell r="B217" t="str">
            <v>NEW</v>
          </cell>
          <cell r="C217" t="str">
            <v>Health-Other-NEW</v>
          </cell>
          <cell r="D217">
            <v>1249.2</v>
          </cell>
          <cell r="E217">
            <v>1000.3</v>
          </cell>
          <cell r="F217">
            <v>1046.9000000000001</v>
          </cell>
          <cell r="G217">
            <v>1530.9</v>
          </cell>
        </row>
        <row r="218">
          <cell r="A218" t="str">
            <v>Washington</v>
          </cell>
          <cell r="B218" t="str">
            <v>ADD</v>
          </cell>
          <cell r="C218" t="str">
            <v>Hospitals-ADD</v>
          </cell>
          <cell r="D218">
            <v>324.60000000000002</v>
          </cell>
          <cell r="E218">
            <v>828.9</v>
          </cell>
          <cell r="F218">
            <v>276.60000000000002</v>
          </cell>
          <cell r="G218">
            <v>251.6</v>
          </cell>
        </row>
        <row r="219">
          <cell r="A219" t="str">
            <v>Washington</v>
          </cell>
          <cell r="B219" t="str">
            <v>ALT</v>
          </cell>
          <cell r="C219" t="str">
            <v>Hospitals-ALT</v>
          </cell>
          <cell r="D219">
            <v>0</v>
          </cell>
          <cell r="E219">
            <v>0</v>
          </cell>
          <cell r="F219">
            <v>0</v>
          </cell>
          <cell r="G219">
            <v>0</v>
          </cell>
        </row>
        <row r="220">
          <cell r="A220" t="str">
            <v>Washington</v>
          </cell>
          <cell r="B220" t="str">
            <v>NEW</v>
          </cell>
          <cell r="C220" t="str">
            <v>Hospitals-NEW</v>
          </cell>
          <cell r="D220">
            <v>237.3</v>
          </cell>
          <cell r="E220">
            <v>15.1</v>
          </cell>
          <cell r="F220">
            <v>616.9</v>
          </cell>
          <cell r="G220">
            <v>61.8</v>
          </cell>
        </row>
        <row r="221">
          <cell r="A221" t="str">
            <v>Washington</v>
          </cell>
          <cell r="B221" t="str">
            <v>ADD</v>
          </cell>
          <cell r="C221" t="str">
            <v>Hotels and Motels-ADD</v>
          </cell>
          <cell r="D221">
            <v>211.1</v>
          </cell>
          <cell r="E221">
            <v>3.1</v>
          </cell>
          <cell r="F221">
            <v>24</v>
          </cell>
          <cell r="G221">
            <v>3.4</v>
          </cell>
        </row>
        <row r="222">
          <cell r="A222" t="str">
            <v>Washington</v>
          </cell>
          <cell r="B222" t="str">
            <v>ALT</v>
          </cell>
          <cell r="C222" t="str">
            <v>Hotels and Motels-ALT</v>
          </cell>
          <cell r="D222">
            <v>0</v>
          </cell>
          <cell r="E222">
            <v>0</v>
          </cell>
          <cell r="F222">
            <v>0</v>
          </cell>
          <cell r="G222">
            <v>0</v>
          </cell>
        </row>
        <row r="223">
          <cell r="A223" t="str">
            <v>Washington</v>
          </cell>
          <cell r="B223" t="str">
            <v>NEW</v>
          </cell>
          <cell r="C223" t="str">
            <v>Hotels and Motels-NEW</v>
          </cell>
          <cell r="D223">
            <v>713</v>
          </cell>
          <cell r="E223">
            <v>378.4</v>
          </cell>
          <cell r="F223">
            <v>901.5</v>
          </cell>
          <cell r="G223">
            <v>1138.9000000000001</v>
          </cell>
        </row>
        <row r="224">
          <cell r="A224" t="str">
            <v>Washington</v>
          </cell>
          <cell r="B224" t="str">
            <v>ADD</v>
          </cell>
          <cell r="C224" t="str">
            <v>Houses of Worship-ADD</v>
          </cell>
          <cell r="D224">
            <v>401.3</v>
          </cell>
          <cell r="E224">
            <v>207</v>
          </cell>
          <cell r="F224">
            <v>277</v>
          </cell>
          <cell r="G224">
            <v>320.3</v>
          </cell>
        </row>
        <row r="225">
          <cell r="A225" t="str">
            <v>Washington</v>
          </cell>
          <cell r="B225" t="str">
            <v>ALT</v>
          </cell>
          <cell r="C225" t="str">
            <v>Houses of Worship-ALT</v>
          </cell>
          <cell r="D225">
            <v>0</v>
          </cell>
          <cell r="E225">
            <v>0</v>
          </cell>
          <cell r="F225">
            <v>0</v>
          </cell>
          <cell r="G225">
            <v>0</v>
          </cell>
        </row>
        <row r="226">
          <cell r="A226" t="str">
            <v>Washington</v>
          </cell>
          <cell r="B226" t="str">
            <v>NEW</v>
          </cell>
          <cell r="C226" t="str">
            <v>Houses of Worship-NEW</v>
          </cell>
          <cell r="D226">
            <v>407.6</v>
          </cell>
          <cell r="E226">
            <v>512.1</v>
          </cell>
          <cell r="F226">
            <v>378.3</v>
          </cell>
          <cell r="G226">
            <v>368.6</v>
          </cell>
        </row>
        <row r="227">
          <cell r="A227" t="str">
            <v>Washington</v>
          </cell>
          <cell r="B227" t="str">
            <v>ADD</v>
          </cell>
          <cell r="C227" t="str">
            <v>K-12-ADD</v>
          </cell>
          <cell r="D227">
            <v>552.70000000000005</v>
          </cell>
          <cell r="E227">
            <v>599.6</v>
          </cell>
          <cell r="F227">
            <v>1063.3</v>
          </cell>
          <cell r="G227">
            <v>1098.4000000000001</v>
          </cell>
        </row>
        <row r="228">
          <cell r="A228" t="str">
            <v>Washington</v>
          </cell>
          <cell r="B228" t="str">
            <v>ALT</v>
          </cell>
          <cell r="C228" t="str">
            <v>K-12-ALT</v>
          </cell>
          <cell r="D228">
            <v>0</v>
          </cell>
          <cell r="E228">
            <v>0</v>
          </cell>
          <cell r="F228">
            <v>0</v>
          </cell>
          <cell r="G228">
            <v>0</v>
          </cell>
        </row>
        <row r="229">
          <cell r="A229" t="str">
            <v>Washington</v>
          </cell>
          <cell r="B229" t="str">
            <v>NEW</v>
          </cell>
          <cell r="C229" t="str">
            <v>K-12-NEW</v>
          </cell>
          <cell r="D229">
            <v>1515.4</v>
          </cell>
          <cell r="E229">
            <v>2024.7</v>
          </cell>
          <cell r="F229">
            <v>2712.8</v>
          </cell>
          <cell r="G229">
            <v>1463.8</v>
          </cell>
        </row>
        <row r="230">
          <cell r="A230" t="str">
            <v>Washington</v>
          </cell>
          <cell r="B230" t="str">
            <v>ADD</v>
          </cell>
          <cell r="C230" t="str">
            <v>Laboratories (excl. manufacturer owned)-ADD</v>
          </cell>
          <cell r="D230">
            <v>28.5</v>
          </cell>
          <cell r="E230">
            <v>9</v>
          </cell>
          <cell r="F230">
            <v>57</v>
          </cell>
          <cell r="G230">
            <v>21.6</v>
          </cell>
        </row>
        <row r="231">
          <cell r="A231" t="str">
            <v>Washington</v>
          </cell>
          <cell r="B231" t="str">
            <v>ALT</v>
          </cell>
          <cell r="C231" t="str">
            <v>Laboratories (excl. manufacturer owned)-ALT</v>
          </cell>
          <cell r="D231">
            <v>0</v>
          </cell>
          <cell r="E231">
            <v>0</v>
          </cell>
          <cell r="F231">
            <v>0</v>
          </cell>
          <cell r="G231">
            <v>0</v>
          </cell>
        </row>
        <row r="232">
          <cell r="A232" t="str">
            <v>Washington</v>
          </cell>
          <cell r="B232" t="str">
            <v>NEW</v>
          </cell>
          <cell r="C232" t="str">
            <v>Laboratories (excl. manufacturer owned)-NEW</v>
          </cell>
          <cell r="D232">
            <v>740.2</v>
          </cell>
          <cell r="E232">
            <v>264.60000000000002</v>
          </cell>
          <cell r="F232">
            <v>167.7</v>
          </cell>
          <cell r="G232">
            <v>268</v>
          </cell>
        </row>
        <row r="233">
          <cell r="A233" t="str">
            <v>Washington</v>
          </cell>
          <cell r="B233" t="str">
            <v>ADD</v>
          </cell>
          <cell r="C233" t="str">
            <v>Laboratories (Manufacturer owned)-ADD</v>
          </cell>
          <cell r="E233">
            <v>6.2</v>
          </cell>
          <cell r="F233">
            <v>9.6</v>
          </cell>
        </row>
        <row r="234">
          <cell r="A234" t="str">
            <v>Washington</v>
          </cell>
          <cell r="B234" t="str">
            <v>ALT</v>
          </cell>
          <cell r="C234" t="str">
            <v>Laboratories (Manufacturer owned)-ALT</v>
          </cell>
          <cell r="D234">
            <v>0</v>
          </cell>
          <cell r="E234">
            <v>0</v>
          </cell>
          <cell r="F234">
            <v>0</v>
          </cell>
          <cell r="G234">
            <v>0</v>
          </cell>
        </row>
        <row r="235">
          <cell r="A235" t="str">
            <v>Washington</v>
          </cell>
          <cell r="B235" t="str">
            <v>NEW</v>
          </cell>
          <cell r="C235" t="str">
            <v>Laboratories (Manufacturer owned)-NEW</v>
          </cell>
          <cell r="E235">
            <v>2.9</v>
          </cell>
          <cell r="F235">
            <v>57.8</v>
          </cell>
          <cell r="G235">
            <v>87.5</v>
          </cell>
        </row>
        <row r="236">
          <cell r="A236" t="str">
            <v>Washington</v>
          </cell>
          <cell r="B236" t="str">
            <v>ADD</v>
          </cell>
          <cell r="C236" t="str">
            <v>Libraries and Museums-ADD</v>
          </cell>
          <cell r="D236">
            <v>82.3</v>
          </cell>
          <cell r="E236">
            <v>110.5</v>
          </cell>
          <cell r="F236">
            <v>21.4</v>
          </cell>
          <cell r="G236">
            <v>44.5</v>
          </cell>
        </row>
        <row r="237">
          <cell r="A237" t="str">
            <v>Washington</v>
          </cell>
          <cell r="B237" t="str">
            <v>ALT</v>
          </cell>
          <cell r="C237" t="str">
            <v>Libraries and Museums-ALT</v>
          </cell>
          <cell r="D237">
            <v>0</v>
          </cell>
          <cell r="E237">
            <v>0</v>
          </cell>
          <cell r="F237">
            <v>0</v>
          </cell>
          <cell r="G237">
            <v>0</v>
          </cell>
        </row>
        <row r="238">
          <cell r="A238" t="str">
            <v>Washington</v>
          </cell>
          <cell r="B238" t="str">
            <v>NEW</v>
          </cell>
          <cell r="C238" t="str">
            <v>Libraries and Museums-NEW</v>
          </cell>
          <cell r="D238">
            <v>169.5</v>
          </cell>
          <cell r="E238">
            <v>528</v>
          </cell>
          <cell r="F238">
            <v>197.9</v>
          </cell>
          <cell r="G238">
            <v>337.5</v>
          </cell>
        </row>
        <row r="239">
          <cell r="A239" t="str">
            <v>Washington</v>
          </cell>
          <cell r="B239" t="str">
            <v>ADD</v>
          </cell>
          <cell r="C239" t="str">
            <v>Manufacturing and Processing Plants-ADD</v>
          </cell>
          <cell r="D239">
            <v>279.7</v>
          </cell>
          <cell r="E239">
            <v>148.4</v>
          </cell>
          <cell r="F239">
            <v>322.5</v>
          </cell>
          <cell r="G239">
            <v>47.9</v>
          </cell>
        </row>
        <row r="240">
          <cell r="A240" t="str">
            <v>Washington</v>
          </cell>
          <cell r="B240" t="str">
            <v>ALT</v>
          </cell>
          <cell r="C240" t="str">
            <v>Manufacturing and Processing Plants-ALT</v>
          </cell>
          <cell r="D240">
            <v>0</v>
          </cell>
          <cell r="E240">
            <v>0</v>
          </cell>
          <cell r="F240">
            <v>0</v>
          </cell>
          <cell r="G240">
            <v>0</v>
          </cell>
        </row>
        <row r="241">
          <cell r="A241" t="str">
            <v>Washington</v>
          </cell>
          <cell r="B241" t="str">
            <v>NEW</v>
          </cell>
          <cell r="C241" t="str">
            <v>Manufacturing and Processing Plants-NEW</v>
          </cell>
          <cell r="D241">
            <v>633.4</v>
          </cell>
          <cell r="E241">
            <v>842.9</v>
          </cell>
          <cell r="F241">
            <v>879.4</v>
          </cell>
          <cell r="G241">
            <v>1779</v>
          </cell>
        </row>
        <row r="242">
          <cell r="A242" t="str">
            <v>Washington</v>
          </cell>
          <cell r="B242" t="str">
            <v>ADD</v>
          </cell>
          <cell r="C242" t="str">
            <v>Miscellaneous Nonresidential Buildings-ADD</v>
          </cell>
          <cell r="D242">
            <v>13.5</v>
          </cell>
          <cell r="E242">
            <v>4.9000000000000004</v>
          </cell>
          <cell r="F242">
            <v>22.8</v>
          </cell>
          <cell r="G242">
            <v>104</v>
          </cell>
        </row>
        <row r="243">
          <cell r="A243" t="str">
            <v>Washington</v>
          </cell>
          <cell r="B243" t="str">
            <v>ALT</v>
          </cell>
          <cell r="C243" t="str">
            <v>Miscellaneous Nonresidential Buildings-ALT</v>
          </cell>
          <cell r="D243">
            <v>0</v>
          </cell>
          <cell r="E243">
            <v>0</v>
          </cell>
          <cell r="F243">
            <v>0</v>
          </cell>
          <cell r="G243">
            <v>0</v>
          </cell>
        </row>
        <row r="244">
          <cell r="A244" t="str">
            <v>Washington</v>
          </cell>
          <cell r="B244" t="str">
            <v>NEW</v>
          </cell>
          <cell r="C244" t="str">
            <v>Miscellaneous Nonresidential Buildings-NEW</v>
          </cell>
          <cell r="D244">
            <v>141.19999999999999</v>
          </cell>
          <cell r="E244">
            <v>156.6</v>
          </cell>
          <cell r="F244">
            <v>88.5</v>
          </cell>
          <cell r="G244">
            <v>260.8</v>
          </cell>
        </row>
        <row r="245">
          <cell r="A245" t="str">
            <v>Washington</v>
          </cell>
          <cell r="B245" t="str">
            <v>ADD</v>
          </cell>
          <cell r="C245" t="str">
            <v>Office and Bank Buildings-ADD</v>
          </cell>
          <cell r="D245">
            <v>408.4</v>
          </cell>
          <cell r="E245">
            <v>188.7</v>
          </cell>
          <cell r="F245">
            <v>154</v>
          </cell>
          <cell r="G245">
            <v>189.9</v>
          </cell>
        </row>
        <row r="246">
          <cell r="A246" t="str">
            <v>Washington</v>
          </cell>
          <cell r="B246" t="str">
            <v>ALT</v>
          </cell>
          <cell r="C246" t="str">
            <v>Office and Bank Buildings-ALT</v>
          </cell>
          <cell r="D246">
            <v>0</v>
          </cell>
          <cell r="E246">
            <v>0</v>
          </cell>
          <cell r="F246">
            <v>0</v>
          </cell>
          <cell r="G246">
            <v>0</v>
          </cell>
        </row>
        <row r="247">
          <cell r="A247" t="str">
            <v>Washington</v>
          </cell>
          <cell r="B247" t="str">
            <v>NEW</v>
          </cell>
          <cell r="C247" t="str">
            <v>Office and Bank Buildings-NEW</v>
          </cell>
          <cell r="D247">
            <v>5837.3</v>
          </cell>
          <cell r="E247">
            <v>3877.3</v>
          </cell>
          <cell r="F247">
            <v>2924.8</v>
          </cell>
          <cell r="G247">
            <v>3586.2</v>
          </cell>
        </row>
        <row r="248">
          <cell r="A248" t="str">
            <v>Washington</v>
          </cell>
          <cell r="B248" t="str">
            <v>ADD</v>
          </cell>
          <cell r="C248" t="str">
            <v>Other Government Service Buildings-ADD</v>
          </cell>
          <cell r="D248">
            <v>206</v>
          </cell>
          <cell r="E248">
            <v>27.7</v>
          </cell>
          <cell r="F248">
            <v>306.10000000000002</v>
          </cell>
          <cell r="G248">
            <v>16.2</v>
          </cell>
        </row>
        <row r="249">
          <cell r="A249" t="str">
            <v>Washington</v>
          </cell>
          <cell r="B249" t="str">
            <v>ALT</v>
          </cell>
          <cell r="C249" t="str">
            <v>Other Government Service Buildings-ALT</v>
          </cell>
          <cell r="D249">
            <v>0</v>
          </cell>
          <cell r="E249">
            <v>0</v>
          </cell>
          <cell r="F249">
            <v>0</v>
          </cell>
          <cell r="G249">
            <v>0</v>
          </cell>
        </row>
        <row r="250">
          <cell r="A250" t="str">
            <v>Washington</v>
          </cell>
          <cell r="B250" t="str">
            <v>NEW</v>
          </cell>
          <cell r="C250" t="str">
            <v>Other Government Service Buildings-NEW</v>
          </cell>
          <cell r="D250">
            <v>507</v>
          </cell>
          <cell r="E250">
            <v>378</v>
          </cell>
          <cell r="F250">
            <v>690.3</v>
          </cell>
          <cell r="G250">
            <v>622.5</v>
          </cell>
        </row>
        <row r="251">
          <cell r="A251" t="str">
            <v>Washington</v>
          </cell>
          <cell r="B251" t="str">
            <v>ADD</v>
          </cell>
          <cell r="C251" t="str">
            <v>Other Religious Buildings-ADD</v>
          </cell>
          <cell r="D251">
            <v>22</v>
          </cell>
          <cell r="E251">
            <v>10</v>
          </cell>
          <cell r="G251">
            <v>2</v>
          </cell>
        </row>
        <row r="252">
          <cell r="A252" t="str">
            <v>Washington</v>
          </cell>
          <cell r="B252" t="str">
            <v>NEW</v>
          </cell>
          <cell r="C252" t="str">
            <v>Other Religious Buildings-NEW</v>
          </cell>
          <cell r="D252">
            <v>7</v>
          </cell>
          <cell r="E252">
            <v>64.8</v>
          </cell>
          <cell r="F252">
            <v>59.4</v>
          </cell>
        </row>
        <row r="253">
          <cell r="A253" t="str">
            <v>Washington</v>
          </cell>
          <cell r="B253" t="str">
            <v>ADD</v>
          </cell>
          <cell r="C253" t="str">
            <v>Parking Garages and Automotive Services-ADD</v>
          </cell>
          <cell r="D253">
            <v>307.7</v>
          </cell>
          <cell r="E253">
            <v>104.5</v>
          </cell>
          <cell r="F253">
            <v>112.8</v>
          </cell>
          <cell r="G253">
            <v>495.7</v>
          </cell>
        </row>
        <row r="254">
          <cell r="A254" t="str">
            <v>Washington</v>
          </cell>
          <cell r="B254" t="str">
            <v>ALT</v>
          </cell>
          <cell r="C254" t="str">
            <v>Parking Garages and Automotive Services-ALT</v>
          </cell>
          <cell r="D254">
            <v>0</v>
          </cell>
          <cell r="E254">
            <v>0</v>
          </cell>
          <cell r="F254">
            <v>0</v>
          </cell>
          <cell r="G254">
            <v>0</v>
          </cell>
        </row>
        <row r="255">
          <cell r="A255" t="str">
            <v>Washington</v>
          </cell>
          <cell r="B255" t="str">
            <v>NEW</v>
          </cell>
          <cell r="C255" t="str">
            <v>Parking Garages and Automotive Services-NEW</v>
          </cell>
          <cell r="D255">
            <v>5501.3</v>
          </cell>
          <cell r="E255">
            <v>3760.1</v>
          </cell>
          <cell r="F255">
            <v>4730.8999999999996</v>
          </cell>
          <cell r="G255">
            <v>3783.5</v>
          </cell>
        </row>
        <row r="256">
          <cell r="A256" t="str">
            <v>Washington</v>
          </cell>
          <cell r="B256" t="str">
            <v>ADD</v>
          </cell>
          <cell r="C256" t="str">
            <v>Schools-Other-ADD</v>
          </cell>
          <cell r="D256">
            <v>74</v>
          </cell>
          <cell r="E256">
            <v>159.9</v>
          </cell>
          <cell r="F256">
            <v>125.3</v>
          </cell>
          <cell r="G256">
            <v>142.4</v>
          </cell>
        </row>
        <row r="257">
          <cell r="A257" t="str">
            <v>Washington</v>
          </cell>
          <cell r="B257" t="str">
            <v>ALT</v>
          </cell>
          <cell r="C257" t="str">
            <v>Schools-Other-ALT</v>
          </cell>
          <cell r="D257">
            <v>0</v>
          </cell>
          <cell r="E257">
            <v>0</v>
          </cell>
          <cell r="F257">
            <v>0</v>
          </cell>
          <cell r="G257">
            <v>0</v>
          </cell>
        </row>
        <row r="258">
          <cell r="A258" t="str">
            <v>Washington</v>
          </cell>
          <cell r="B258" t="str">
            <v>NEW</v>
          </cell>
          <cell r="C258" t="str">
            <v>Schools-Other-NEW</v>
          </cell>
          <cell r="D258">
            <v>1156</v>
          </cell>
          <cell r="E258">
            <v>623</v>
          </cell>
          <cell r="F258">
            <v>1180.5</v>
          </cell>
          <cell r="G258">
            <v>421</v>
          </cell>
        </row>
        <row r="259">
          <cell r="A259" t="str">
            <v>Washington</v>
          </cell>
          <cell r="B259" t="str">
            <v>ADD</v>
          </cell>
          <cell r="C259" t="str">
            <v>Service-ADD</v>
          </cell>
          <cell r="D259">
            <v>23.3</v>
          </cell>
          <cell r="E259">
            <v>177.5</v>
          </cell>
          <cell r="G259">
            <v>116.3</v>
          </cell>
        </row>
        <row r="260">
          <cell r="A260" t="str">
            <v>Washington</v>
          </cell>
          <cell r="B260" t="str">
            <v>ALT</v>
          </cell>
          <cell r="C260" t="str">
            <v>Service-ALT</v>
          </cell>
          <cell r="D260">
            <v>0</v>
          </cell>
          <cell r="E260">
            <v>0</v>
          </cell>
          <cell r="F260">
            <v>0</v>
          </cell>
          <cell r="G260">
            <v>0</v>
          </cell>
        </row>
        <row r="261">
          <cell r="A261" t="str">
            <v>Washington</v>
          </cell>
          <cell r="B261" t="str">
            <v>NEW</v>
          </cell>
          <cell r="C261" t="str">
            <v>Service-NEW</v>
          </cell>
          <cell r="D261">
            <v>346.2</v>
          </cell>
          <cell r="E261">
            <v>692.6</v>
          </cell>
          <cell r="F261">
            <v>367.3</v>
          </cell>
          <cell r="G261">
            <v>189.7</v>
          </cell>
        </row>
        <row r="262">
          <cell r="A262" t="str">
            <v>Washington</v>
          </cell>
          <cell r="B262" t="str">
            <v>ADD</v>
          </cell>
          <cell r="C262" t="str">
            <v>Stores and Restaurants-ADD</v>
          </cell>
          <cell r="D262">
            <v>576.1</v>
          </cell>
          <cell r="E262">
            <v>858.2</v>
          </cell>
          <cell r="F262">
            <v>582.4</v>
          </cell>
          <cell r="G262">
            <v>370.4</v>
          </cell>
        </row>
        <row r="263">
          <cell r="A263" t="str">
            <v>Washington</v>
          </cell>
          <cell r="B263" t="str">
            <v>ALT</v>
          </cell>
          <cell r="C263" t="str">
            <v>Stores and Restaurants-ALT</v>
          </cell>
          <cell r="D263">
            <v>0</v>
          </cell>
          <cell r="E263">
            <v>0</v>
          </cell>
          <cell r="F263">
            <v>0</v>
          </cell>
          <cell r="G263">
            <v>0</v>
          </cell>
        </row>
        <row r="264">
          <cell r="A264" t="str">
            <v>Washington</v>
          </cell>
          <cell r="B264" t="str">
            <v>NEW</v>
          </cell>
          <cell r="C264" t="str">
            <v>Stores and Restaurants-NEW</v>
          </cell>
          <cell r="D264">
            <v>5324.9</v>
          </cell>
          <cell r="E264">
            <v>4367.3999999999996</v>
          </cell>
          <cell r="F264">
            <v>3205</v>
          </cell>
          <cell r="G264">
            <v>4544.5</v>
          </cell>
        </row>
        <row r="265">
          <cell r="A265" t="str">
            <v>Washington</v>
          </cell>
          <cell r="B265" t="str">
            <v>ADD</v>
          </cell>
          <cell r="C265" t="str">
            <v>Terminals-ADD</v>
          </cell>
          <cell r="D265">
            <v>909.2</v>
          </cell>
          <cell r="E265">
            <v>131</v>
          </cell>
          <cell r="F265">
            <v>30.6</v>
          </cell>
          <cell r="G265">
            <v>35.799999999999997</v>
          </cell>
        </row>
        <row r="266">
          <cell r="A266" t="str">
            <v>Washington</v>
          </cell>
          <cell r="B266" t="str">
            <v>ALT</v>
          </cell>
          <cell r="C266" t="str">
            <v>Terminals-ALT</v>
          </cell>
          <cell r="D266">
            <v>0</v>
          </cell>
          <cell r="E266">
            <v>0</v>
          </cell>
          <cell r="F266">
            <v>0</v>
          </cell>
          <cell r="G266">
            <v>0</v>
          </cell>
        </row>
        <row r="267">
          <cell r="A267" t="str">
            <v>Washington</v>
          </cell>
          <cell r="B267" t="str">
            <v>NEW</v>
          </cell>
          <cell r="C267" t="str">
            <v>Terminals-NEW</v>
          </cell>
          <cell r="D267">
            <v>8.1999999999999993</v>
          </cell>
          <cell r="E267">
            <v>40.6</v>
          </cell>
          <cell r="F267">
            <v>56.1</v>
          </cell>
          <cell r="G267">
            <v>39.700000000000003</v>
          </cell>
        </row>
        <row r="268">
          <cell r="A268" t="str">
            <v>Washington</v>
          </cell>
          <cell r="B268" t="str">
            <v>ADD</v>
          </cell>
          <cell r="C268" t="str">
            <v>Warehouses (excl. manufacturer owned)-ADD</v>
          </cell>
          <cell r="D268">
            <v>504.3</v>
          </cell>
          <cell r="E268">
            <v>225.4</v>
          </cell>
          <cell r="F268">
            <v>175.6</v>
          </cell>
          <cell r="G268">
            <v>296.89999999999998</v>
          </cell>
        </row>
        <row r="269">
          <cell r="A269" t="str">
            <v>Washington</v>
          </cell>
          <cell r="B269" t="str">
            <v>ALT</v>
          </cell>
          <cell r="C269" t="str">
            <v>Warehouses (excl. manufacturer owned)-ALT</v>
          </cell>
          <cell r="D269">
            <v>0</v>
          </cell>
          <cell r="E269">
            <v>0</v>
          </cell>
          <cell r="F269">
            <v>0</v>
          </cell>
          <cell r="G269">
            <v>0</v>
          </cell>
        </row>
        <row r="270">
          <cell r="A270" t="str">
            <v>Washington</v>
          </cell>
          <cell r="B270" t="str">
            <v>NEW</v>
          </cell>
          <cell r="C270" t="str">
            <v>Warehouses (excl. manufacturer owned)-NEW</v>
          </cell>
          <cell r="D270">
            <v>5274.2</v>
          </cell>
          <cell r="E270">
            <v>2517.5</v>
          </cell>
          <cell r="F270">
            <v>4644.8999999999996</v>
          </cell>
          <cell r="G270">
            <v>2861.1</v>
          </cell>
        </row>
        <row r="271">
          <cell r="A271" t="str">
            <v>Washington</v>
          </cell>
          <cell r="B271" t="str">
            <v>ADD</v>
          </cell>
          <cell r="C271" t="str">
            <v>Warehouses (Manufacturer owned)-ADD</v>
          </cell>
          <cell r="D271">
            <v>15.4</v>
          </cell>
          <cell r="E271">
            <v>58.4</v>
          </cell>
          <cell r="F271">
            <v>7.6</v>
          </cell>
          <cell r="G271">
            <v>129.19999999999999</v>
          </cell>
        </row>
        <row r="272">
          <cell r="A272" t="str">
            <v>Washington</v>
          </cell>
          <cell r="B272" t="str">
            <v>ALT</v>
          </cell>
          <cell r="C272" t="str">
            <v>Warehouses (Manufacturer owned)-ALT</v>
          </cell>
          <cell r="D272">
            <v>0</v>
          </cell>
          <cell r="E272">
            <v>0</v>
          </cell>
          <cell r="F272">
            <v>0</v>
          </cell>
        </row>
        <row r="273">
          <cell r="A273" t="str">
            <v>Washington</v>
          </cell>
          <cell r="B273" t="str">
            <v>NEW</v>
          </cell>
          <cell r="C273" t="str">
            <v>Warehouses (Manufacturer owned)-NEW</v>
          </cell>
          <cell r="D273">
            <v>362.3</v>
          </cell>
          <cell r="E273">
            <v>608.20000000000005</v>
          </cell>
          <cell r="F273">
            <v>556</v>
          </cell>
          <cell r="G273">
            <v>1569.5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ID"/>
      <sheetName val="MT"/>
      <sheetName val="OR"/>
      <sheetName val="WA"/>
      <sheetName val="Sheet1"/>
      <sheetName val="Data"/>
      <sheetName val="Zone Pivot"/>
    </sheetNames>
    <sheetDataSet>
      <sheetData sheetId="0"/>
      <sheetData sheetId="1"/>
      <sheetData sheetId="2"/>
      <sheetData sheetId="3"/>
      <sheetData sheetId="4"/>
      <sheetData sheetId="5"/>
      <sheetData sheetId="6">
        <row r="9">
          <cell r="A9" t="str">
            <v>Pre 1980</v>
          </cell>
          <cell r="C9" t="str">
            <v>OR</v>
          </cell>
          <cell r="D9" t="str">
            <v>OR</v>
          </cell>
          <cell r="GI9">
            <v>1</v>
          </cell>
          <cell r="GJ9">
            <v>1</v>
          </cell>
          <cell r="GK9" t="str">
            <v>WA</v>
          </cell>
          <cell r="GL9">
            <v>421.61790000000002</v>
          </cell>
          <cell r="GM9" t="str">
            <v>Pre 1980</v>
          </cell>
          <cell r="GN9">
            <v>-1</v>
          </cell>
          <cell r="GQ9">
            <v>1973993.9269050001</v>
          </cell>
          <cell r="GR9">
            <v>48279.465729000003</v>
          </cell>
        </row>
        <row r="10">
          <cell r="A10" t="str">
            <v>1980-1992</v>
          </cell>
          <cell r="C10" t="str">
            <v>WA</v>
          </cell>
          <cell r="D10" t="str">
            <v>WA</v>
          </cell>
          <cell r="GI10">
            <v>1</v>
          </cell>
          <cell r="GJ10">
            <v>2</v>
          </cell>
          <cell r="GK10" t="str">
            <v>OR</v>
          </cell>
          <cell r="GL10">
            <v>236.3005</v>
          </cell>
          <cell r="GM10" t="str">
            <v>Pre 1980</v>
          </cell>
          <cell r="GN10">
            <v>-1</v>
          </cell>
          <cell r="GQ10">
            <v>1135100.1708150001</v>
          </cell>
          <cell r="GR10">
            <v>69699.195479999995</v>
          </cell>
        </row>
        <row r="11">
          <cell r="A11" t="str">
            <v>1993-2006</v>
          </cell>
          <cell r="C11" t="str">
            <v>MT</v>
          </cell>
          <cell r="D11" t="str">
            <v>MT</v>
          </cell>
          <cell r="GI11">
            <v>1</v>
          </cell>
          <cell r="GJ11">
            <v>2</v>
          </cell>
          <cell r="GK11" t="str">
            <v>OR</v>
          </cell>
          <cell r="GL11">
            <v>236.3005</v>
          </cell>
          <cell r="GM11" t="str">
            <v>Pre 1980</v>
          </cell>
          <cell r="GN11">
            <v>-1</v>
          </cell>
          <cell r="GQ11">
            <v>1135100.1708150001</v>
          </cell>
          <cell r="GR11">
            <v>69699.195479999995</v>
          </cell>
        </row>
        <row r="12">
          <cell r="A12" t="str">
            <v>Post 2006</v>
          </cell>
          <cell r="C12" t="str">
            <v>ID</v>
          </cell>
          <cell r="D12" t="str">
            <v>ID</v>
          </cell>
          <cell r="GI12">
            <v>1</v>
          </cell>
          <cell r="GJ12">
            <v>2</v>
          </cell>
          <cell r="GK12" t="str">
            <v>OR</v>
          </cell>
          <cell r="GL12">
            <v>236.3005</v>
          </cell>
          <cell r="GM12" t="str">
            <v>Pre 1980</v>
          </cell>
          <cell r="GN12">
            <v>-1</v>
          </cell>
          <cell r="GQ12">
            <v>1135100.1708150001</v>
          </cell>
          <cell r="GR12">
            <v>69699.195479999995</v>
          </cell>
        </row>
        <row r="13">
          <cell r="C13" t="str">
            <v>Region</v>
          </cell>
          <cell r="D13" t="str">
            <v>&lt;&gt;""</v>
          </cell>
          <cell r="GI13">
            <v>1</v>
          </cell>
          <cell r="GJ13">
            <v>1</v>
          </cell>
          <cell r="GK13" t="str">
            <v>WA</v>
          </cell>
          <cell r="GL13">
            <v>421.61790000000002</v>
          </cell>
          <cell r="GM13" t="str">
            <v>1993-2006</v>
          </cell>
          <cell r="GN13">
            <v>-1</v>
          </cell>
          <cell r="GQ13">
            <v>1973993.9269050001</v>
          </cell>
          <cell r="GR13">
            <v>48279.465729000003</v>
          </cell>
        </row>
        <row r="14">
          <cell r="GI14">
            <v>1</v>
          </cell>
          <cell r="GJ14">
            <v>1</v>
          </cell>
          <cell r="GK14" t="str">
            <v>WA</v>
          </cell>
          <cell r="GL14">
            <v>421.61790000000002</v>
          </cell>
          <cell r="GM14" t="str">
            <v>Pre 1980</v>
          </cell>
          <cell r="GN14">
            <v>-1</v>
          </cell>
          <cell r="GQ14">
            <v>1973993.9269050001</v>
          </cell>
          <cell r="GR14">
            <v>48279.465729000003</v>
          </cell>
        </row>
        <row r="15">
          <cell r="GI15">
            <v>1</v>
          </cell>
          <cell r="GJ15">
            <v>2</v>
          </cell>
          <cell r="GK15" t="str">
            <v>OR</v>
          </cell>
          <cell r="GL15">
            <v>2319.0770000000002</v>
          </cell>
          <cell r="GM15" t="str">
            <v>1980-1992</v>
          </cell>
          <cell r="GN15">
            <v>-1</v>
          </cell>
          <cell r="GQ15">
            <v>10015281.886050001</v>
          </cell>
          <cell r="GR15">
            <v>853165.23753000004</v>
          </cell>
        </row>
        <row r="16">
          <cell r="GI16">
            <v>1</v>
          </cell>
          <cell r="GJ16">
            <v>1</v>
          </cell>
          <cell r="GK16" t="str">
            <v>WA</v>
          </cell>
          <cell r="GL16">
            <v>421.61790000000002</v>
          </cell>
          <cell r="GM16" t="str">
            <v>Pre 1980</v>
          </cell>
          <cell r="GN16">
            <v>0</v>
          </cell>
          <cell r="GQ16">
            <v>1973993.9269050001</v>
          </cell>
          <cell r="GR16">
            <v>48279.465729000003</v>
          </cell>
        </row>
        <row r="17">
          <cell r="GI17">
            <v>1</v>
          </cell>
          <cell r="GJ17">
            <v>2</v>
          </cell>
          <cell r="GK17" t="str">
            <v>OR</v>
          </cell>
          <cell r="GL17">
            <v>236.3005</v>
          </cell>
          <cell r="GM17" t="str">
            <v>1980-1992</v>
          </cell>
          <cell r="GN17">
            <v>-1</v>
          </cell>
          <cell r="GQ17">
            <v>1135100.1708150001</v>
          </cell>
          <cell r="GR17">
            <v>69699.195479999995</v>
          </cell>
        </row>
        <row r="18">
          <cell r="GI18">
            <v>1</v>
          </cell>
          <cell r="GJ18">
            <v>1</v>
          </cell>
          <cell r="GK18" t="str">
            <v>WA</v>
          </cell>
          <cell r="GL18">
            <v>421.61790000000002</v>
          </cell>
          <cell r="GM18" t="str">
            <v>1980-1992</v>
          </cell>
          <cell r="GN18">
            <v>-1</v>
          </cell>
          <cell r="GQ18">
            <v>1973993.9269050001</v>
          </cell>
          <cell r="GR18">
            <v>48279.465729000003</v>
          </cell>
        </row>
        <row r="19">
          <cell r="GI19">
            <v>1</v>
          </cell>
          <cell r="GJ19">
            <v>2</v>
          </cell>
          <cell r="GK19" t="str">
            <v>OR</v>
          </cell>
          <cell r="GL19">
            <v>236.3005</v>
          </cell>
          <cell r="GM19" t="str">
            <v>1993-2006</v>
          </cell>
          <cell r="GN19">
            <v>-1</v>
          </cell>
          <cell r="GQ19">
            <v>1135100.1708150001</v>
          </cell>
          <cell r="GR19">
            <v>69699.195479999995</v>
          </cell>
        </row>
        <row r="20">
          <cell r="GI20">
            <v>1</v>
          </cell>
          <cell r="GJ20">
            <v>2</v>
          </cell>
          <cell r="GK20" t="str">
            <v>OR</v>
          </cell>
          <cell r="GL20">
            <v>236.3005</v>
          </cell>
          <cell r="GM20" t="str">
            <v>1993-2006</v>
          </cell>
          <cell r="GN20">
            <v>-1</v>
          </cell>
          <cell r="GQ20">
            <v>1135100.1708150001</v>
          </cell>
          <cell r="GR20">
            <v>69699.195479999995</v>
          </cell>
        </row>
        <row r="21">
          <cell r="GI21">
            <v>1</v>
          </cell>
          <cell r="GJ21">
            <v>2</v>
          </cell>
          <cell r="GK21" t="str">
            <v>OR</v>
          </cell>
          <cell r="GL21">
            <v>236.3005</v>
          </cell>
          <cell r="GM21" t="str">
            <v>1980-1992</v>
          </cell>
          <cell r="GN21">
            <v>0</v>
          </cell>
          <cell r="GQ21">
            <v>1135100.1708150001</v>
          </cell>
          <cell r="GR21">
            <v>69699.195479999995</v>
          </cell>
        </row>
        <row r="22">
          <cell r="GI22">
            <v>1</v>
          </cell>
          <cell r="GJ22">
            <v>2</v>
          </cell>
          <cell r="GK22" t="str">
            <v>OR</v>
          </cell>
          <cell r="GL22">
            <v>236.3005</v>
          </cell>
          <cell r="GM22" t="str">
            <v>1993-2006</v>
          </cell>
          <cell r="GN22">
            <v>-1</v>
          </cell>
          <cell r="GQ22">
            <v>1135100.1708150001</v>
          </cell>
          <cell r="GR22">
            <v>69699.195479999995</v>
          </cell>
        </row>
        <row r="23">
          <cell r="GI23">
            <v>1</v>
          </cell>
          <cell r="GJ23">
            <v>1</v>
          </cell>
          <cell r="GK23" t="str">
            <v>WA</v>
          </cell>
          <cell r="GL23">
            <v>421.61790000000002</v>
          </cell>
          <cell r="GM23" t="str">
            <v>Pre 1980</v>
          </cell>
          <cell r="GN23">
            <v>-1</v>
          </cell>
          <cell r="GQ23">
            <v>1973993.9269050001</v>
          </cell>
          <cell r="GR23">
            <v>48279.465729000003</v>
          </cell>
        </row>
        <row r="24">
          <cell r="GI24">
            <v>1</v>
          </cell>
          <cell r="GJ24">
            <v>1</v>
          </cell>
          <cell r="GK24" t="str">
            <v>WA</v>
          </cell>
          <cell r="GL24">
            <v>3065.65</v>
          </cell>
          <cell r="GM24" t="str">
            <v>1993-2006</v>
          </cell>
          <cell r="GN24">
            <v>0</v>
          </cell>
          <cell r="GQ24">
            <v>17080115.692499999</v>
          </cell>
          <cell r="GR24">
            <v>323824.60950000002</v>
          </cell>
        </row>
        <row r="25">
          <cell r="GI25">
            <v>1</v>
          </cell>
          <cell r="GJ25">
            <v>2</v>
          </cell>
          <cell r="GK25" t="str">
            <v>OR</v>
          </cell>
          <cell r="GL25">
            <v>236.3005</v>
          </cell>
          <cell r="GM25" t="str">
            <v>1980-1992</v>
          </cell>
          <cell r="GN25">
            <v>-1</v>
          </cell>
          <cell r="GQ25">
            <v>1135100.1708150001</v>
          </cell>
          <cell r="GR25">
            <v>69699.195479999995</v>
          </cell>
        </row>
        <row r="26">
          <cell r="GI26">
            <v>1</v>
          </cell>
          <cell r="GJ26">
            <v>1</v>
          </cell>
          <cell r="GK26" t="str">
            <v>WA</v>
          </cell>
          <cell r="GL26">
            <v>3065.65</v>
          </cell>
          <cell r="GM26" t="str">
            <v>Pre 1980</v>
          </cell>
          <cell r="GN26">
            <v>-1</v>
          </cell>
          <cell r="GQ26">
            <v>16900131.381000001</v>
          </cell>
          <cell r="GR26">
            <v>919.70450351500006</v>
          </cell>
        </row>
        <row r="27">
          <cell r="GI27">
            <v>1</v>
          </cell>
          <cell r="GJ27">
            <v>1</v>
          </cell>
          <cell r="GK27" t="str">
            <v>WA</v>
          </cell>
          <cell r="GL27">
            <v>3065.65</v>
          </cell>
          <cell r="GM27" t="str">
            <v>1980-1992</v>
          </cell>
          <cell r="GN27">
            <v>-1</v>
          </cell>
          <cell r="GQ27">
            <v>17673043.059</v>
          </cell>
          <cell r="GR27">
            <v>69437.00315650001</v>
          </cell>
        </row>
        <row r="28">
          <cell r="GI28">
            <v>1</v>
          </cell>
          <cell r="GJ28">
            <v>2</v>
          </cell>
          <cell r="GK28" t="str">
            <v>OR</v>
          </cell>
          <cell r="GL28">
            <v>236.3005</v>
          </cell>
          <cell r="GM28" t="str">
            <v>1993-2006</v>
          </cell>
          <cell r="GN28">
            <v>-1</v>
          </cell>
          <cell r="GQ28">
            <v>1135100.1708150001</v>
          </cell>
          <cell r="GR28">
            <v>69699.195479999995</v>
          </cell>
        </row>
        <row r="29">
          <cell r="GI29">
            <v>1</v>
          </cell>
          <cell r="GJ29">
            <v>1</v>
          </cell>
          <cell r="GK29" t="str">
            <v>WA</v>
          </cell>
          <cell r="GL29">
            <v>421.61790000000002</v>
          </cell>
          <cell r="GM29" t="str">
            <v>1993-2006</v>
          </cell>
          <cell r="GN29">
            <v>-1</v>
          </cell>
          <cell r="GQ29">
            <v>1973993.9269050001</v>
          </cell>
          <cell r="GR29">
            <v>48279.465729000003</v>
          </cell>
        </row>
        <row r="30">
          <cell r="GI30">
            <v>1</v>
          </cell>
          <cell r="GJ30">
            <v>2</v>
          </cell>
          <cell r="GK30" t="str">
            <v>OR</v>
          </cell>
          <cell r="GL30">
            <v>236.3005</v>
          </cell>
          <cell r="GM30" t="str">
            <v>1993-2006</v>
          </cell>
          <cell r="GN30">
            <v>-1</v>
          </cell>
          <cell r="GQ30">
            <v>1135100.1708150001</v>
          </cell>
          <cell r="GR30">
            <v>69699.195479999995</v>
          </cell>
        </row>
        <row r="31">
          <cell r="GI31">
            <v>1</v>
          </cell>
          <cell r="GJ31">
            <v>2</v>
          </cell>
          <cell r="GK31" t="str">
            <v>OR</v>
          </cell>
          <cell r="GL31">
            <v>236.3005</v>
          </cell>
          <cell r="GM31" t="str">
            <v>Pre 1980</v>
          </cell>
          <cell r="GN31">
            <v>-1</v>
          </cell>
          <cell r="GQ31">
            <v>1135100.1708150001</v>
          </cell>
          <cell r="GR31">
            <v>69699.195479999995</v>
          </cell>
        </row>
        <row r="32">
          <cell r="GI32">
            <v>1</v>
          </cell>
          <cell r="GJ32">
            <v>2</v>
          </cell>
          <cell r="GK32" t="str">
            <v>OR</v>
          </cell>
          <cell r="GL32">
            <v>236.3005</v>
          </cell>
          <cell r="GM32" t="str">
            <v>1993-2006</v>
          </cell>
          <cell r="GN32">
            <v>-1</v>
          </cell>
          <cell r="GQ32">
            <v>1135100.1708150001</v>
          </cell>
          <cell r="GR32">
            <v>69699.195479999995</v>
          </cell>
        </row>
        <row r="33">
          <cell r="GI33">
            <v>1</v>
          </cell>
          <cell r="GJ33">
            <v>2</v>
          </cell>
          <cell r="GK33" t="str">
            <v>OR</v>
          </cell>
          <cell r="GL33">
            <v>236.3005</v>
          </cell>
          <cell r="GM33" t="str">
            <v>Pre 1980</v>
          </cell>
          <cell r="GN33">
            <v>-1</v>
          </cell>
          <cell r="GQ33">
            <v>1135100.1708150001</v>
          </cell>
          <cell r="GR33">
            <v>69699.195479999995</v>
          </cell>
        </row>
        <row r="34">
          <cell r="GI34">
            <v>1</v>
          </cell>
          <cell r="GJ34">
            <v>2</v>
          </cell>
          <cell r="GK34" t="str">
            <v>OR</v>
          </cell>
          <cell r="GL34">
            <v>236.3005</v>
          </cell>
          <cell r="GM34" t="str">
            <v>Pre 1980</v>
          </cell>
          <cell r="GN34">
            <v>-1</v>
          </cell>
          <cell r="GQ34">
            <v>1135100.1708150001</v>
          </cell>
          <cell r="GR34">
            <v>69699.195479999995</v>
          </cell>
        </row>
        <row r="35">
          <cell r="GI35">
            <v>1</v>
          </cell>
          <cell r="GJ35">
            <v>1</v>
          </cell>
          <cell r="GK35" t="str">
            <v>WA</v>
          </cell>
          <cell r="GL35">
            <v>421.61790000000002</v>
          </cell>
          <cell r="GM35" t="str">
            <v>1993-2006</v>
          </cell>
          <cell r="GN35">
            <v>-1</v>
          </cell>
          <cell r="GQ35">
            <v>1973993.9269050001</v>
          </cell>
          <cell r="GR35">
            <v>48279.465729000003</v>
          </cell>
        </row>
        <row r="36">
          <cell r="GI36">
            <v>1</v>
          </cell>
          <cell r="GJ36">
            <v>2</v>
          </cell>
          <cell r="GK36" t="str">
            <v>OR</v>
          </cell>
          <cell r="GL36">
            <v>236.3005</v>
          </cell>
          <cell r="GM36" t="str">
            <v>Pre 1980</v>
          </cell>
          <cell r="GN36">
            <v>0</v>
          </cell>
          <cell r="GQ36">
            <v>1135100.1708150001</v>
          </cell>
          <cell r="GR36">
            <v>69699.195479999995</v>
          </cell>
        </row>
        <row r="37">
          <cell r="GI37">
            <v>1</v>
          </cell>
          <cell r="GJ37">
            <v>1</v>
          </cell>
          <cell r="GK37" t="str">
            <v>WA</v>
          </cell>
          <cell r="GL37">
            <v>3065.65</v>
          </cell>
          <cell r="GM37" t="str">
            <v>1980-1992</v>
          </cell>
          <cell r="GN37">
            <v>-1</v>
          </cell>
          <cell r="GQ37">
            <v>17386466.096999999</v>
          </cell>
          <cell r="GR37">
            <v>430969.07700000005</v>
          </cell>
        </row>
        <row r="38">
          <cell r="GI38">
            <v>1</v>
          </cell>
          <cell r="GJ38">
            <v>2</v>
          </cell>
          <cell r="GK38" t="str">
            <v>OR</v>
          </cell>
          <cell r="GL38">
            <v>236.3005</v>
          </cell>
          <cell r="GM38" t="str">
            <v>1993-2006</v>
          </cell>
          <cell r="GN38">
            <v>-1</v>
          </cell>
          <cell r="GQ38">
            <v>1135100.1708150001</v>
          </cell>
          <cell r="GR38">
            <v>69699.195479999995</v>
          </cell>
        </row>
        <row r="39">
          <cell r="GI39">
            <v>1</v>
          </cell>
          <cell r="GJ39">
            <v>2</v>
          </cell>
          <cell r="GK39" t="str">
            <v>OR</v>
          </cell>
          <cell r="GL39">
            <v>236.3005</v>
          </cell>
          <cell r="GM39" t="str">
            <v>Pre 1980</v>
          </cell>
          <cell r="GN39">
            <v>-1</v>
          </cell>
          <cell r="GQ39">
            <v>1135100.1708150001</v>
          </cell>
          <cell r="GR39">
            <v>69699.195479999995</v>
          </cell>
        </row>
        <row r="40">
          <cell r="GI40">
            <v>1</v>
          </cell>
          <cell r="GJ40">
            <v>1</v>
          </cell>
          <cell r="GK40" t="str">
            <v>WA</v>
          </cell>
          <cell r="GL40">
            <v>421.61790000000002</v>
          </cell>
          <cell r="GM40" t="str">
            <v>Pre 1980</v>
          </cell>
          <cell r="GN40">
            <v>0</v>
          </cell>
          <cell r="GQ40">
            <v>1973993.9269050001</v>
          </cell>
          <cell r="GR40">
            <v>48279.465729000003</v>
          </cell>
        </row>
        <row r="41">
          <cell r="GI41">
            <v>1</v>
          </cell>
          <cell r="GJ41">
            <v>2</v>
          </cell>
          <cell r="GK41" t="str">
            <v>OR</v>
          </cell>
          <cell r="GL41">
            <v>236.3005</v>
          </cell>
          <cell r="GM41" t="str">
            <v>Pre 1980</v>
          </cell>
          <cell r="GN41">
            <v>-1</v>
          </cell>
          <cell r="GQ41">
            <v>1135100.1708150001</v>
          </cell>
          <cell r="GR41">
            <v>69699.195479999995</v>
          </cell>
        </row>
        <row r="42">
          <cell r="GI42">
            <v>1</v>
          </cell>
          <cell r="GJ42">
            <v>2</v>
          </cell>
          <cell r="GK42" t="str">
            <v>OR</v>
          </cell>
          <cell r="GL42">
            <v>236.3005</v>
          </cell>
          <cell r="GM42" t="str">
            <v>Pre 1980</v>
          </cell>
          <cell r="GN42">
            <v>-1</v>
          </cell>
          <cell r="GQ42">
            <v>1135100.1708150001</v>
          </cell>
          <cell r="GR42">
            <v>69699.195479999995</v>
          </cell>
        </row>
        <row r="43">
          <cell r="GI43">
            <v>1</v>
          </cell>
          <cell r="GJ43">
            <v>2</v>
          </cell>
          <cell r="GK43" t="str">
            <v>OR</v>
          </cell>
          <cell r="GL43">
            <v>236.3005</v>
          </cell>
          <cell r="GM43" t="str">
            <v>1980-1992</v>
          </cell>
          <cell r="GN43">
            <v>-1</v>
          </cell>
          <cell r="GQ43">
            <v>1135100.1708150001</v>
          </cell>
          <cell r="GR43">
            <v>69699.195479999995</v>
          </cell>
        </row>
        <row r="44">
          <cell r="GI44">
            <v>1</v>
          </cell>
          <cell r="GJ44">
            <v>1</v>
          </cell>
          <cell r="GK44" t="str">
            <v>WA</v>
          </cell>
          <cell r="GL44">
            <v>421.61790000000002</v>
          </cell>
          <cell r="GM44" t="str">
            <v>1993-2006</v>
          </cell>
          <cell r="GN44">
            <v>-1</v>
          </cell>
          <cell r="GQ44">
            <v>1973993.9269050001</v>
          </cell>
          <cell r="GR44">
            <v>48279.465729000003</v>
          </cell>
        </row>
        <row r="45">
          <cell r="GI45">
            <v>1</v>
          </cell>
          <cell r="GJ45">
            <v>1</v>
          </cell>
          <cell r="GK45" t="str">
            <v>WA</v>
          </cell>
          <cell r="GL45">
            <v>421.61790000000002</v>
          </cell>
          <cell r="GM45" t="str">
            <v>1980-1992</v>
          </cell>
          <cell r="GN45">
            <v>-1</v>
          </cell>
          <cell r="GQ45">
            <v>1973993.9269050001</v>
          </cell>
          <cell r="GR45">
            <v>48279.465729000003</v>
          </cell>
        </row>
        <row r="46">
          <cell r="GI46">
            <v>1</v>
          </cell>
          <cell r="GJ46">
            <v>1</v>
          </cell>
          <cell r="GK46" t="str">
            <v>WA</v>
          </cell>
          <cell r="GL46">
            <v>421.61790000000002</v>
          </cell>
          <cell r="GM46" t="str">
            <v>Pre 1980</v>
          </cell>
          <cell r="GN46">
            <v>-1</v>
          </cell>
          <cell r="GQ46">
            <v>1973993.9269050001</v>
          </cell>
          <cell r="GR46">
            <v>48279.465729000003</v>
          </cell>
        </row>
        <row r="47">
          <cell r="GI47">
            <v>1</v>
          </cell>
          <cell r="GJ47">
            <v>1</v>
          </cell>
          <cell r="GK47" t="str">
            <v>WA</v>
          </cell>
          <cell r="GL47">
            <v>421.61790000000002</v>
          </cell>
          <cell r="GM47" t="str">
            <v>1993-2006</v>
          </cell>
          <cell r="GN47">
            <v>-1</v>
          </cell>
          <cell r="GQ47">
            <v>1973993.9269050001</v>
          </cell>
          <cell r="GR47">
            <v>48279.465729000003</v>
          </cell>
        </row>
        <row r="48">
          <cell r="GI48">
            <v>1</v>
          </cell>
          <cell r="GJ48">
            <v>2</v>
          </cell>
          <cell r="GK48" t="str">
            <v>OR</v>
          </cell>
          <cell r="GL48">
            <v>236.3005</v>
          </cell>
          <cell r="GM48" t="str">
            <v>Pre 1980</v>
          </cell>
          <cell r="GN48">
            <v>-1</v>
          </cell>
          <cell r="GQ48">
            <v>1135100.1708150001</v>
          </cell>
          <cell r="GR48">
            <v>69699.195479999995</v>
          </cell>
        </row>
        <row r="49">
          <cell r="GI49">
            <v>1</v>
          </cell>
          <cell r="GJ49">
            <v>2</v>
          </cell>
          <cell r="GK49" t="str">
            <v>OR</v>
          </cell>
          <cell r="GL49">
            <v>236.3005</v>
          </cell>
          <cell r="GM49" t="str">
            <v>1993-2006</v>
          </cell>
          <cell r="GN49">
            <v>-1</v>
          </cell>
          <cell r="GQ49">
            <v>1135100.1708150001</v>
          </cell>
          <cell r="GR49">
            <v>69699.195479999995</v>
          </cell>
        </row>
        <row r="50">
          <cell r="GI50">
            <v>1</v>
          </cell>
          <cell r="GJ50">
            <v>2</v>
          </cell>
          <cell r="GK50" t="str">
            <v>OR</v>
          </cell>
          <cell r="GL50">
            <v>236.3005</v>
          </cell>
          <cell r="GM50" t="str">
            <v>1993-2006</v>
          </cell>
          <cell r="GN50">
            <v>-1</v>
          </cell>
          <cell r="GQ50">
            <v>1135100.1708150001</v>
          </cell>
          <cell r="GR50">
            <v>69699.195479999995</v>
          </cell>
        </row>
        <row r="51">
          <cell r="GI51">
            <v>2</v>
          </cell>
          <cell r="GJ51">
            <v>3</v>
          </cell>
          <cell r="GK51" t="str">
            <v>WA</v>
          </cell>
          <cell r="GL51">
            <v>2914.5650000000001</v>
          </cell>
          <cell r="GM51" t="str">
            <v>1980-1992</v>
          </cell>
          <cell r="GN51">
            <v>-1</v>
          </cell>
          <cell r="GQ51">
            <v>21482733.993299998</v>
          </cell>
          <cell r="GR51">
            <v>1149358.7077500001</v>
          </cell>
        </row>
        <row r="52">
          <cell r="GI52">
            <v>2</v>
          </cell>
          <cell r="GJ52">
            <v>2</v>
          </cell>
          <cell r="GK52" t="str">
            <v>ID</v>
          </cell>
          <cell r="GL52">
            <v>1211.2819999999999</v>
          </cell>
          <cell r="GM52" t="str">
            <v>1993-2006</v>
          </cell>
          <cell r="GN52">
            <v>-1</v>
          </cell>
          <cell r="GQ52">
            <v>7539140.2961999997</v>
          </cell>
          <cell r="GR52">
            <v>759873.53706</v>
          </cell>
        </row>
        <row r="53">
          <cell r="GI53">
            <v>3</v>
          </cell>
          <cell r="GJ53">
            <v>1</v>
          </cell>
          <cell r="GK53" t="str">
            <v>MT</v>
          </cell>
          <cell r="GL53">
            <v>868.42899999999997</v>
          </cell>
          <cell r="GM53" t="str">
            <v>1993-2006</v>
          </cell>
          <cell r="GN53">
            <v>-1</v>
          </cell>
          <cell r="GQ53">
            <v>7893394.34112</v>
          </cell>
          <cell r="GR53">
            <v>87042.63867</v>
          </cell>
        </row>
        <row r="54">
          <cell r="GI54">
            <v>2</v>
          </cell>
          <cell r="GJ54">
            <v>3</v>
          </cell>
          <cell r="GK54" t="str">
            <v>WA</v>
          </cell>
          <cell r="GL54">
            <v>2914.5650000000001</v>
          </cell>
          <cell r="GM54" t="str">
            <v>Pre 1980</v>
          </cell>
          <cell r="GN54">
            <v>-1</v>
          </cell>
          <cell r="GQ54">
            <v>21482733.993299998</v>
          </cell>
          <cell r="GR54">
            <v>1149358.7077500001</v>
          </cell>
        </row>
        <row r="55">
          <cell r="GI55">
            <v>2</v>
          </cell>
          <cell r="GJ55">
            <v>2</v>
          </cell>
          <cell r="GK55" t="str">
            <v>ID</v>
          </cell>
          <cell r="GL55">
            <v>1211.2819999999999</v>
          </cell>
          <cell r="GM55" t="str">
            <v>1980-1992</v>
          </cell>
          <cell r="GN55">
            <v>-1</v>
          </cell>
          <cell r="GQ55">
            <v>8353957.5847799992</v>
          </cell>
          <cell r="GR55">
            <v>415094.22858</v>
          </cell>
        </row>
        <row r="56">
          <cell r="GI56">
            <v>3</v>
          </cell>
          <cell r="GJ56">
            <v>1</v>
          </cell>
          <cell r="GK56" t="str">
            <v>MT</v>
          </cell>
          <cell r="GL56">
            <v>868.42899999999997</v>
          </cell>
          <cell r="GM56" t="str">
            <v>1993-2006</v>
          </cell>
          <cell r="GN56">
            <v>0</v>
          </cell>
          <cell r="GQ56">
            <v>7893394.34112</v>
          </cell>
          <cell r="GR56">
            <v>87042.63867</v>
          </cell>
        </row>
        <row r="57">
          <cell r="GI57">
            <v>1</v>
          </cell>
          <cell r="GJ57">
            <v>3</v>
          </cell>
          <cell r="GK57" t="str">
            <v>ID</v>
          </cell>
          <cell r="GL57">
            <v>1211.2819999999999</v>
          </cell>
          <cell r="GM57" t="str">
            <v>Pre 1980</v>
          </cell>
          <cell r="GN57">
            <v>0</v>
          </cell>
          <cell r="GQ57">
            <v>6610583.6278200001</v>
          </cell>
          <cell r="GR57">
            <v>1071475.8315600001</v>
          </cell>
        </row>
        <row r="58">
          <cell r="GI58">
            <v>1</v>
          </cell>
          <cell r="GJ58">
            <v>1</v>
          </cell>
          <cell r="GK58" t="str">
            <v>WA</v>
          </cell>
          <cell r="GL58">
            <v>3065.65</v>
          </cell>
          <cell r="GM58" t="str">
            <v>Pre 1980</v>
          </cell>
          <cell r="GN58">
            <v>-1</v>
          </cell>
          <cell r="GQ58">
            <v>17386466.096999999</v>
          </cell>
          <cell r="GR58">
            <v>430969.07700000005</v>
          </cell>
        </row>
        <row r="59">
          <cell r="GI59">
            <v>3</v>
          </cell>
          <cell r="GJ59">
            <v>2</v>
          </cell>
          <cell r="GK59" t="str">
            <v>MT</v>
          </cell>
          <cell r="GL59">
            <v>868.42899999999997</v>
          </cell>
          <cell r="GM59" t="str">
            <v>Pre 1980</v>
          </cell>
          <cell r="GN59">
            <v>0</v>
          </cell>
          <cell r="GQ59">
            <v>6589161.6160499994</v>
          </cell>
          <cell r="GR59">
            <v>276811.74374999997</v>
          </cell>
        </row>
        <row r="60">
          <cell r="GI60">
            <v>2</v>
          </cell>
          <cell r="GJ60">
            <v>2</v>
          </cell>
          <cell r="GK60" t="str">
            <v>OR</v>
          </cell>
          <cell r="GL60">
            <v>2128.9459999999999</v>
          </cell>
          <cell r="GM60" t="str">
            <v>Post 2006</v>
          </cell>
          <cell r="GN60">
            <v>0</v>
          </cell>
          <cell r="GQ60">
            <v>14397465.693119999</v>
          </cell>
          <cell r="GR60">
            <v>404670.05567999999</v>
          </cell>
        </row>
        <row r="61">
          <cell r="GI61">
            <v>1</v>
          </cell>
          <cell r="GJ61">
            <v>1</v>
          </cell>
          <cell r="GK61" t="str">
            <v>WA</v>
          </cell>
          <cell r="GL61">
            <v>2128.8850000000002</v>
          </cell>
          <cell r="GM61" t="str">
            <v>Post 2006</v>
          </cell>
          <cell r="GN61">
            <v>-1</v>
          </cell>
          <cell r="GQ61">
            <v>11160807.345600002</v>
          </cell>
          <cell r="GR61">
            <v>44323.385700000006</v>
          </cell>
        </row>
        <row r="62">
          <cell r="GI62">
            <v>1</v>
          </cell>
          <cell r="GJ62">
            <v>1</v>
          </cell>
          <cell r="GK62" t="str">
            <v>OR</v>
          </cell>
          <cell r="GL62">
            <v>2319.0770000000002</v>
          </cell>
          <cell r="GM62" t="str">
            <v>Post 2006</v>
          </cell>
          <cell r="GN62">
            <v>0</v>
          </cell>
          <cell r="GQ62">
            <v>11124542.796690002</v>
          </cell>
          <cell r="GR62">
            <v>492432.81018000003</v>
          </cell>
        </row>
        <row r="63">
          <cell r="GI63">
            <v>1</v>
          </cell>
          <cell r="GJ63">
            <v>1</v>
          </cell>
          <cell r="GK63" t="str">
            <v>WA</v>
          </cell>
          <cell r="GL63">
            <v>2128.8850000000002</v>
          </cell>
          <cell r="GM63" t="str">
            <v>1980-1992</v>
          </cell>
          <cell r="GN63">
            <v>-1</v>
          </cell>
          <cell r="GQ63">
            <v>10212197.478450002</v>
          </cell>
          <cell r="GR63">
            <v>452047.44090000005</v>
          </cell>
        </row>
        <row r="64">
          <cell r="GI64">
            <v>2</v>
          </cell>
          <cell r="GJ64">
            <v>1</v>
          </cell>
          <cell r="GK64" t="str">
            <v>ID</v>
          </cell>
          <cell r="GL64">
            <v>1211.2819999999999</v>
          </cell>
          <cell r="GM64" t="str">
            <v>Pre 1980</v>
          </cell>
          <cell r="GN64">
            <v>0</v>
          </cell>
          <cell r="GQ64">
            <v>8656438.9258200005</v>
          </cell>
          <cell r="GR64">
            <v>277916.54207999998</v>
          </cell>
        </row>
        <row r="65">
          <cell r="GI65">
            <v>1</v>
          </cell>
          <cell r="GJ65">
            <v>1</v>
          </cell>
          <cell r="GK65" t="str">
            <v>OR</v>
          </cell>
          <cell r="GL65">
            <v>2319.0770000000002</v>
          </cell>
          <cell r="GM65" t="str">
            <v>1993-2006</v>
          </cell>
          <cell r="GN65">
            <v>-1</v>
          </cell>
          <cell r="GQ65">
            <v>9881146.4723700024</v>
          </cell>
          <cell r="GR65">
            <v>942565.65588000009</v>
          </cell>
        </row>
        <row r="66">
          <cell r="GI66">
            <v>2</v>
          </cell>
          <cell r="GJ66">
            <v>2</v>
          </cell>
          <cell r="GK66" t="str">
            <v>OR</v>
          </cell>
          <cell r="GL66">
            <v>2128.9459999999999</v>
          </cell>
          <cell r="GM66" t="str">
            <v>1993-2006</v>
          </cell>
          <cell r="GN66">
            <v>-1</v>
          </cell>
          <cell r="GQ66">
            <v>14397465.693119999</v>
          </cell>
          <cell r="GR66">
            <v>404670.05567999999</v>
          </cell>
        </row>
        <row r="67">
          <cell r="GI67">
            <v>1</v>
          </cell>
          <cell r="GJ67">
            <v>3</v>
          </cell>
          <cell r="GK67" t="str">
            <v>ID</v>
          </cell>
          <cell r="GL67">
            <v>1211.2819999999999</v>
          </cell>
          <cell r="GM67" t="str">
            <v>Post 2006</v>
          </cell>
          <cell r="GN67">
            <v>-1</v>
          </cell>
          <cell r="GQ67">
            <v>7036143.3328799997</v>
          </cell>
          <cell r="GR67">
            <v>763253.13496819988</v>
          </cell>
        </row>
        <row r="68">
          <cell r="GI68">
            <v>1</v>
          </cell>
          <cell r="GJ68">
            <v>1</v>
          </cell>
          <cell r="GK68" t="str">
            <v>OR</v>
          </cell>
          <cell r="GL68">
            <v>2319.0770000000002</v>
          </cell>
          <cell r="GM68" t="str">
            <v>1980-1992</v>
          </cell>
          <cell r="GN68">
            <v>-1</v>
          </cell>
          <cell r="GQ68">
            <v>10494148.095780002</v>
          </cell>
          <cell r="GR68">
            <v>0</v>
          </cell>
        </row>
        <row r="69">
          <cell r="GI69">
            <v>2</v>
          </cell>
          <cell r="GJ69">
            <v>3</v>
          </cell>
          <cell r="GK69" t="str">
            <v>WA</v>
          </cell>
          <cell r="GL69">
            <v>2914.5650000000001</v>
          </cell>
          <cell r="GM69" t="str">
            <v>1980-1992</v>
          </cell>
          <cell r="GN69">
            <v>-1</v>
          </cell>
          <cell r="GQ69">
            <v>18071119.078200001</v>
          </cell>
          <cell r="GR69">
            <v>1443933.7923000001</v>
          </cell>
        </row>
        <row r="70">
          <cell r="GI70">
            <v>1</v>
          </cell>
          <cell r="GJ70">
            <v>2</v>
          </cell>
          <cell r="GK70" t="str">
            <v>WA</v>
          </cell>
          <cell r="GL70">
            <v>3065.65</v>
          </cell>
          <cell r="GN70">
            <v>-1</v>
          </cell>
          <cell r="GQ70">
            <v>16344819.540000001</v>
          </cell>
          <cell r="GR70">
            <v>360520.44</v>
          </cell>
        </row>
        <row r="71">
          <cell r="GI71">
            <v>2</v>
          </cell>
          <cell r="GJ71">
            <v>1</v>
          </cell>
          <cell r="GK71" t="str">
            <v>ID</v>
          </cell>
          <cell r="GL71">
            <v>1211.2819999999999</v>
          </cell>
          <cell r="GM71" t="str">
            <v>1993-2006</v>
          </cell>
          <cell r="GN71">
            <v>-1</v>
          </cell>
          <cell r="GQ71">
            <v>6610583.6278200001</v>
          </cell>
          <cell r="GR71">
            <v>1071475.8315600001</v>
          </cell>
        </row>
        <row r="72">
          <cell r="GI72">
            <v>3</v>
          </cell>
          <cell r="GJ72">
            <v>2</v>
          </cell>
          <cell r="GK72" t="str">
            <v>MT</v>
          </cell>
          <cell r="GL72">
            <v>868.42899999999997</v>
          </cell>
          <cell r="GM72" t="str">
            <v>1993-2006</v>
          </cell>
          <cell r="GN72">
            <v>-1</v>
          </cell>
          <cell r="GQ72">
            <v>6359245.0382999992</v>
          </cell>
          <cell r="GR72">
            <v>233537.92668</v>
          </cell>
        </row>
        <row r="73">
          <cell r="GI73">
            <v>1</v>
          </cell>
          <cell r="GJ73">
            <v>3</v>
          </cell>
          <cell r="GK73" t="str">
            <v>OR</v>
          </cell>
          <cell r="GL73">
            <v>2128.9459999999999</v>
          </cell>
          <cell r="GM73" t="str">
            <v>Pre 1980</v>
          </cell>
          <cell r="GN73">
            <v>-1</v>
          </cell>
          <cell r="GQ73">
            <v>12366706.682639999</v>
          </cell>
          <cell r="GR73">
            <v>1341491.6664145999</v>
          </cell>
        </row>
        <row r="74">
          <cell r="GI74">
            <v>1</v>
          </cell>
          <cell r="GJ74">
            <v>1</v>
          </cell>
          <cell r="GK74" t="str">
            <v>OR</v>
          </cell>
          <cell r="GL74">
            <v>2319.0770000000002</v>
          </cell>
          <cell r="GM74" t="str">
            <v>1980-1992</v>
          </cell>
          <cell r="GN74">
            <v>0</v>
          </cell>
          <cell r="GQ74">
            <v>9881146.4723700024</v>
          </cell>
          <cell r="GR74">
            <v>942565.65588000009</v>
          </cell>
        </row>
        <row r="75">
          <cell r="GI75">
            <v>1</v>
          </cell>
          <cell r="GJ75">
            <v>3</v>
          </cell>
          <cell r="GK75" t="str">
            <v>OR</v>
          </cell>
          <cell r="GL75">
            <v>2319.0770000000002</v>
          </cell>
          <cell r="GM75" t="str">
            <v>1993-2006</v>
          </cell>
          <cell r="GN75">
            <v>-1</v>
          </cell>
          <cell r="GQ75">
            <v>10505349.237690002</v>
          </cell>
          <cell r="GR75">
            <v>1394368.2370200001</v>
          </cell>
        </row>
        <row r="76">
          <cell r="GI76">
            <v>1</v>
          </cell>
          <cell r="GJ76">
            <v>1</v>
          </cell>
          <cell r="GK76" t="str">
            <v>WA</v>
          </cell>
          <cell r="GL76">
            <v>3065.65</v>
          </cell>
          <cell r="GM76" t="str">
            <v>Pre 1980</v>
          </cell>
          <cell r="GN76">
            <v>-1</v>
          </cell>
          <cell r="GQ76">
            <v>15623226.843</v>
          </cell>
          <cell r="GR76">
            <v>216128.38631300002</v>
          </cell>
        </row>
        <row r="77">
          <cell r="GI77">
            <v>1</v>
          </cell>
          <cell r="GJ77">
            <v>1</v>
          </cell>
          <cell r="GK77" t="str">
            <v>WA</v>
          </cell>
          <cell r="GL77">
            <v>2128.8850000000002</v>
          </cell>
          <cell r="GM77" t="str">
            <v>Pre 1980</v>
          </cell>
          <cell r="GN77">
            <v>-1</v>
          </cell>
          <cell r="GQ77">
            <v>11160807.345600002</v>
          </cell>
          <cell r="GR77">
            <v>44323.385700000006</v>
          </cell>
        </row>
        <row r="78">
          <cell r="GI78">
            <v>2</v>
          </cell>
          <cell r="GJ78">
            <v>3</v>
          </cell>
          <cell r="GK78" t="str">
            <v>ID</v>
          </cell>
          <cell r="GL78">
            <v>1211.2819999999999</v>
          </cell>
          <cell r="GM78" t="str">
            <v>Pre 1980</v>
          </cell>
          <cell r="GN78">
            <v>-1</v>
          </cell>
          <cell r="GQ78">
            <v>8599387.5436199997</v>
          </cell>
          <cell r="GR78">
            <v>476288.19521999994</v>
          </cell>
        </row>
        <row r="79">
          <cell r="GI79">
            <v>2</v>
          </cell>
          <cell r="GJ79">
            <v>1</v>
          </cell>
          <cell r="GK79" t="str">
            <v>WA</v>
          </cell>
          <cell r="GL79">
            <v>2914.5650000000001</v>
          </cell>
          <cell r="GM79" t="str">
            <v>Post 2006</v>
          </cell>
          <cell r="GN79">
            <v>0</v>
          </cell>
          <cell r="GQ79">
            <v>19575646.676849999</v>
          </cell>
          <cell r="GR79">
            <v>993983.24760000012</v>
          </cell>
        </row>
        <row r="80">
          <cell r="GI80">
            <v>3</v>
          </cell>
          <cell r="GJ80">
            <v>1</v>
          </cell>
          <cell r="GK80" t="str">
            <v>ID</v>
          </cell>
          <cell r="GL80">
            <v>1211.2819999999999</v>
          </cell>
          <cell r="GM80" t="str">
            <v>Pre 1980</v>
          </cell>
          <cell r="GN80">
            <v>-1</v>
          </cell>
          <cell r="GQ80">
            <v>6535762.7386799995</v>
          </cell>
          <cell r="GR80">
            <v>915656.51508000004</v>
          </cell>
        </row>
        <row r="81">
          <cell r="GI81">
            <v>1</v>
          </cell>
          <cell r="GJ81">
            <v>3</v>
          </cell>
          <cell r="GK81" t="str">
            <v>ID</v>
          </cell>
          <cell r="GL81">
            <v>1211.2819999999999</v>
          </cell>
          <cell r="GM81" t="str">
            <v>1993-2006</v>
          </cell>
          <cell r="GN81">
            <v>0</v>
          </cell>
          <cell r="GQ81">
            <v>7036143.3328799997</v>
          </cell>
          <cell r="GR81">
            <v>763253.13496819988</v>
          </cell>
        </row>
        <row r="82">
          <cell r="GI82">
            <v>3</v>
          </cell>
          <cell r="GJ82">
            <v>2</v>
          </cell>
          <cell r="GK82" t="str">
            <v>MT</v>
          </cell>
          <cell r="GL82">
            <v>868.42899999999997</v>
          </cell>
          <cell r="GM82" t="str">
            <v>1993-2006</v>
          </cell>
          <cell r="GN82">
            <v>-1</v>
          </cell>
          <cell r="GQ82">
            <v>6884470.8975</v>
          </cell>
          <cell r="GR82">
            <v>109969.16426999999</v>
          </cell>
        </row>
        <row r="83">
          <cell r="GI83">
            <v>2</v>
          </cell>
          <cell r="GJ83">
            <v>3</v>
          </cell>
          <cell r="GK83" t="str">
            <v>ID</v>
          </cell>
          <cell r="GL83">
            <v>1211.2819999999999</v>
          </cell>
          <cell r="GM83" t="str">
            <v>1993-2006</v>
          </cell>
          <cell r="GN83">
            <v>-1</v>
          </cell>
          <cell r="GQ83">
            <v>8672064.4636199996</v>
          </cell>
          <cell r="GR83">
            <v>822048.64211999986</v>
          </cell>
        </row>
        <row r="84">
          <cell r="GI84">
            <v>2</v>
          </cell>
          <cell r="GJ84">
            <v>1</v>
          </cell>
          <cell r="GK84" t="str">
            <v>WA</v>
          </cell>
          <cell r="GL84">
            <v>2914.5650000000001</v>
          </cell>
          <cell r="GM84" t="str">
            <v>Pre 1980</v>
          </cell>
          <cell r="GN84">
            <v>0</v>
          </cell>
          <cell r="GQ84">
            <v>12418407.697650002</v>
          </cell>
          <cell r="GR84">
            <v>1184595.7986000001</v>
          </cell>
        </row>
        <row r="85">
          <cell r="GI85">
            <v>1</v>
          </cell>
          <cell r="GJ85">
            <v>2</v>
          </cell>
          <cell r="GK85" t="str">
            <v>OR</v>
          </cell>
          <cell r="GL85">
            <v>2319.0770000000002</v>
          </cell>
          <cell r="GM85" t="str">
            <v>Pre 1980</v>
          </cell>
          <cell r="GN85">
            <v>-1</v>
          </cell>
          <cell r="GQ85">
            <v>11139987.849510001</v>
          </cell>
          <cell r="GR85">
            <v>684034.95192000002</v>
          </cell>
        </row>
        <row r="86">
          <cell r="GI86">
            <v>2</v>
          </cell>
          <cell r="GJ86">
            <v>1</v>
          </cell>
          <cell r="GK86" t="str">
            <v>MT</v>
          </cell>
          <cell r="GL86">
            <v>868.42899999999997</v>
          </cell>
          <cell r="GM86" t="str">
            <v>Pre 1980</v>
          </cell>
          <cell r="GN86">
            <v>0</v>
          </cell>
          <cell r="GQ86">
            <v>6359245.0382999992</v>
          </cell>
          <cell r="GR86">
            <v>233537.92668</v>
          </cell>
        </row>
        <row r="87">
          <cell r="GI87">
            <v>2</v>
          </cell>
          <cell r="GJ87">
            <v>1</v>
          </cell>
          <cell r="GK87" t="str">
            <v>MT</v>
          </cell>
          <cell r="GL87">
            <v>868.42899999999997</v>
          </cell>
          <cell r="GM87" t="str">
            <v>1993-2006</v>
          </cell>
          <cell r="GN87">
            <v>-1</v>
          </cell>
          <cell r="GQ87">
            <v>6359245.0382999992</v>
          </cell>
          <cell r="GR87">
            <v>233537.92668</v>
          </cell>
        </row>
        <row r="88">
          <cell r="GI88">
            <v>2</v>
          </cell>
          <cell r="GJ88">
            <v>2</v>
          </cell>
          <cell r="GK88" t="str">
            <v>MT</v>
          </cell>
          <cell r="GL88">
            <v>868.42899999999997</v>
          </cell>
          <cell r="GM88" t="str">
            <v>Pre 1980</v>
          </cell>
          <cell r="GN88">
            <v>0</v>
          </cell>
          <cell r="GQ88">
            <v>6884470.8975</v>
          </cell>
          <cell r="GR88">
            <v>109969.16426999999</v>
          </cell>
        </row>
        <row r="89">
          <cell r="GI89">
            <v>2</v>
          </cell>
          <cell r="GJ89">
            <v>1</v>
          </cell>
          <cell r="GK89" t="str">
            <v>MT</v>
          </cell>
          <cell r="GL89">
            <v>868.42899999999997</v>
          </cell>
          <cell r="GM89" t="str">
            <v>Pre 1980</v>
          </cell>
          <cell r="GN89">
            <v>0</v>
          </cell>
          <cell r="GQ89">
            <v>6884470.8975</v>
          </cell>
          <cell r="GR89">
            <v>109969.16426999999</v>
          </cell>
        </row>
        <row r="90">
          <cell r="GI90">
            <v>2</v>
          </cell>
          <cell r="GJ90">
            <v>2</v>
          </cell>
          <cell r="GK90" t="str">
            <v>ID</v>
          </cell>
          <cell r="GL90">
            <v>1211.2819999999999</v>
          </cell>
          <cell r="GM90" t="str">
            <v>Pre 1980</v>
          </cell>
          <cell r="GN90">
            <v>0</v>
          </cell>
          <cell r="GQ90">
            <v>6610583.6278200001</v>
          </cell>
          <cell r="GR90">
            <v>1071475.8315600001</v>
          </cell>
        </row>
        <row r="91">
          <cell r="GI91">
            <v>1</v>
          </cell>
          <cell r="GJ91">
            <v>1</v>
          </cell>
          <cell r="GK91" t="str">
            <v>WA</v>
          </cell>
          <cell r="GL91">
            <v>2128.8850000000002</v>
          </cell>
          <cell r="GM91" t="str">
            <v>1980-1992</v>
          </cell>
          <cell r="GN91">
            <v>-1</v>
          </cell>
          <cell r="GQ91">
            <v>10212197.478450002</v>
          </cell>
          <cell r="GR91">
            <v>452047.44090000005</v>
          </cell>
        </row>
        <row r="92">
          <cell r="GI92">
            <v>3</v>
          </cell>
          <cell r="GJ92">
            <v>1</v>
          </cell>
          <cell r="GK92" t="str">
            <v>ID</v>
          </cell>
          <cell r="GL92">
            <v>1211.2819999999999</v>
          </cell>
          <cell r="GM92" t="str">
            <v>1993-2006</v>
          </cell>
          <cell r="GN92">
            <v>-1</v>
          </cell>
          <cell r="GQ92">
            <v>8353957.5847799992</v>
          </cell>
          <cell r="GR92">
            <v>415094.22858</v>
          </cell>
        </row>
        <row r="93">
          <cell r="GI93">
            <v>3</v>
          </cell>
          <cell r="GJ93">
            <v>1</v>
          </cell>
          <cell r="GK93" t="str">
            <v>MT</v>
          </cell>
          <cell r="GL93">
            <v>868.42899999999997</v>
          </cell>
          <cell r="GM93" t="str">
            <v>1993-2006</v>
          </cell>
          <cell r="GN93">
            <v>0</v>
          </cell>
          <cell r="GQ93">
            <v>7256193.2466600006</v>
          </cell>
          <cell r="GR93">
            <v>244480.13207999998</v>
          </cell>
        </row>
        <row r="94">
          <cell r="GI94">
            <v>2</v>
          </cell>
          <cell r="GJ94">
            <v>3</v>
          </cell>
          <cell r="GK94" t="str">
            <v>ID</v>
          </cell>
          <cell r="GL94">
            <v>1211.2819999999999</v>
          </cell>
          <cell r="GM94" t="str">
            <v>1980-1992</v>
          </cell>
          <cell r="GN94">
            <v>-1</v>
          </cell>
          <cell r="GQ94">
            <v>8599387.5436199997</v>
          </cell>
          <cell r="GR94">
            <v>476288.19521999994</v>
          </cell>
        </row>
        <row r="95">
          <cell r="GI95">
            <v>1</v>
          </cell>
          <cell r="GJ95">
            <v>1</v>
          </cell>
          <cell r="GK95" t="str">
            <v>WA</v>
          </cell>
          <cell r="GL95">
            <v>3065.65</v>
          </cell>
          <cell r="GM95" t="str">
            <v>Pre 1980</v>
          </cell>
          <cell r="GN95">
            <v>-1</v>
          </cell>
          <cell r="GQ95">
            <v>17673043.059</v>
          </cell>
          <cell r="GR95">
            <v>69437.00315650001</v>
          </cell>
        </row>
        <row r="96">
          <cell r="GI96">
            <v>3</v>
          </cell>
          <cell r="GJ96">
            <v>2</v>
          </cell>
          <cell r="GK96" t="str">
            <v>MT</v>
          </cell>
          <cell r="GL96">
            <v>868.42899999999997</v>
          </cell>
          <cell r="GM96" t="str">
            <v>Pre 1980</v>
          </cell>
          <cell r="GN96">
            <v>0</v>
          </cell>
          <cell r="GQ96">
            <v>6821475.0578399999</v>
          </cell>
          <cell r="GR96">
            <v>297940.62131999998</v>
          </cell>
        </row>
        <row r="97">
          <cell r="GI97">
            <v>2</v>
          </cell>
          <cell r="GJ97">
            <v>1</v>
          </cell>
          <cell r="GK97" t="str">
            <v>ID</v>
          </cell>
          <cell r="GL97">
            <v>1211.2819999999999</v>
          </cell>
          <cell r="GM97" t="str">
            <v>1980-1992</v>
          </cell>
          <cell r="GN97">
            <v>-1</v>
          </cell>
          <cell r="GQ97">
            <v>8353957.5847799992</v>
          </cell>
          <cell r="GR97">
            <v>415094.22858</v>
          </cell>
        </row>
        <row r="98">
          <cell r="GI98">
            <v>2</v>
          </cell>
          <cell r="GJ98">
            <v>3</v>
          </cell>
          <cell r="GK98" t="str">
            <v>ID</v>
          </cell>
          <cell r="GL98">
            <v>1211.2819999999999</v>
          </cell>
          <cell r="GM98" t="str">
            <v>1980-1992</v>
          </cell>
          <cell r="GN98">
            <v>-1</v>
          </cell>
          <cell r="GQ98">
            <v>8599387.5436199997</v>
          </cell>
          <cell r="GR98">
            <v>476288.19521999994</v>
          </cell>
        </row>
        <row r="99">
          <cell r="GI99">
            <v>1</v>
          </cell>
          <cell r="GJ99">
            <v>3</v>
          </cell>
          <cell r="GK99" t="str">
            <v>ID</v>
          </cell>
          <cell r="GL99">
            <v>1211.2819999999999</v>
          </cell>
          <cell r="GM99" t="str">
            <v>1980-1992</v>
          </cell>
          <cell r="GN99">
            <v>-1</v>
          </cell>
          <cell r="GQ99">
            <v>7036143.3328799997</v>
          </cell>
          <cell r="GR99">
            <v>763253.13496819988</v>
          </cell>
        </row>
        <row r="100">
          <cell r="GI100">
            <v>1</v>
          </cell>
          <cell r="GJ100">
            <v>2</v>
          </cell>
          <cell r="GK100" t="str">
            <v>WA</v>
          </cell>
          <cell r="GL100">
            <v>3065.65</v>
          </cell>
          <cell r="GM100" t="str">
            <v>1980-1992</v>
          </cell>
          <cell r="GN100">
            <v>-1</v>
          </cell>
          <cell r="GQ100">
            <v>16344819.540000001</v>
          </cell>
          <cell r="GR100">
            <v>360520.44</v>
          </cell>
        </row>
        <row r="101">
          <cell r="GI101">
            <v>2</v>
          </cell>
          <cell r="GJ101">
            <v>1</v>
          </cell>
          <cell r="GK101" t="str">
            <v>ID</v>
          </cell>
          <cell r="GL101">
            <v>1211.2819999999999</v>
          </cell>
          <cell r="GM101" t="str">
            <v>Pre 1980</v>
          </cell>
          <cell r="GN101">
            <v>0</v>
          </cell>
          <cell r="GQ101">
            <v>6610583.6278200001</v>
          </cell>
          <cell r="GR101">
            <v>1071475.8315600001</v>
          </cell>
        </row>
        <row r="102">
          <cell r="GI102">
            <v>3</v>
          </cell>
          <cell r="GJ102">
            <v>1</v>
          </cell>
          <cell r="GK102" t="str">
            <v>OR</v>
          </cell>
          <cell r="GL102">
            <v>2128.9459999999999</v>
          </cell>
          <cell r="GM102" t="str">
            <v>1980-1992</v>
          </cell>
          <cell r="GN102">
            <v>0</v>
          </cell>
          <cell r="GQ102">
            <v>11080716.85134</v>
          </cell>
          <cell r="GR102">
            <v>1244986.3313399998</v>
          </cell>
        </row>
        <row r="103">
          <cell r="GI103">
            <v>1</v>
          </cell>
          <cell r="GJ103">
            <v>1</v>
          </cell>
          <cell r="GK103" t="str">
            <v>WA</v>
          </cell>
          <cell r="GL103">
            <v>3065.65</v>
          </cell>
          <cell r="GM103" t="str">
            <v>1993-2006</v>
          </cell>
          <cell r="GN103">
            <v>-1</v>
          </cell>
          <cell r="GQ103">
            <v>15623226.843</v>
          </cell>
          <cell r="GR103">
            <v>216128.38631300002</v>
          </cell>
        </row>
        <row r="104">
          <cell r="GI104">
            <v>2</v>
          </cell>
          <cell r="GJ104">
            <v>1</v>
          </cell>
          <cell r="GK104" t="str">
            <v>OR</v>
          </cell>
          <cell r="GL104">
            <v>2128.9459999999999</v>
          </cell>
          <cell r="GM104" t="str">
            <v>1980-1992</v>
          </cell>
          <cell r="GN104">
            <v>-1</v>
          </cell>
          <cell r="GQ104">
            <v>14014574.75502</v>
          </cell>
          <cell r="GR104">
            <v>434304.984</v>
          </cell>
        </row>
        <row r="105">
          <cell r="GI105">
            <v>1</v>
          </cell>
          <cell r="GJ105">
            <v>2</v>
          </cell>
          <cell r="GK105" t="str">
            <v>OR</v>
          </cell>
          <cell r="GL105">
            <v>2319.0770000000002</v>
          </cell>
          <cell r="GM105" t="str">
            <v>Pre 1980</v>
          </cell>
          <cell r="GN105">
            <v>-1</v>
          </cell>
          <cell r="GQ105">
            <v>10626196.340160001</v>
          </cell>
          <cell r="GR105">
            <v>636725.78112000006</v>
          </cell>
        </row>
        <row r="106">
          <cell r="GI106">
            <v>1</v>
          </cell>
          <cell r="GJ106">
            <v>2</v>
          </cell>
          <cell r="GK106" t="str">
            <v>OR</v>
          </cell>
          <cell r="GL106">
            <v>2319.0770000000002</v>
          </cell>
          <cell r="GM106" t="str">
            <v>1993-2006</v>
          </cell>
          <cell r="GN106">
            <v>-1</v>
          </cell>
          <cell r="GQ106">
            <v>9709024.5774300005</v>
          </cell>
          <cell r="GR106">
            <v>851008.49592000002</v>
          </cell>
        </row>
        <row r="107">
          <cell r="GI107">
            <v>1</v>
          </cell>
          <cell r="GJ107">
            <v>2</v>
          </cell>
          <cell r="GK107" t="str">
            <v>OR</v>
          </cell>
          <cell r="GL107">
            <v>2319.0770000000002</v>
          </cell>
          <cell r="GM107" t="str">
            <v>Pre 1980</v>
          </cell>
          <cell r="GN107">
            <v>-1</v>
          </cell>
          <cell r="GQ107">
            <v>11139987.849510001</v>
          </cell>
          <cell r="GR107">
            <v>684034.95192000002</v>
          </cell>
        </row>
        <row r="108">
          <cell r="GI108">
            <v>3</v>
          </cell>
          <cell r="GJ108">
            <v>2</v>
          </cell>
          <cell r="GK108" t="str">
            <v>MT</v>
          </cell>
          <cell r="GL108">
            <v>868.42899999999997</v>
          </cell>
          <cell r="GM108" t="str">
            <v>Pre 1980</v>
          </cell>
          <cell r="GN108">
            <v>0</v>
          </cell>
          <cell r="GQ108">
            <v>6884470.8975</v>
          </cell>
          <cell r="GR108">
            <v>109969.16426999999</v>
          </cell>
        </row>
        <row r="109">
          <cell r="GI109">
            <v>2</v>
          </cell>
          <cell r="GJ109">
            <v>1</v>
          </cell>
          <cell r="GK109" t="str">
            <v>OR</v>
          </cell>
          <cell r="GL109">
            <v>2128.9459999999999</v>
          </cell>
          <cell r="GM109" t="str">
            <v>1993-2006</v>
          </cell>
          <cell r="GN109">
            <v>-1</v>
          </cell>
          <cell r="GQ109">
            <v>14014574.75502</v>
          </cell>
          <cell r="GR109">
            <v>434304.984</v>
          </cell>
        </row>
        <row r="110">
          <cell r="GI110">
            <v>1</v>
          </cell>
          <cell r="GJ110">
            <v>2</v>
          </cell>
          <cell r="GK110" t="str">
            <v>OR</v>
          </cell>
          <cell r="GL110">
            <v>2319.0770000000002</v>
          </cell>
          <cell r="GM110" t="str">
            <v>1993-2006</v>
          </cell>
          <cell r="GN110">
            <v>0</v>
          </cell>
          <cell r="GQ110">
            <v>11139987.849510001</v>
          </cell>
          <cell r="GR110">
            <v>684034.95192000002</v>
          </cell>
        </row>
        <row r="111">
          <cell r="GI111">
            <v>3</v>
          </cell>
          <cell r="GJ111">
            <v>1</v>
          </cell>
          <cell r="GK111" t="str">
            <v>ID</v>
          </cell>
          <cell r="GL111">
            <v>1211.2819999999999</v>
          </cell>
          <cell r="GM111" t="str">
            <v>1993-2006</v>
          </cell>
          <cell r="GN111">
            <v>-1</v>
          </cell>
          <cell r="GQ111">
            <v>9415294.9859999996</v>
          </cell>
          <cell r="GR111">
            <v>296340.14130000002</v>
          </cell>
        </row>
        <row r="112">
          <cell r="GI112">
            <v>3</v>
          </cell>
          <cell r="GJ112">
            <v>2</v>
          </cell>
          <cell r="GK112" t="str">
            <v>MT</v>
          </cell>
          <cell r="GL112">
            <v>868.42899999999997</v>
          </cell>
          <cell r="GN112">
            <v>0</v>
          </cell>
          <cell r="GQ112">
            <v>6359245.0382999992</v>
          </cell>
          <cell r="GR112">
            <v>233537.92668</v>
          </cell>
        </row>
        <row r="113">
          <cell r="GI113">
            <v>2</v>
          </cell>
          <cell r="GJ113">
            <v>1</v>
          </cell>
          <cell r="GK113" t="str">
            <v>OR</v>
          </cell>
          <cell r="GL113">
            <v>2128.9459999999999</v>
          </cell>
          <cell r="GM113" t="str">
            <v>1980-1992</v>
          </cell>
          <cell r="GN113">
            <v>-1</v>
          </cell>
          <cell r="GQ113">
            <v>14014574.75502</v>
          </cell>
          <cell r="GR113">
            <v>434304.984</v>
          </cell>
        </row>
        <row r="114">
          <cell r="GI114">
            <v>1</v>
          </cell>
          <cell r="GJ114">
            <v>3</v>
          </cell>
          <cell r="GK114" t="str">
            <v>WA</v>
          </cell>
          <cell r="GL114">
            <v>2914.5650000000001</v>
          </cell>
          <cell r="GM114" t="str">
            <v>1993-2006</v>
          </cell>
          <cell r="GN114">
            <v>-1</v>
          </cell>
          <cell r="GQ114">
            <v>14104192.09365</v>
          </cell>
          <cell r="GR114">
            <v>2433108.00765</v>
          </cell>
        </row>
        <row r="115">
          <cell r="GI115">
            <v>3</v>
          </cell>
          <cell r="GJ115">
            <v>1</v>
          </cell>
          <cell r="GK115" t="str">
            <v>ID</v>
          </cell>
          <cell r="GL115">
            <v>1211.2819999999999</v>
          </cell>
          <cell r="GM115" t="str">
            <v>1980-1992</v>
          </cell>
          <cell r="GN115">
            <v>-1</v>
          </cell>
          <cell r="GQ115">
            <v>9061249.3702199999</v>
          </cell>
          <cell r="GR115">
            <v>373014.29189999995</v>
          </cell>
        </row>
        <row r="116">
          <cell r="GI116">
            <v>3</v>
          </cell>
          <cell r="GJ116">
            <v>1</v>
          </cell>
          <cell r="GK116" t="str">
            <v>MT</v>
          </cell>
          <cell r="GL116">
            <v>868.42899999999997</v>
          </cell>
          <cell r="GM116" t="str">
            <v>Pre 1980</v>
          </cell>
          <cell r="GN116">
            <v>0</v>
          </cell>
          <cell r="GQ116">
            <v>6821475.0578399999</v>
          </cell>
          <cell r="GR116">
            <v>297940.62131999998</v>
          </cell>
        </row>
        <row r="117">
          <cell r="GI117">
            <v>3</v>
          </cell>
          <cell r="GJ117">
            <v>1</v>
          </cell>
          <cell r="GK117" t="str">
            <v>ID</v>
          </cell>
          <cell r="GL117">
            <v>1211.2819999999999</v>
          </cell>
          <cell r="GM117" t="str">
            <v>1980-1992</v>
          </cell>
          <cell r="GN117">
            <v>0</v>
          </cell>
          <cell r="GQ117">
            <v>9415294.9859999996</v>
          </cell>
          <cell r="GR117">
            <v>296340.14130000002</v>
          </cell>
        </row>
        <row r="118">
          <cell r="GI118">
            <v>1</v>
          </cell>
          <cell r="GJ118">
            <v>1</v>
          </cell>
          <cell r="GK118" t="str">
            <v>OR</v>
          </cell>
          <cell r="GL118">
            <v>2319.0770000000002</v>
          </cell>
          <cell r="GM118" t="str">
            <v>1993-2006</v>
          </cell>
          <cell r="GN118">
            <v>-1</v>
          </cell>
          <cell r="GQ118">
            <v>10857802.560150001</v>
          </cell>
          <cell r="GR118">
            <v>265557.50727000006</v>
          </cell>
        </row>
        <row r="119">
          <cell r="GI119">
            <v>1</v>
          </cell>
          <cell r="GJ119">
            <v>1</v>
          </cell>
          <cell r="GK119" t="str">
            <v>OR</v>
          </cell>
          <cell r="GL119">
            <v>2319.0770000000002</v>
          </cell>
          <cell r="GM119" t="str">
            <v>1980-1992</v>
          </cell>
          <cell r="GN119">
            <v>0</v>
          </cell>
          <cell r="GQ119">
            <v>11139987.849510001</v>
          </cell>
          <cell r="GR119">
            <v>684034.95192000002</v>
          </cell>
        </row>
        <row r="120">
          <cell r="GI120">
            <v>1</v>
          </cell>
          <cell r="GJ120">
            <v>3</v>
          </cell>
          <cell r="GK120" t="str">
            <v>WA</v>
          </cell>
          <cell r="GL120">
            <v>2914.5650000000001</v>
          </cell>
          <cell r="GM120" t="str">
            <v>1980-1992</v>
          </cell>
          <cell r="GN120">
            <v>-1</v>
          </cell>
          <cell r="GQ120">
            <v>17607353.4954</v>
          </cell>
          <cell r="GR120">
            <v>1252971.4934999999</v>
          </cell>
        </row>
        <row r="121">
          <cell r="GI121">
            <v>1</v>
          </cell>
          <cell r="GJ121">
            <v>2</v>
          </cell>
          <cell r="GK121" t="str">
            <v>WA</v>
          </cell>
          <cell r="GL121">
            <v>3065.65</v>
          </cell>
          <cell r="GM121" t="str">
            <v>Pre 1980</v>
          </cell>
          <cell r="GN121">
            <v>0</v>
          </cell>
          <cell r="GQ121">
            <v>16344819.540000001</v>
          </cell>
          <cell r="GR121">
            <v>360520.44</v>
          </cell>
        </row>
        <row r="122">
          <cell r="GI122">
            <v>1</v>
          </cell>
          <cell r="GJ122">
            <v>3</v>
          </cell>
          <cell r="GK122" t="str">
            <v>ID</v>
          </cell>
          <cell r="GL122">
            <v>1211.2819999999999</v>
          </cell>
          <cell r="GM122" t="str">
            <v>1980-1992</v>
          </cell>
          <cell r="GN122">
            <v>-1</v>
          </cell>
          <cell r="GQ122">
            <v>6535762.7386799995</v>
          </cell>
          <cell r="GR122">
            <v>915656.51508000004</v>
          </cell>
        </row>
        <row r="123">
          <cell r="GI123">
            <v>2</v>
          </cell>
          <cell r="GJ123">
            <v>2</v>
          </cell>
          <cell r="GK123" t="str">
            <v>ID</v>
          </cell>
          <cell r="GL123">
            <v>1211.2819999999999</v>
          </cell>
          <cell r="GM123" t="str">
            <v>Pre 1980</v>
          </cell>
          <cell r="GN123">
            <v>-1</v>
          </cell>
          <cell r="GQ123">
            <v>8353957.5847799992</v>
          </cell>
          <cell r="GR123">
            <v>415094.22858</v>
          </cell>
        </row>
        <row r="124">
          <cell r="GI124">
            <v>3</v>
          </cell>
          <cell r="GJ124">
            <v>1</v>
          </cell>
          <cell r="GK124" t="str">
            <v>MT</v>
          </cell>
          <cell r="GL124">
            <v>868.42899999999997</v>
          </cell>
          <cell r="GM124" t="str">
            <v>Pre 1980</v>
          </cell>
          <cell r="GN124">
            <v>-1</v>
          </cell>
          <cell r="GQ124">
            <v>7893394.34112</v>
          </cell>
          <cell r="GR124">
            <v>87042.63867</v>
          </cell>
        </row>
        <row r="125">
          <cell r="GI125">
            <v>2</v>
          </cell>
          <cell r="GJ125">
            <v>2</v>
          </cell>
          <cell r="GK125" t="str">
            <v>MT</v>
          </cell>
          <cell r="GL125">
            <v>868.42899999999997</v>
          </cell>
          <cell r="GM125" t="str">
            <v>Pre 1980</v>
          </cell>
          <cell r="GN125">
            <v>0</v>
          </cell>
          <cell r="GQ125">
            <v>6174478.0842599999</v>
          </cell>
          <cell r="GR125">
            <v>321231.88709999999</v>
          </cell>
        </row>
        <row r="126">
          <cell r="GI126">
            <v>2</v>
          </cell>
          <cell r="GJ126">
            <v>2</v>
          </cell>
          <cell r="GK126" t="str">
            <v>ID</v>
          </cell>
          <cell r="GL126">
            <v>1211.2819999999999</v>
          </cell>
          <cell r="GM126" t="str">
            <v>Pre 1980</v>
          </cell>
          <cell r="GN126">
            <v>0</v>
          </cell>
          <cell r="GQ126">
            <v>6610583.6278200001</v>
          </cell>
          <cell r="GR126">
            <v>1071475.8315600001</v>
          </cell>
        </row>
        <row r="127">
          <cell r="GI127">
            <v>3</v>
          </cell>
          <cell r="GJ127">
            <v>3</v>
          </cell>
          <cell r="GK127" t="str">
            <v>MT</v>
          </cell>
          <cell r="GL127">
            <v>868.42899999999997</v>
          </cell>
          <cell r="GM127" t="str">
            <v>Post 2006</v>
          </cell>
          <cell r="GN127">
            <v>-1</v>
          </cell>
          <cell r="GQ127">
            <v>6821475.0578399999</v>
          </cell>
          <cell r="GR127">
            <v>297940.62131999998</v>
          </cell>
        </row>
        <row r="128">
          <cell r="GI128">
            <v>3</v>
          </cell>
          <cell r="GJ128">
            <v>1</v>
          </cell>
          <cell r="GK128" t="str">
            <v>ID</v>
          </cell>
          <cell r="GL128">
            <v>1211.2819999999999</v>
          </cell>
          <cell r="GM128" t="str">
            <v>Pre 1980</v>
          </cell>
          <cell r="GN128">
            <v>0</v>
          </cell>
          <cell r="GQ128">
            <v>8353957.5847799992</v>
          </cell>
          <cell r="GR128">
            <v>415094.22858</v>
          </cell>
        </row>
        <row r="129">
          <cell r="GI129">
            <v>1</v>
          </cell>
          <cell r="GJ129">
            <v>2</v>
          </cell>
          <cell r="GK129" t="str">
            <v>WA</v>
          </cell>
          <cell r="GL129">
            <v>3065.65</v>
          </cell>
          <cell r="GM129" t="str">
            <v>1993-2006</v>
          </cell>
          <cell r="GN129">
            <v>-1</v>
          </cell>
          <cell r="GQ129">
            <v>16344819.540000001</v>
          </cell>
          <cell r="GR129">
            <v>360520.44</v>
          </cell>
        </row>
        <row r="130">
          <cell r="GI130">
            <v>1</v>
          </cell>
          <cell r="GJ130">
            <v>2</v>
          </cell>
          <cell r="GK130" t="str">
            <v>OR</v>
          </cell>
          <cell r="GL130">
            <v>2319.0770000000002</v>
          </cell>
          <cell r="GM130" t="str">
            <v>1980-1992</v>
          </cell>
          <cell r="GN130">
            <v>-1</v>
          </cell>
          <cell r="GQ130">
            <v>10626196.340160001</v>
          </cell>
          <cell r="GR130">
            <v>636725.78112000006</v>
          </cell>
        </row>
        <row r="131">
          <cell r="GI131">
            <v>2</v>
          </cell>
          <cell r="GJ131">
            <v>1</v>
          </cell>
          <cell r="GK131" t="str">
            <v>OR</v>
          </cell>
          <cell r="GL131">
            <v>2128.9459999999999</v>
          </cell>
          <cell r="GM131" t="str">
            <v>1980-1992</v>
          </cell>
          <cell r="GN131">
            <v>0</v>
          </cell>
          <cell r="GQ131">
            <v>14014574.75502</v>
          </cell>
          <cell r="GR131">
            <v>434304.984</v>
          </cell>
        </row>
        <row r="132">
          <cell r="GI132">
            <v>1</v>
          </cell>
          <cell r="GJ132">
            <v>1</v>
          </cell>
          <cell r="GK132" t="str">
            <v>WA</v>
          </cell>
          <cell r="GL132">
            <v>3065.65</v>
          </cell>
          <cell r="GM132" t="str">
            <v>1980-1992</v>
          </cell>
          <cell r="GN132">
            <v>-1</v>
          </cell>
          <cell r="GQ132">
            <v>16900131.381000001</v>
          </cell>
          <cell r="GR132">
            <v>919.70450351500006</v>
          </cell>
        </row>
        <row r="133">
          <cell r="GI133">
            <v>1</v>
          </cell>
          <cell r="GJ133">
            <v>1</v>
          </cell>
          <cell r="GK133" t="str">
            <v>WA</v>
          </cell>
          <cell r="GL133">
            <v>3065.65</v>
          </cell>
          <cell r="GM133" t="str">
            <v>1993-2006</v>
          </cell>
          <cell r="GN133">
            <v>-1</v>
          </cell>
          <cell r="GQ133">
            <v>16900131.381000001</v>
          </cell>
          <cell r="GR133">
            <v>919.70450351500006</v>
          </cell>
        </row>
        <row r="134">
          <cell r="GI134">
            <v>2</v>
          </cell>
          <cell r="GJ134">
            <v>3</v>
          </cell>
          <cell r="GK134" t="str">
            <v>ID</v>
          </cell>
          <cell r="GL134">
            <v>1211.2819999999999</v>
          </cell>
          <cell r="GM134" t="str">
            <v>1980-1992</v>
          </cell>
          <cell r="GN134">
            <v>-1</v>
          </cell>
          <cell r="GQ134">
            <v>8599387.5436199997</v>
          </cell>
          <cell r="GR134">
            <v>476288.19521999994</v>
          </cell>
        </row>
        <row r="135">
          <cell r="GI135">
            <v>2</v>
          </cell>
          <cell r="GJ135">
            <v>3</v>
          </cell>
          <cell r="GK135" t="str">
            <v>WA</v>
          </cell>
          <cell r="GL135">
            <v>2914.5650000000001</v>
          </cell>
          <cell r="GM135" t="str">
            <v>1980-1992</v>
          </cell>
          <cell r="GN135">
            <v>-1</v>
          </cell>
          <cell r="GQ135">
            <v>18071119.078200001</v>
          </cell>
          <cell r="GR135">
            <v>1443933.7923000001</v>
          </cell>
        </row>
        <row r="136">
          <cell r="GI136">
            <v>1</v>
          </cell>
          <cell r="GJ136">
            <v>3</v>
          </cell>
          <cell r="GK136" t="str">
            <v>OR</v>
          </cell>
          <cell r="GL136">
            <v>2319.0770000000002</v>
          </cell>
          <cell r="GM136" t="str">
            <v>Pre 1980</v>
          </cell>
          <cell r="GN136">
            <v>-1</v>
          </cell>
          <cell r="GQ136">
            <v>10505349.237690002</v>
          </cell>
          <cell r="GR136">
            <v>1394368.2370200001</v>
          </cell>
        </row>
        <row r="137">
          <cell r="GI137">
            <v>1</v>
          </cell>
          <cell r="GJ137">
            <v>1</v>
          </cell>
          <cell r="GK137" t="str">
            <v>OR</v>
          </cell>
          <cell r="GL137">
            <v>2319.0770000000002</v>
          </cell>
          <cell r="GM137" t="str">
            <v>Pre 1980</v>
          </cell>
          <cell r="GN137">
            <v>-1</v>
          </cell>
          <cell r="GQ137">
            <v>10626196.340160001</v>
          </cell>
          <cell r="GR137">
            <v>636725.78112000006</v>
          </cell>
        </row>
        <row r="138">
          <cell r="GI138">
            <v>1</v>
          </cell>
          <cell r="GJ138">
            <v>1</v>
          </cell>
          <cell r="GK138" t="str">
            <v>WA</v>
          </cell>
          <cell r="GL138">
            <v>2128.8850000000002</v>
          </cell>
          <cell r="GM138" t="str">
            <v>1993-2006</v>
          </cell>
          <cell r="GN138">
            <v>-1</v>
          </cell>
          <cell r="GQ138">
            <v>11735989.494900001</v>
          </cell>
          <cell r="GR138">
            <v>638.67209954350017</v>
          </cell>
        </row>
        <row r="139">
          <cell r="GI139">
            <v>1</v>
          </cell>
          <cell r="GJ139">
            <v>1</v>
          </cell>
          <cell r="GK139" t="str">
            <v>WA</v>
          </cell>
          <cell r="GL139">
            <v>3065.65</v>
          </cell>
          <cell r="GM139" t="str">
            <v>1993-2006</v>
          </cell>
          <cell r="GN139">
            <v>-1</v>
          </cell>
          <cell r="GQ139">
            <v>13391678.895000001</v>
          </cell>
          <cell r="GR139">
            <v>519903.58350000001</v>
          </cell>
        </row>
        <row r="140">
          <cell r="GI140">
            <v>1</v>
          </cell>
          <cell r="GJ140">
            <v>2</v>
          </cell>
          <cell r="GK140" t="str">
            <v>WA</v>
          </cell>
          <cell r="GL140">
            <v>3065.65</v>
          </cell>
          <cell r="GN140">
            <v>0</v>
          </cell>
          <cell r="GQ140">
            <v>16344819.540000001</v>
          </cell>
          <cell r="GR140">
            <v>360520.44</v>
          </cell>
        </row>
        <row r="141">
          <cell r="GI141">
            <v>1</v>
          </cell>
          <cell r="GJ141">
            <v>3</v>
          </cell>
          <cell r="GK141" t="str">
            <v>ID</v>
          </cell>
          <cell r="GL141">
            <v>1211.2819999999999</v>
          </cell>
          <cell r="GM141" t="str">
            <v>Pre 1980</v>
          </cell>
          <cell r="GN141">
            <v>0</v>
          </cell>
          <cell r="GQ141">
            <v>7036143.3328799997</v>
          </cell>
          <cell r="GR141">
            <v>763253.13496819988</v>
          </cell>
        </row>
        <row r="142">
          <cell r="GI142">
            <v>2</v>
          </cell>
          <cell r="GJ142">
            <v>2</v>
          </cell>
          <cell r="GK142" t="str">
            <v>WA</v>
          </cell>
          <cell r="GL142">
            <v>2914.5650000000001</v>
          </cell>
          <cell r="GM142" t="str">
            <v>1993-2006</v>
          </cell>
          <cell r="GN142">
            <v>-1</v>
          </cell>
          <cell r="GQ142">
            <v>16251818.459549999</v>
          </cell>
          <cell r="GR142">
            <v>2571695.5734000001</v>
          </cell>
        </row>
        <row r="143">
          <cell r="GI143">
            <v>1</v>
          </cell>
          <cell r="GJ143">
            <v>3</v>
          </cell>
          <cell r="GK143" t="str">
            <v>OR</v>
          </cell>
          <cell r="GL143">
            <v>2319.0770000000002</v>
          </cell>
          <cell r="GM143" t="str">
            <v>Pre 1980</v>
          </cell>
          <cell r="GN143">
            <v>-1</v>
          </cell>
          <cell r="GQ143">
            <v>10505349.237690002</v>
          </cell>
          <cell r="GR143">
            <v>1394368.2370200001</v>
          </cell>
        </row>
        <row r="144">
          <cell r="GI144">
            <v>1</v>
          </cell>
          <cell r="GJ144">
            <v>1</v>
          </cell>
          <cell r="GK144" t="str">
            <v>WA</v>
          </cell>
          <cell r="GL144">
            <v>3065.65</v>
          </cell>
          <cell r="GM144" t="str">
            <v>Pre 1980</v>
          </cell>
          <cell r="GN144">
            <v>0</v>
          </cell>
          <cell r="GQ144">
            <v>17673043.059</v>
          </cell>
          <cell r="GR144">
            <v>69437.00315650001</v>
          </cell>
        </row>
        <row r="145">
          <cell r="GI145">
            <v>1</v>
          </cell>
          <cell r="GJ145">
            <v>1</v>
          </cell>
          <cell r="GK145" t="str">
            <v>WA</v>
          </cell>
          <cell r="GL145">
            <v>3065.65</v>
          </cell>
          <cell r="GM145" t="str">
            <v>1980-1992</v>
          </cell>
          <cell r="GN145">
            <v>-1</v>
          </cell>
          <cell r="GQ145">
            <v>17386466.096999999</v>
          </cell>
          <cell r="GR145">
            <v>430969.07700000005</v>
          </cell>
        </row>
        <row r="146">
          <cell r="GI146">
            <v>2</v>
          </cell>
          <cell r="GJ146">
            <v>3</v>
          </cell>
          <cell r="GK146" t="str">
            <v>ID</v>
          </cell>
          <cell r="GL146">
            <v>1211.2819999999999</v>
          </cell>
          <cell r="GM146" t="str">
            <v>Pre 1980</v>
          </cell>
          <cell r="GN146">
            <v>0</v>
          </cell>
          <cell r="GQ146">
            <v>8599387.5436199997</v>
          </cell>
          <cell r="GR146">
            <v>476288.19521999994</v>
          </cell>
        </row>
        <row r="147">
          <cell r="GI147">
            <v>2</v>
          </cell>
          <cell r="GJ147">
            <v>2</v>
          </cell>
          <cell r="GK147" t="str">
            <v>MT</v>
          </cell>
          <cell r="GL147">
            <v>868.42899999999997</v>
          </cell>
          <cell r="GM147" t="str">
            <v>Pre 1980</v>
          </cell>
          <cell r="GN147">
            <v>0</v>
          </cell>
          <cell r="GQ147">
            <v>6174478.0842599999</v>
          </cell>
          <cell r="GR147">
            <v>321231.88709999999</v>
          </cell>
        </row>
        <row r="148">
          <cell r="GI148">
            <v>2</v>
          </cell>
          <cell r="GJ148">
            <v>3</v>
          </cell>
          <cell r="GK148" t="str">
            <v>ID</v>
          </cell>
          <cell r="GL148">
            <v>1211.2819999999999</v>
          </cell>
          <cell r="GM148" t="str">
            <v>Pre 1980</v>
          </cell>
          <cell r="GN148">
            <v>0</v>
          </cell>
          <cell r="GQ148">
            <v>8599387.5436199997</v>
          </cell>
          <cell r="GR148">
            <v>476288.19521999994</v>
          </cell>
        </row>
        <row r="149">
          <cell r="GI149">
            <v>1</v>
          </cell>
          <cell r="GJ149">
            <v>1</v>
          </cell>
          <cell r="GK149" t="str">
            <v>WA</v>
          </cell>
          <cell r="GL149">
            <v>3065.65</v>
          </cell>
          <cell r="GM149" t="str">
            <v>Pre 1980</v>
          </cell>
          <cell r="GN149">
            <v>-1</v>
          </cell>
          <cell r="GQ149">
            <v>16900131.381000001</v>
          </cell>
          <cell r="GR149">
            <v>919.70450351500006</v>
          </cell>
        </row>
        <row r="150">
          <cell r="GI150">
            <v>2</v>
          </cell>
          <cell r="GJ150">
            <v>1</v>
          </cell>
          <cell r="GK150" t="str">
            <v>MT</v>
          </cell>
          <cell r="GL150">
            <v>868.42899999999997</v>
          </cell>
          <cell r="GM150" t="str">
            <v>Pre 1980</v>
          </cell>
          <cell r="GN150">
            <v>0</v>
          </cell>
          <cell r="GQ150">
            <v>6884470.8975</v>
          </cell>
          <cell r="GR150">
            <v>109969.16426999999</v>
          </cell>
        </row>
        <row r="151">
          <cell r="GI151">
            <v>1</v>
          </cell>
          <cell r="GJ151">
            <v>1</v>
          </cell>
          <cell r="GK151" t="str">
            <v>WA</v>
          </cell>
          <cell r="GL151">
            <v>3065.65</v>
          </cell>
          <cell r="GM151" t="str">
            <v>1980-1992</v>
          </cell>
          <cell r="GN151">
            <v>-1</v>
          </cell>
          <cell r="GQ151">
            <v>16900131.381000001</v>
          </cell>
          <cell r="GR151">
            <v>919.70450351500006</v>
          </cell>
        </row>
        <row r="152">
          <cell r="GI152">
            <v>1</v>
          </cell>
          <cell r="GJ152">
            <v>1</v>
          </cell>
          <cell r="GK152" t="str">
            <v>WA</v>
          </cell>
          <cell r="GL152">
            <v>2128.8850000000002</v>
          </cell>
          <cell r="GM152" t="str">
            <v>1980-1992</v>
          </cell>
          <cell r="GN152">
            <v>-1</v>
          </cell>
          <cell r="GQ152">
            <v>11735989.494900001</v>
          </cell>
          <cell r="GR152">
            <v>638.67209954350017</v>
          </cell>
        </row>
        <row r="153">
          <cell r="GI153">
            <v>1</v>
          </cell>
          <cell r="GJ153">
            <v>1</v>
          </cell>
          <cell r="GK153" t="str">
            <v>WA</v>
          </cell>
          <cell r="GL153">
            <v>3065.65</v>
          </cell>
          <cell r="GM153" t="str">
            <v>1980-1992</v>
          </cell>
          <cell r="GN153">
            <v>-1</v>
          </cell>
          <cell r="GQ153">
            <v>17638002.679500002</v>
          </cell>
          <cell r="GR153">
            <v>2657182.7940000002</v>
          </cell>
        </row>
        <row r="154">
          <cell r="GI154">
            <v>1</v>
          </cell>
          <cell r="GJ154">
            <v>1</v>
          </cell>
          <cell r="GK154" t="str">
            <v>WA</v>
          </cell>
          <cell r="GL154">
            <v>2128.8850000000002</v>
          </cell>
          <cell r="GM154" t="str">
            <v>1980-1992</v>
          </cell>
          <cell r="GN154">
            <v>0</v>
          </cell>
          <cell r="GQ154">
            <v>10212197.478450002</v>
          </cell>
          <cell r="GR154">
            <v>452047.44090000005</v>
          </cell>
        </row>
        <row r="155">
          <cell r="GI155">
            <v>2</v>
          </cell>
          <cell r="GJ155">
            <v>3</v>
          </cell>
          <cell r="GK155" t="str">
            <v>WA</v>
          </cell>
          <cell r="GL155">
            <v>2914.5650000000001</v>
          </cell>
          <cell r="GM155" t="str">
            <v>1993-2006</v>
          </cell>
          <cell r="GN155">
            <v>-1</v>
          </cell>
          <cell r="GQ155">
            <v>19575646.676849999</v>
          </cell>
          <cell r="GR155">
            <v>993983.24760000012</v>
          </cell>
        </row>
        <row r="156">
          <cell r="GI156">
            <v>1</v>
          </cell>
          <cell r="GJ156">
            <v>2</v>
          </cell>
          <cell r="GK156" t="str">
            <v>WA</v>
          </cell>
          <cell r="GL156">
            <v>3065.65</v>
          </cell>
          <cell r="GM156" t="str">
            <v>Pre 1980</v>
          </cell>
          <cell r="GN156">
            <v>-1</v>
          </cell>
          <cell r="GQ156">
            <v>16344819.540000001</v>
          </cell>
          <cell r="GR156">
            <v>360520.44</v>
          </cell>
        </row>
        <row r="157">
          <cell r="GI157">
            <v>3</v>
          </cell>
          <cell r="GJ157">
            <v>1</v>
          </cell>
          <cell r="GK157" t="str">
            <v>MT</v>
          </cell>
          <cell r="GL157">
            <v>868.42899999999997</v>
          </cell>
          <cell r="GM157" t="str">
            <v>1993-2006</v>
          </cell>
          <cell r="GN157">
            <v>0</v>
          </cell>
          <cell r="GQ157">
            <v>7893394.34112</v>
          </cell>
          <cell r="GR157">
            <v>87042.63867</v>
          </cell>
        </row>
        <row r="158">
          <cell r="GI158">
            <v>1</v>
          </cell>
          <cell r="GJ158">
            <v>1</v>
          </cell>
          <cell r="GK158" t="str">
            <v>OR</v>
          </cell>
          <cell r="GL158">
            <v>2319.0770000000002</v>
          </cell>
          <cell r="GM158" t="str">
            <v>Pre 1980</v>
          </cell>
          <cell r="GN158">
            <v>-1</v>
          </cell>
          <cell r="GQ158">
            <v>10626196.340160001</v>
          </cell>
          <cell r="GR158">
            <v>636725.78112000006</v>
          </cell>
        </row>
        <row r="159">
          <cell r="GI159">
            <v>3</v>
          </cell>
          <cell r="GJ159">
            <v>3</v>
          </cell>
          <cell r="GK159" t="str">
            <v>MT</v>
          </cell>
          <cell r="GL159">
            <v>868.42899999999997</v>
          </cell>
          <cell r="GM159" t="str">
            <v>1993-2006</v>
          </cell>
          <cell r="GN159">
            <v>0</v>
          </cell>
          <cell r="GQ159">
            <v>6821475.0578399999</v>
          </cell>
          <cell r="GR159">
            <v>297940.62131999998</v>
          </cell>
        </row>
        <row r="160">
          <cell r="GI160">
            <v>2</v>
          </cell>
          <cell r="GJ160">
            <v>3</v>
          </cell>
          <cell r="GK160" t="str">
            <v>ID</v>
          </cell>
          <cell r="GL160">
            <v>1211.2819999999999</v>
          </cell>
          <cell r="GM160" t="str">
            <v>1980-1992</v>
          </cell>
          <cell r="GN160">
            <v>-1</v>
          </cell>
          <cell r="GQ160">
            <v>8599387.5436199997</v>
          </cell>
          <cell r="GR160">
            <v>476288.19521999994</v>
          </cell>
        </row>
        <row r="161">
          <cell r="GI161">
            <v>1</v>
          </cell>
          <cell r="GJ161">
            <v>1</v>
          </cell>
          <cell r="GK161" t="str">
            <v>WA</v>
          </cell>
          <cell r="GL161">
            <v>3065.65</v>
          </cell>
          <cell r="GM161" t="str">
            <v>1993-2006</v>
          </cell>
          <cell r="GN161">
            <v>-1</v>
          </cell>
          <cell r="GQ161">
            <v>15623226.843</v>
          </cell>
          <cell r="GR161">
            <v>216128.38631300002</v>
          </cell>
        </row>
        <row r="162">
          <cell r="GI162">
            <v>3</v>
          </cell>
          <cell r="GJ162">
            <v>1</v>
          </cell>
          <cell r="GK162" t="str">
            <v>MT</v>
          </cell>
          <cell r="GL162">
            <v>868.42899999999997</v>
          </cell>
          <cell r="GM162" t="str">
            <v>Pre 1980</v>
          </cell>
          <cell r="GN162">
            <v>0</v>
          </cell>
          <cell r="GQ162">
            <v>6589161.6160499994</v>
          </cell>
          <cell r="GR162">
            <v>276811.74374999997</v>
          </cell>
        </row>
        <row r="163">
          <cell r="GI163">
            <v>1</v>
          </cell>
          <cell r="GJ163">
            <v>1</v>
          </cell>
          <cell r="GK163" t="str">
            <v>WA</v>
          </cell>
          <cell r="GL163">
            <v>2128.8850000000002</v>
          </cell>
          <cell r="GM163" t="str">
            <v>1993-2006</v>
          </cell>
          <cell r="GN163">
            <v>-1</v>
          </cell>
          <cell r="GQ163">
            <v>11735989.494900001</v>
          </cell>
          <cell r="GR163">
            <v>638.67209954350017</v>
          </cell>
        </row>
        <row r="164">
          <cell r="GI164">
            <v>1</v>
          </cell>
          <cell r="GJ164">
            <v>1</v>
          </cell>
          <cell r="GK164" t="str">
            <v>WA</v>
          </cell>
          <cell r="GL164">
            <v>2128.8850000000002</v>
          </cell>
          <cell r="GM164" t="str">
            <v>1980-1992</v>
          </cell>
          <cell r="GN164">
            <v>-1</v>
          </cell>
          <cell r="GQ164">
            <v>9967333.1257500015</v>
          </cell>
          <cell r="GR164">
            <v>243778.62135000003</v>
          </cell>
        </row>
        <row r="165">
          <cell r="GI165">
            <v>2</v>
          </cell>
          <cell r="GJ165">
            <v>1</v>
          </cell>
          <cell r="GK165" t="str">
            <v>MT</v>
          </cell>
          <cell r="GL165">
            <v>868.42899999999997</v>
          </cell>
          <cell r="GM165" t="str">
            <v>Pre 1980</v>
          </cell>
          <cell r="GN165">
            <v>0</v>
          </cell>
          <cell r="GQ165">
            <v>6884470.8975</v>
          </cell>
          <cell r="GR165">
            <v>109969.16426999999</v>
          </cell>
        </row>
        <row r="166">
          <cell r="GI166">
            <v>2</v>
          </cell>
          <cell r="GJ166">
            <v>3</v>
          </cell>
          <cell r="GK166" t="str">
            <v>ID</v>
          </cell>
          <cell r="GL166">
            <v>1211.2819999999999</v>
          </cell>
          <cell r="GM166" t="str">
            <v>1993-2006</v>
          </cell>
          <cell r="GN166">
            <v>0</v>
          </cell>
          <cell r="GQ166">
            <v>7407449.7171599995</v>
          </cell>
          <cell r="GR166">
            <v>1007556.4804199999</v>
          </cell>
        </row>
        <row r="167">
          <cell r="GI167">
            <v>3</v>
          </cell>
          <cell r="GJ167">
            <v>3</v>
          </cell>
          <cell r="GK167" t="str">
            <v>MT</v>
          </cell>
          <cell r="GL167">
            <v>868.42899999999997</v>
          </cell>
          <cell r="GM167" t="str">
            <v>Pre 1980</v>
          </cell>
          <cell r="GN167">
            <v>0</v>
          </cell>
          <cell r="GQ167">
            <v>6821475.0578399999</v>
          </cell>
          <cell r="GR167">
            <v>297940.62131999998</v>
          </cell>
        </row>
        <row r="168">
          <cell r="GI168">
            <v>1</v>
          </cell>
          <cell r="GJ168">
            <v>2</v>
          </cell>
          <cell r="GK168" t="str">
            <v>OR</v>
          </cell>
          <cell r="GL168">
            <v>2319.0770000000002</v>
          </cell>
          <cell r="GM168" t="str">
            <v>1993-2006</v>
          </cell>
          <cell r="GN168">
            <v>-1</v>
          </cell>
          <cell r="GQ168">
            <v>10015281.886050001</v>
          </cell>
          <cell r="GR168">
            <v>853165.23753000004</v>
          </cell>
        </row>
        <row r="169">
          <cell r="GI169">
            <v>2</v>
          </cell>
          <cell r="GJ169">
            <v>1</v>
          </cell>
          <cell r="GK169" t="str">
            <v>ID</v>
          </cell>
          <cell r="GL169">
            <v>1211.2819999999999</v>
          </cell>
          <cell r="GM169" t="str">
            <v>Pre 1980</v>
          </cell>
          <cell r="GN169">
            <v>0</v>
          </cell>
          <cell r="GQ169">
            <v>6610583.6278200001</v>
          </cell>
          <cell r="GR169">
            <v>1071475.8315600001</v>
          </cell>
        </row>
        <row r="170">
          <cell r="GI170">
            <v>3</v>
          </cell>
          <cell r="GJ170">
            <v>2</v>
          </cell>
          <cell r="GK170" t="str">
            <v>MT</v>
          </cell>
          <cell r="GL170">
            <v>868.42899999999997</v>
          </cell>
          <cell r="GM170" t="str">
            <v>1980-1992</v>
          </cell>
          <cell r="GN170">
            <v>0</v>
          </cell>
          <cell r="GQ170">
            <v>6884470.8975</v>
          </cell>
          <cell r="GR170">
            <v>109969.16426999999</v>
          </cell>
        </row>
        <row r="171">
          <cell r="GI171">
            <v>2</v>
          </cell>
          <cell r="GJ171">
            <v>2</v>
          </cell>
          <cell r="GK171" t="str">
            <v>MT</v>
          </cell>
          <cell r="GL171">
            <v>868.42899999999997</v>
          </cell>
          <cell r="GM171" t="str">
            <v>1993-2006</v>
          </cell>
          <cell r="GN171">
            <v>0</v>
          </cell>
          <cell r="GQ171">
            <v>6359245.0382999992</v>
          </cell>
          <cell r="GR171">
            <v>233537.92668</v>
          </cell>
        </row>
        <row r="172">
          <cell r="GI172">
            <v>1</v>
          </cell>
          <cell r="GJ172">
            <v>2</v>
          </cell>
          <cell r="GK172" t="str">
            <v>OR</v>
          </cell>
          <cell r="GL172">
            <v>2319.0770000000002</v>
          </cell>
          <cell r="GM172" t="str">
            <v>1993-2006</v>
          </cell>
          <cell r="GN172">
            <v>-1</v>
          </cell>
          <cell r="GQ172">
            <v>10626196.340160001</v>
          </cell>
          <cell r="GR172">
            <v>636725.78112000006</v>
          </cell>
        </row>
        <row r="173">
          <cell r="GI173">
            <v>3</v>
          </cell>
          <cell r="GJ173">
            <v>2</v>
          </cell>
          <cell r="GK173" t="str">
            <v>MT</v>
          </cell>
          <cell r="GL173">
            <v>868.42899999999997</v>
          </cell>
          <cell r="GM173" t="str">
            <v>1993-2006</v>
          </cell>
          <cell r="GN173">
            <v>0</v>
          </cell>
          <cell r="GQ173">
            <v>6884470.8975</v>
          </cell>
          <cell r="GR173">
            <v>109969.16426999999</v>
          </cell>
        </row>
        <row r="174">
          <cell r="GI174">
            <v>3</v>
          </cell>
          <cell r="GJ174">
            <v>1</v>
          </cell>
          <cell r="GK174" t="str">
            <v>MT</v>
          </cell>
          <cell r="GL174">
            <v>868.42899999999997</v>
          </cell>
          <cell r="GM174" t="str">
            <v>Pre 1980</v>
          </cell>
          <cell r="GN174">
            <v>0</v>
          </cell>
          <cell r="GQ174">
            <v>7893394.34112</v>
          </cell>
          <cell r="GR174">
            <v>87042.63867</v>
          </cell>
        </row>
        <row r="175">
          <cell r="GI175">
            <v>1</v>
          </cell>
          <cell r="GJ175">
            <v>1</v>
          </cell>
          <cell r="GK175" t="str">
            <v>OR</v>
          </cell>
          <cell r="GL175">
            <v>2128.9459999999999</v>
          </cell>
          <cell r="GM175" t="str">
            <v>1993-2006</v>
          </cell>
          <cell r="GN175">
            <v>-1</v>
          </cell>
          <cell r="GQ175">
            <v>9582811.7351999991</v>
          </cell>
          <cell r="GR175">
            <v>1872365.42808</v>
          </cell>
        </row>
        <row r="176">
          <cell r="GI176">
            <v>1</v>
          </cell>
          <cell r="GJ176">
            <v>3</v>
          </cell>
          <cell r="GK176" t="str">
            <v>OR</v>
          </cell>
          <cell r="GL176">
            <v>2319.0770000000002</v>
          </cell>
          <cell r="GM176" t="str">
            <v>Pre 1980</v>
          </cell>
          <cell r="GN176">
            <v>-1</v>
          </cell>
          <cell r="GQ176">
            <v>10494148.095780002</v>
          </cell>
          <cell r="GR176">
            <v>0</v>
          </cell>
        </row>
        <row r="177">
          <cell r="GI177">
            <v>1</v>
          </cell>
          <cell r="GJ177">
            <v>1</v>
          </cell>
          <cell r="GK177" t="str">
            <v>WA</v>
          </cell>
          <cell r="GL177">
            <v>3065.65</v>
          </cell>
          <cell r="GM177" t="str">
            <v>Pre 1980</v>
          </cell>
          <cell r="GN177">
            <v>-1</v>
          </cell>
          <cell r="GQ177">
            <v>16900131.381000001</v>
          </cell>
          <cell r="GR177">
            <v>919.70450351500006</v>
          </cell>
        </row>
        <row r="178">
          <cell r="GI178">
            <v>1</v>
          </cell>
          <cell r="GJ178">
            <v>2</v>
          </cell>
          <cell r="GK178" t="str">
            <v>OR</v>
          </cell>
          <cell r="GL178">
            <v>2319.0770000000002</v>
          </cell>
          <cell r="GM178" t="str">
            <v>Pre 1980</v>
          </cell>
          <cell r="GN178">
            <v>-1</v>
          </cell>
          <cell r="GQ178">
            <v>8804584.5474300012</v>
          </cell>
          <cell r="GR178">
            <v>935469.28026000003</v>
          </cell>
        </row>
        <row r="179">
          <cell r="GI179">
            <v>1</v>
          </cell>
          <cell r="GJ179">
            <v>3</v>
          </cell>
          <cell r="GK179" t="str">
            <v>ID</v>
          </cell>
          <cell r="GL179">
            <v>1211.2819999999999</v>
          </cell>
          <cell r="GM179" t="str">
            <v>1993-2006</v>
          </cell>
          <cell r="GN179">
            <v>-1</v>
          </cell>
          <cell r="GQ179">
            <v>7036143.3328799997</v>
          </cell>
          <cell r="GR179">
            <v>763253.13496819988</v>
          </cell>
        </row>
        <row r="180">
          <cell r="GI180">
            <v>1</v>
          </cell>
          <cell r="GJ180">
            <v>3</v>
          </cell>
          <cell r="GK180" t="str">
            <v>OR</v>
          </cell>
          <cell r="GL180">
            <v>2319.0770000000002</v>
          </cell>
          <cell r="GM180" t="str">
            <v>Pre 1980</v>
          </cell>
          <cell r="GN180">
            <v>0</v>
          </cell>
          <cell r="GQ180">
            <v>10494148.095780002</v>
          </cell>
          <cell r="GR180">
            <v>0</v>
          </cell>
        </row>
        <row r="181">
          <cell r="GI181">
            <v>1</v>
          </cell>
          <cell r="GJ181">
            <v>2</v>
          </cell>
          <cell r="GK181" t="str">
            <v>OR</v>
          </cell>
          <cell r="GL181">
            <v>2319.0770000000002</v>
          </cell>
          <cell r="GM181" t="str">
            <v>1993-2006</v>
          </cell>
          <cell r="GN181">
            <v>-1</v>
          </cell>
          <cell r="GQ181">
            <v>10494148.095780002</v>
          </cell>
          <cell r="GR181">
            <v>0</v>
          </cell>
        </row>
        <row r="182">
          <cell r="GI182">
            <v>2</v>
          </cell>
          <cell r="GJ182">
            <v>2</v>
          </cell>
          <cell r="GK182" t="str">
            <v>ID</v>
          </cell>
          <cell r="GL182">
            <v>1211.2819999999999</v>
          </cell>
          <cell r="GM182" t="str">
            <v>Pre 1980</v>
          </cell>
          <cell r="GN182">
            <v>-1</v>
          </cell>
          <cell r="GQ182">
            <v>7445823.1309200004</v>
          </cell>
          <cell r="GR182">
            <v>887421.65278819995</v>
          </cell>
        </row>
        <row r="183">
          <cell r="GI183">
            <v>1</v>
          </cell>
          <cell r="GJ183">
            <v>2</v>
          </cell>
          <cell r="GK183" t="str">
            <v>OR</v>
          </cell>
          <cell r="GL183">
            <v>2319.0770000000002</v>
          </cell>
          <cell r="GM183" t="str">
            <v>1980-1992</v>
          </cell>
          <cell r="GN183">
            <v>-1</v>
          </cell>
          <cell r="GQ183">
            <v>10626196.340160001</v>
          </cell>
          <cell r="GR183">
            <v>636725.78112000006</v>
          </cell>
        </row>
        <row r="184">
          <cell r="GI184">
            <v>2</v>
          </cell>
          <cell r="GJ184">
            <v>2</v>
          </cell>
          <cell r="GK184" t="str">
            <v>WA</v>
          </cell>
          <cell r="GL184">
            <v>2914.5650000000001</v>
          </cell>
          <cell r="GM184" t="str">
            <v>1980-1992</v>
          </cell>
          <cell r="GN184">
            <v>-1</v>
          </cell>
          <cell r="GQ184">
            <v>16251818.459549999</v>
          </cell>
          <cell r="GR184">
            <v>2571695.5734000001</v>
          </cell>
        </row>
        <row r="185">
          <cell r="GI185">
            <v>2</v>
          </cell>
          <cell r="GJ185">
            <v>2</v>
          </cell>
          <cell r="GK185" t="str">
            <v>OR</v>
          </cell>
          <cell r="GL185">
            <v>2128.9459999999999</v>
          </cell>
          <cell r="GM185" t="str">
            <v>1993-2006</v>
          </cell>
          <cell r="GN185">
            <v>0</v>
          </cell>
          <cell r="GQ185">
            <v>14014574.75502</v>
          </cell>
          <cell r="GR185">
            <v>434304.984</v>
          </cell>
        </row>
        <row r="186">
          <cell r="GI186">
            <v>1</v>
          </cell>
          <cell r="GJ186">
            <v>1</v>
          </cell>
          <cell r="GK186" t="str">
            <v>WA</v>
          </cell>
          <cell r="GL186">
            <v>3065.65</v>
          </cell>
          <cell r="GM186" t="str">
            <v>1980-1992</v>
          </cell>
          <cell r="GN186">
            <v>0</v>
          </cell>
          <cell r="GQ186">
            <v>16900131.381000001</v>
          </cell>
          <cell r="GR186">
            <v>919.70450351500006</v>
          </cell>
        </row>
        <row r="187">
          <cell r="GI187">
            <v>3</v>
          </cell>
          <cell r="GJ187">
            <v>1</v>
          </cell>
          <cell r="GK187" t="str">
            <v>MT</v>
          </cell>
          <cell r="GL187">
            <v>868.42899999999997</v>
          </cell>
          <cell r="GM187" t="str">
            <v>Pre 1980</v>
          </cell>
          <cell r="GN187">
            <v>0</v>
          </cell>
          <cell r="GQ187">
            <v>7893394.34112</v>
          </cell>
          <cell r="GR187">
            <v>87042.63867</v>
          </cell>
        </row>
        <row r="188">
          <cell r="GI188">
            <v>2</v>
          </cell>
          <cell r="GJ188">
            <v>3</v>
          </cell>
          <cell r="GK188" t="str">
            <v>WA</v>
          </cell>
          <cell r="GL188">
            <v>2914.5650000000001</v>
          </cell>
          <cell r="GM188" t="str">
            <v>Pre 1980</v>
          </cell>
          <cell r="GN188">
            <v>-1</v>
          </cell>
          <cell r="GQ188">
            <v>18071119.078200001</v>
          </cell>
          <cell r="GR188">
            <v>1443933.7923000001</v>
          </cell>
        </row>
        <row r="189">
          <cell r="GI189">
            <v>2</v>
          </cell>
          <cell r="GJ189">
            <v>1</v>
          </cell>
          <cell r="GK189" t="str">
            <v>ID</v>
          </cell>
          <cell r="GL189">
            <v>1211.2819999999999</v>
          </cell>
          <cell r="GM189" t="str">
            <v>1980-1992</v>
          </cell>
          <cell r="GN189">
            <v>0</v>
          </cell>
          <cell r="GQ189">
            <v>6610583.6278200001</v>
          </cell>
          <cell r="GR189">
            <v>1071475.8315600001</v>
          </cell>
        </row>
        <row r="190">
          <cell r="GI190">
            <v>1</v>
          </cell>
          <cell r="GJ190">
            <v>3</v>
          </cell>
          <cell r="GK190" t="str">
            <v>ID</v>
          </cell>
          <cell r="GL190">
            <v>1211.2819999999999</v>
          </cell>
          <cell r="GM190" t="str">
            <v>1980-1992</v>
          </cell>
          <cell r="GN190">
            <v>0</v>
          </cell>
          <cell r="GQ190">
            <v>6535762.7386799995</v>
          </cell>
          <cell r="GR190">
            <v>915656.51508000004</v>
          </cell>
        </row>
        <row r="191">
          <cell r="GI191">
            <v>1</v>
          </cell>
          <cell r="GJ191">
            <v>2</v>
          </cell>
          <cell r="GK191" t="str">
            <v>WA</v>
          </cell>
          <cell r="GL191">
            <v>3065.65</v>
          </cell>
          <cell r="GM191" t="str">
            <v>1980-1992</v>
          </cell>
          <cell r="GN191">
            <v>0</v>
          </cell>
          <cell r="GQ191">
            <v>16344819.540000001</v>
          </cell>
          <cell r="GR191">
            <v>360520.44</v>
          </cell>
        </row>
        <row r="192">
          <cell r="GI192">
            <v>1</v>
          </cell>
          <cell r="GJ192">
            <v>3</v>
          </cell>
          <cell r="GK192" t="str">
            <v>ID</v>
          </cell>
          <cell r="GL192">
            <v>1211.2819999999999</v>
          </cell>
          <cell r="GM192" t="str">
            <v>Pre 1980</v>
          </cell>
          <cell r="GN192">
            <v>0</v>
          </cell>
          <cell r="GQ192">
            <v>7036143.3328799997</v>
          </cell>
          <cell r="GR192">
            <v>763253.13496819988</v>
          </cell>
        </row>
        <row r="193">
          <cell r="GI193">
            <v>3</v>
          </cell>
          <cell r="GJ193">
            <v>2</v>
          </cell>
          <cell r="GK193" t="str">
            <v>MT</v>
          </cell>
          <cell r="GL193">
            <v>868.42899999999997</v>
          </cell>
          <cell r="GM193" t="str">
            <v>1993-2006</v>
          </cell>
          <cell r="GN193">
            <v>0</v>
          </cell>
          <cell r="GQ193">
            <v>6359245.0382999992</v>
          </cell>
          <cell r="GR193">
            <v>233537.92668</v>
          </cell>
        </row>
        <row r="194">
          <cell r="GI194">
            <v>3</v>
          </cell>
          <cell r="GJ194">
            <v>1</v>
          </cell>
          <cell r="GK194" t="str">
            <v>ID</v>
          </cell>
          <cell r="GL194">
            <v>1211.2819999999999</v>
          </cell>
          <cell r="GM194" t="str">
            <v>Pre 1980</v>
          </cell>
          <cell r="GN194">
            <v>0</v>
          </cell>
          <cell r="GQ194">
            <v>9061249.3702199999</v>
          </cell>
          <cell r="GR194">
            <v>373014.29189999995</v>
          </cell>
        </row>
        <row r="195">
          <cell r="GI195">
            <v>1</v>
          </cell>
          <cell r="GJ195">
            <v>1</v>
          </cell>
          <cell r="GK195" t="str">
            <v>WA</v>
          </cell>
          <cell r="GL195">
            <v>2128.8850000000002</v>
          </cell>
          <cell r="GM195" t="str">
            <v>1980-1992</v>
          </cell>
          <cell r="GN195">
            <v>-1</v>
          </cell>
          <cell r="GQ195">
            <v>10500938.151000002</v>
          </cell>
          <cell r="GR195">
            <v>101803.28070000002</v>
          </cell>
        </row>
        <row r="196">
          <cell r="GI196">
            <v>1</v>
          </cell>
          <cell r="GJ196">
            <v>2</v>
          </cell>
          <cell r="GK196" t="str">
            <v>OR</v>
          </cell>
          <cell r="GL196">
            <v>2319.0770000000002</v>
          </cell>
          <cell r="GM196" t="str">
            <v>Pre 1980</v>
          </cell>
          <cell r="GN196">
            <v>-1</v>
          </cell>
          <cell r="GQ196">
            <v>11139987.849510001</v>
          </cell>
          <cell r="GR196">
            <v>684034.95192000002</v>
          </cell>
        </row>
        <row r="197">
          <cell r="GI197">
            <v>3</v>
          </cell>
          <cell r="GJ197">
            <v>1</v>
          </cell>
          <cell r="GK197" t="str">
            <v>MT</v>
          </cell>
          <cell r="GL197">
            <v>868.42899999999997</v>
          </cell>
          <cell r="GM197" t="str">
            <v>1993-2006</v>
          </cell>
          <cell r="GN197">
            <v>0</v>
          </cell>
          <cell r="GQ197">
            <v>6359245.0382999992</v>
          </cell>
          <cell r="GR197">
            <v>233537.92668</v>
          </cell>
        </row>
        <row r="198">
          <cell r="GI198">
            <v>3</v>
          </cell>
          <cell r="GJ198">
            <v>1</v>
          </cell>
          <cell r="GK198" t="str">
            <v>MT</v>
          </cell>
          <cell r="GL198">
            <v>868.42899999999997</v>
          </cell>
          <cell r="GM198" t="str">
            <v>1980-1992</v>
          </cell>
          <cell r="GN198">
            <v>0</v>
          </cell>
          <cell r="GQ198">
            <v>6589161.6160499994</v>
          </cell>
          <cell r="GR198">
            <v>276811.74374999997</v>
          </cell>
        </row>
        <row r="199">
          <cell r="GI199">
            <v>1</v>
          </cell>
          <cell r="GJ199">
            <v>1</v>
          </cell>
          <cell r="GK199" t="str">
            <v>OR</v>
          </cell>
          <cell r="GL199">
            <v>2319.0770000000002</v>
          </cell>
          <cell r="GM199" t="str">
            <v>1980-1992</v>
          </cell>
          <cell r="GN199">
            <v>-1</v>
          </cell>
          <cell r="GQ199">
            <v>9881146.4723700024</v>
          </cell>
          <cell r="GR199">
            <v>942565.65588000009</v>
          </cell>
        </row>
        <row r="200">
          <cell r="GI200">
            <v>3</v>
          </cell>
          <cell r="GJ200">
            <v>1</v>
          </cell>
          <cell r="GK200" t="str">
            <v>MT</v>
          </cell>
          <cell r="GL200">
            <v>868.42899999999997</v>
          </cell>
          <cell r="GM200" t="str">
            <v>1993-2006</v>
          </cell>
          <cell r="GN200">
            <v>0</v>
          </cell>
          <cell r="GQ200">
            <v>7893394.34112</v>
          </cell>
          <cell r="GR200">
            <v>87042.63867</v>
          </cell>
        </row>
        <row r="201">
          <cell r="GI201">
            <v>1</v>
          </cell>
          <cell r="GJ201">
            <v>1</v>
          </cell>
          <cell r="GK201" t="str">
            <v>WA</v>
          </cell>
          <cell r="GL201">
            <v>3065.65</v>
          </cell>
          <cell r="GM201" t="str">
            <v>1980-1992</v>
          </cell>
          <cell r="GN201">
            <v>0</v>
          </cell>
          <cell r="GQ201">
            <v>15623226.843</v>
          </cell>
          <cell r="GR201">
            <v>216128.38631300002</v>
          </cell>
        </row>
        <row r="202">
          <cell r="GI202">
            <v>1</v>
          </cell>
          <cell r="GJ202">
            <v>3</v>
          </cell>
          <cell r="GK202" t="str">
            <v>ID</v>
          </cell>
          <cell r="GL202">
            <v>1211.2819999999999</v>
          </cell>
          <cell r="GM202" t="str">
            <v>1993-2006</v>
          </cell>
          <cell r="GN202">
            <v>-1</v>
          </cell>
          <cell r="GQ202">
            <v>7036143.3328799997</v>
          </cell>
          <cell r="GR202">
            <v>763253.13496819988</v>
          </cell>
        </row>
        <row r="203">
          <cell r="GI203">
            <v>1</v>
          </cell>
          <cell r="GJ203">
            <v>3</v>
          </cell>
          <cell r="GK203" t="str">
            <v>ID</v>
          </cell>
          <cell r="GL203">
            <v>1211.2819999999999</v>
          </cell>
          <cell r="GM203" t="str">
            <v>Post 2006</v>
          </cell>
          <cell r="GN203">
            <v>-1</v>
          </cell>
          <cell r="GQ203">
            <v>6610583.6278200001</v>
          </cell>
          <cell r="GR203">
            <v>1071475.8315600001</v>
          </cell>
        </row>
        <row r="204">
          <cell r="GI204">
            <v>1</v>
          </cell>
          <cell r="GJ204">
            <v>3</v>
          </cell>
          <cell r="GK204" t="str">
            <v>ID</v>
          </cell>
          <cell r="GL204">
            <v>1211.2819999999999</v>
          </cell>
          <cell r="GM204" t="str">
            <v>1993-2006</v>
          </cell>
          <cell r="GN204">
            <v>-1</v>
          </cell>
          <cell r="GQ204">
            <v>7036143.3328799997</v>
          </cell>
          <cell r="GR204">
            <v>763253.13496819988</v>
          </cell>
        </row>
        <row r="205">
          <cell r="GI205">
            <v>2</v>
          </cell>
          <cell r="GJ205">
            <v>3</v>
          </cell>
          <cell r="GK205" t="str">
            <v>WA</v>
          </cell>
          <cell r="GL205">
            <v>2914.5650000000001</v>
          </cell>
          <cell r="GM205" t="str">
            <v>Pre 1980</v>
          </cell>
          <cell r="GN205">
            <v>-1</v>
          </cell>
          <cell r="GQ205">
            <v>18071119.078200001</v>
          </cell>
          <cell r="GR205">
            <v>1443933.7923000001</v>
          </cell>
        </row>
        <row r="206">
          <cell r="GI206">
            <v>1</v>
          </cell>
          <cell r="GJ206">
            <v>1</v>
          </cell>
          <cell r="GK206" t="str">
            <v>OR</v>
          </cell>
          <cell r="GL206">
            <v>2319.0770000000002</v>
          </cell>
          <cell r="GM206" t="str">
            <v>Pre 1980</v>
          </cell>
          <cell r="GN206">
            <v>-1</v>
          </cell>
          <cell r="GQ206">
            <v>10626196.340160001</v>
          </cell>
          <cell r="GR206">
            <v>636725.78112000006</v>
          </cell>
        </row>
        <row r="207">
          <cell r="GI207">
            <v>1</v>
          </cell>
          <cell r="GJ207">
            <v>3</v>
          </cell>
          <cell r="GK207" t="str">
            <v>WA</v>
          </cell>
          <cell r="GL207">
            <v>2914.5650000000001</v>
          </cell>
          <cell r="GM207" t="str">
            <v>1993-2006</v>
          </cell>
          <cell r="GN207">
            <v>-1</v>
          </cell>
          <cell r="GQ207">
            <v>16525146.365250001</v>
          </cell>
          <cell r="GR207">
            <v>2931586.0596000003</v>
          </cell>
        </row>
        <row r="208">
          <cell r="GI208">
            <v>1</v>
          </cell>
          <cell r="GJ208">
            <v>2</v>
          </cell>
          <cell r="GK208" t="str">
            <v>OR</v>
          </cell>
          <cell r="GL208">
            <v>2319.0770000000002</v>
          </cell>
          <cell r="GM208" t="str">
            <v>1980-1992</v>
          </cell>
          <cell r="GN208">
            <v>-1</v>
          </cell>
          <cell r="GQ208">
            <v>10626196.340160001</v>
          </cell>
          <cell r="GR208">
            <v>636725.78112000006</v>
          </cell>
        </row>
        <row r="209">
          <cell r="GI209">
            <v>2</v>
          </cell>
          <cell r="GJ209">
            <v>1</v>
          </cell>
          <cell r="GK209" t="str">
            <v>ID</v>
          </cell>
          <cell r="GL209">
            <v>1211.2819999999999</v>
          </cell>
          <cell r="GM209" t="str">
            <v>Post 2006</v>
          </cell>
          <cell r="GN209">
            <v>-1</v>
          </cell>
          <cell r="GQ209">
            <v>8353957.5847799992</v>
          </cell>
          <cell r="GR209">
            <v>415094.22858</v>
          </cell>
        </row>
        <row r="210">
          <cell r="GI210">
            <v>2</v>
          </cell>
          <cell r="GJ210">
            <v>1</v>
          </cell>
          <cell r="GK210" t="str">
            <v>MT</v>
          </cell>
          <cell r="GL210">
            <v>868.42899999999997</v>
          </cell>
          <cell r="GM210" t="str">
            <v>Pre 1980</v>
          </cell>
          <cell r="GN210">
            <v>-1</v>
          </cell>
          <cell r="GQ210">
            <v>6884470.8975</v>
          </cell>
          <cell r="GR210">
            <v>109969.16426999999</v>
          </cell>
        </row>
        <row r="211">
          <cell r="GI211">
            <v>3</v>
          </cell>
          <cell r="GJ211">
            <v>1</v>
          </cell>
          <cell r="GK211" t="str">
            <v>MT</v>
          </cell>
          <cell r="GL211">
            <v>868.42899999999997</v>
          </cell>
          <cell r="GM211" t="str">
            <v>1980-1992</v>
          </cell>
          <cell r="GN211">
            <v>0</v>
          </cell>
          <cell r="GQ211">
            <v>6589161.6160499994</v>
          </cell>
          <cell r="GR211">
            <v>276811.74374999997</v>
          </cell>
        </row>
        <row r="212">
          <cell r="GI212">
            <v>1</v>
          </cell>
          <cell r="GJ212">
            <v>2</v>
          </cell>
          <cell r="GK212" t="str">
            <v>WA</v>
          </cell>
          <cell r="GL212">
            <v>3065.65</v>
          </cell>
          <cell r="GM212" t="str">
            <v>1993-2006</v>
          </cell>
          <cell r="GN212">
            <v>-1</v>
          </cell>
          <cell r="GQ212">
            <v>16344819.540000001</v>
          </cell>
          <cell r="GR212">
            <v>360520.44</v>
          </cell>
        </row>
        <row r="213">
          <cell r="GI213">
            <v>1</v>
          </cell>
          <cell r="GJ213">
            <v>3</v>
          </cell>
          <cell r="GK213" t="str">
            <v>ID</v>
          </cell>
          <cell r="GL213">
            <v>1211.2819999999999</v>
          </cell>
          <cell r="GM213" t="str">
            <v>Pre 1980</v>
          </cell>
          <cell r="GN213">
            <v>-1</v>
          </cell>
          <cell r="GQ213">
            <v>7036143.3328799997</v>
          </cell>
          <cell r="GR213">
            <v>763253.13496819988</v>
          </cell>
        </row>
        <row r="214">
          <cell r="GI214">
            <v>3</v>
          </cell>
          <cell r="GJ214">
            <v>1</v>
          </cell>
          <cell r="GK214" t="str">
            <v>ID</v>
          </cell>
          <cell r="GL214">
            <v>1211.2819999999999</v>
          </cell>
          <cell r="GM214" t="str">
            <v>1980-1992</v>
          </cell>
          <cell r="GN214">
            <v>0</v>
          </cell>
          <cell r="GQ214">
            <v>8353957.5847799992</v>
          </cell>
          <cell r="GR214">
            <v>415094.22858</v>
          </cell>
        </row>
        <row r="215">
          <cell r="GI215">
            <v>1</v>
          </cell>
          <cell r="GJ215">
            <v>1</v>
          </cell>
          <cell r="GK215" t="str">
            <v>OR</v>
          </cell>
          <cell r="GL215">
            <v>2319.0770000000002</v>
          </cell>
          <cell r="GM215" t="str">
            <v>1993-2006</v>
          </cell>
          <cell r="GN215">
            <v>-1</v>
          </cell>
          <cell r="GQ215">
            <v>10626196.340160001</v>
          </cell>
          <cell r="GR215">
            <v>636725.78112000006</v>
          </cell>
        </row>
        <row r="216">
          <cell r="GI216">
            <v>2</v>
          </cell>
          <cell r="GJ216">
            <v>2</v>
          </cell>
          <cell r="GK216" t="str">
            <v>OR</v>
          </cell>
          <cell r="GL216">
            <v>2128.9459999999999</v>
          </cell>
          <cell r="GM216" t="str">
            <v>Pre 1980</v>
          </cell>
          <cell r="GN216">
            <v>0</v>
          </cell>
          <cell r="GQ216">
            <v>14397465.693119999</v>
          </cell>
          <cell r="GR216">
            <v>404670.05567999999</v>
          </cell>
        </row>
        <row r="217">
          <cell r="GI217">
            <v>2</v>
          </cell>
          <cell r="GJ217">
            <v>2</v>
          </cell>
          <cell r="GK217" t="str">
            <v>OR</v>
          </cell>
          <cell r="GL217">
            <v>2128.9459999999999</v>
          </cell>
          <cell r="GM217" t="str">
            <v>1980-1992</v>
          </cell>
          <cell r="GN217">
            <v>0</v>
          </cell>
          <cell r="GQ217">
            <v>14397465.693119999</v>
          </cell>
          <cell r="GR217">
            <v>404670.05567999999</v>
          </cell>
        </row>
        <row r="218">
          <cell r="GI218">
            <v>2</v>
          </cell>
          <cell r="GJ218">
            <v>3</v>
          </cell>
          <cell r="GK218" t="str">
            <v>WA</v>
          </cell>
          <cell r="GL218">
            <v>2914.5650000000001</v>
          </cell>
          <cell r="GM218" t="str">
            <v>1980-1992</v>
          </cell>
          <cell r="GN218">
            <v>-1</v>
          </cell>
          <cell r="GQ218">
            <v>21482733.993299998</v>
          </cell>
          <cell r="GR218">
            <v>1149358.7077500001</v>
          </cell>
        </row>
        <row r="219">
          <cell r="GI219">
            <v>2</v>
          </cell>
          <cell r="GJ219">
            <v>2</v>
          </cell>
          <cell r="GK219" t="str">
            <v>OR</v>
          </cell>
          <cell r="GL219">
            <v>2128.9459999999999</v>
          </cell>
          <cell r="GM219" t="str">
            <v>Pre 1980</v>
          </cell>
          <cell r="GN219">
            <v>-1</v>
          </cell>
          <cell r="GQ219">
            <v>14397465.693119999</v>
          </cell>
          <cell r="GR219">
            <v>404670.05567999999</v>
          </cell>
        </row>
        <row r="220">
          <cell r="GI220">
            <v>1</v>
          </cell>
          <cell r="GJ220">
            <v>3</v>
          </cell>
          <cell r="GK220" t="str">
            <v>ID</v>
          </cell>
          <cell r="GL220">
            <v>1211.2819999999999</v>
          </cell>
          <cell r="GM220" t="str">
            <v>Pre 1980</v>
          </cell>
          <cell r="GN220">
            <v>-1</v>
          </cell>
          <cell r="GQ220">
            <v>7036143.3328799997</v>
          </cell>
          <cell r="GR220">
            <v>763253.13496819988</v>
          </cell>
        </row>
        <row r="221">
          <cell r="GI221">
            <v>1</v>
          </cell>
          <cell r="GJ221">
            <v>2</v>
          </cell>
          <cell r="GK221" t="str">
            <v>OR</v>
          </cell>
          <cell r="GL221">
            <v>2319.0770000000002</v>
          </cell>
          <cell r="GM221" t="str">
            <v>Pre 1980</v>
          </cell>
          <cell r="GN221">
            <v>-1</v>
          </cell>
          <cell r="GQ221">
            <v>10626196.340160001</v>
          </cell>
          <cell r="GR221">
            <v>636725.78112000006</v>
          </cell>
        </row>
        <row r="222">
          <cell r="GI222">
            <v>1</v>
          </cell>
          <cell r="GJ222">
            <v>2</v>
          </cell>
          <cell r="GK222" t="str">
            <v>OR</v>
          </cell>
          <cell r="GL222">
            <v>2319.0770000000002</v>
          </cell>
          <cell r="GM222" t="str">
            <v>Pre 1980</v>
          </cell>
          <cell r="GN222">
            <v>-1</v>
          </cell>
          <cell r="GQ222">
            <v>10626196.340160001</v>
          </cell>
          <cell r="GR222">
            <v>636725.78112000006</v>
          </cell>
        </row>
        <row r="223">
          <cell r="GI223">
            <v>1</v>
          </cell>
          <cell r="GJ223">
            <v>1</v>
          </cell>
          <cell r="GK223" t="str">
            <v>WA</v>
          </cell>
          <cell r="GL223">
            <v>2128.8850000000002</v>
          </cell>
          <cell r="GM223" t="str">
            <v>1980-1992</v>
          </cell>
          <cell r="GN223">
            <v>-1</v>
          </cell>
          <cell r="GQ223">
            <v>11735989.494900001</v>
          </cell>
          <cell r="GR223">
            <v>638.67209954350017</v>
          </cell>
        </row>
        <row r="224">
          <cell r="GI224">
            <v>1</v>
          </cell>
          <cell r="GJ224">
            <v>1</v>
          </cell>
          <cell r="GK224" t="str">
            <v>OR</v>
          </cell>
          <cell r="GL224">
            <v>2319.0770000000002</v>
          </cell>
          <cell r="GM224" t="str">
            <v>1980-1992</v>
          </cell>
          <cell r="GN224">
            <v>-1</v>
          </cell>
          <cell r="GQ224">
            <v>9881146.4723700024</v>
          </cell>
          <cell r="GR224">
            <v>942565.65588000009</v>
          </cell>
        </row>
        <row r="225">
          <cell r="GI225">
            <v>1</v>
          </cell>
          <cell r="GJ225">
            <v>1</v>
          </cell>
          <cell r="GK225" t="str">
            <v>OR</v>
          </cell>
          <cell r="GL225">
            <v>2319.0770000000002</v>
          </cell>
          <cell r="GM225" t="str">
            <v>1980-1992</v>
          </cell>
          <cell r="GN225">
            <v>-1</v>
          </cell>
          <cell r="GQ225">
            <v>10494148.095780002</v>
          </cell>
          <cell r="GR225">
            <v>0</v>
          </cell>
        </row>
        <row r="226">
          <cell r="GI226">
            <v>1</v>
          </cell>
          <cell r="GJ226">
            <v>1</v>
          </cell>
          <cell r="GK226" t="str">
            <v>WA</v>
          </cell>
          <cell r="GL226">
            <v>2128.8850000000002</v>
          </cell>
          <cell r="GM226" t="str">
            <v>Pre 1980</v>
          </cell>
          <cell r="GN226">
            <v>-1</v>
          </cell>
          <cell r="GQ226">
            <v>9967333.1257500015</v>
          </cell>
          <cell r="GR226">
            <v>243778.62135000003</v>
          </cell>
        </row>
        <row r="227">
          <cell r="GI227">
            <v>1</v>
          </cell>
          <cell r="GJ227">
            <v>3</v>
          </cell>
          <cell r="GK227" t="str">
            <v>ID</v>
          </cell>
          <cell r="GL227">
            <v>1211.2819999999999</v>
          </cell>
          <cell r="GM227" t="str">
            <v>1980-1992</v>
          </cell>
          <cell r="GN227">
            <v>-1</v>
          </cell>
          <cell r="GQ227">
            <v>6610583.6278200001</v>
          </cell>
          <cell r="GR227">
            <v>1071475.8315600001</v>
          </cell>
        </row>
        <row r="228">
          <cell r="GI228">
            <v>3</v>
          </cell>
          <cell r="GJ228">
            <v>1</v>
          </cell>
          <cell r="GK228" t="str">
            <v>MT</v>
          </cell>
          <cell r="GL228">
            <v>868.42899999999997</v>
          </cell>
          <cell r="GM228" t="str">
            <v>1980-1992</v>
          </cell>
          <cell r="GN228">
            <v>0</v>
          </cell>
          <cell r="GQ228">
            <v>7893394.34112</v>
          </cell>
          <cell r="GR228">
            <v>87042.63867</v>
          </cell>
        </row>
        <row r="229">
          <cell r="GI229">
            <v>2</v>
          </cell>
          <cell r="GJ229">
            <v>3</v>
          </cell>
          <cell r="GK229" t="str">
            <v>WA</v>
          </cell>
          <cell r="GL229">
            <v>2914.5650000000001</v>
          </cell>
          <cell r="GM229" t="str">
            <v>Pre 1980</v>
          </cell>
          <cell r="GN229">
            <v>-1</v>
          </cell>
          <cell r="GQ229">
            <v>21482733.993299998</v>
          </cell>
          <cell r="GR229">
            <v>1149358.7077500001</v>
          </cell>
        </row>
        <row r="230">
          <cell r="GI230">
            <v>1</v>
          </cell>
          <cell r="GJ230">
            <v>1</v>
          </cell>
          <cell r="GK230" t="str">
            <v>WA</v>
          </cell>
          <cell r="GL230">
            <v>2128.8850000000002</v>
          </cell>
          <cell r="GM230" t="str">
            <v>1980-1992</v>
          </cell>
          <cell r="GN230">
            <v>-1</v>
          </cell>
          <cell r="GQ230">
            <v>11735989.494900001</v>
          </cell>
          <cell r="GR230">
            <v>638.67209954350017</v>
          </cell>
        </row>
        <row r="231">
          <cell r="GI231">
            <v>3</v>
          </cell>
          <cell r="GJ231">
            <v>2</v>
          </cell>
          <cell r="GK231" t="str">
            <v>MT</v>
          </cell>
          <cell r="GL231">
            <v>868.42899999999997</v>
          </cell>
          <cell r="GM231" t="str">
            <v>Pre 1980</v>
          </cell>
          <cell r="GN231">
            <v>0</v>
          </cell>
          <cell r="GQ231">
            <v>6589161.6160499994</v>
          </cell>
          <cell r="GR231">
            <v>276811.74374999997</v>
          </cell>
        </row>
        <row r="232">
          <cell r="GI232">
            <v>2</v>
          </cell>
          <cell r="GJ232">
            <v>2</v>
          </cell>
          <cell r="GK232" t="str">
            <v>ID</v>
          </cell>
          <cell r="GL232">
            <v>1211.2819999999999</v>
          </cell>
          <cell r="GM232" t="str">
            <v>Pre 1980</v>
          </cell>
          <cell r="GN232">
            <v>-1</v>
          </cell>
          <cell r="GQ232">
            <v>8353957.5847799992</v>
          </cell>
          <cell r="GR232">
            <v>415094.22858</v>
          </cell>
        </row>
        <row r="233">
          <cell r="GI233">
            <v>1</v>
          </cell>
          <cell r="GJ233">
            <v>1</v>
          </cell>
          <cell r="GK233" t="str">
            <v>WA</v>
          </cell>
          <cell r="GL233">
            <v>2128.8850000000002</v>
          </cell>
          <cell r="GM233" t="str">
            <v>1993-2006</v>
          </cell>
          <cell r="GN233">
            <v>0</v>
          </cell>
          <cell r="GQ233">
            <v>11160807.345600002</v>
          </cell>
          <cell r="GR233">
            <v>44323.385700000006</v>
          </cell>
        </row>
        <row r="234">
          <cell r="GI234">
            <v>3</v>
          </cell>
          <cell r="GJ234">
            <v>1</v>
          </cell>
          <cell r="GK234" t="str">
            <v>ID</v>
          </cell>
          <cell r="GL234">
            <v>1211.2819999999999</v>
          </cell>
          <cell r="GM234" t="str">
            <v>Pre 1980</v>
          </cell>
          <cell r="GN234">
            <v>0</v>
          </cell>
          <cell r="GQ234">
            <v>8095591.1341799991</v>
          </cell>
          <cell r="GR234">
            <v>660814.89509999985</v>
          </cell>
        </row>
        <row r="235">
          <cell r="GI235">
            <v>1</v>
          </cell>
          <cell r="GJ235">
            <v>3</v>
          </cell>
          <cell r="GK235" t="str">
            <v>WA</v>
          </cell>
          <cell r="GL235">
            <v>2914.5650000000001</v>
          </cell>
          <cell r="GM235" t="str">
            <v>1993-2006</v>
          </cell>
          <cell r="GN235">
            <v>-1</v>
          </cell>
          <cell r="GQ235">
            <v>14104192.09365</v>
          </cell>
          <cell r="GR235">
            <v>2433108.00765</v>
          </cell>
        </row>
        <row r="236">
          <cell r="GI236">
            <v>1</v>
          </cell>
          <cell r="GJ236">
            <v>3</v>
          </cell>
          <cell r="GK236" t="str">
            <v>OR</v>
          </cell>
          <cell r="GL236">
            <v>2128.9459999999999</v>
          </cell>
          <cell r="GM236" t="str">
            <v>1993-2006</v>
          </cell>
          <cell r="GN236">
            <v>0</v>
          </cell>
          <cell r="GQ236">
            <v>11080716.85134</v>
          </cell>
          <cell r="GR236">
            <v>1244986.3313399998</v>
          </cell>
        </row>
        <row r="237">
          <cell r="GI237">
            <v>2</v>
          </cell>
          <cell r="GJ237">
            <v>2</v>
          </cell>
          <cell r="GK237" t="str">
            <v>WA</v>
          </cell>
          <cell r="GL237">
            <v>2914.5650000000001</v>
          </cell>
          <cell r="GM237" t="str">
            <v>Pre 1980</v>
          </cell>
          <cell r="GN237">
            <v>-1</v>
          </cell>
          <cell r="GQ237">
            <v>17607353.4954</v>
          </cell>
          <cell r="GR237">
            <v>1252971.4934999999</v>
          </cell>
        </row>
        <row r="238">
          <cell r="GI238">
            <v>2</v>
          </cell>
          <cell r="GJ238">
            <v>3</v>
          </cell>
          <cell r="GK238" t="str">
            <v>WA</v>
          </cell>
          <cell r="GL238">
            <v>2914.5650000000001</v>
          </cell>
          <cell r="GM238" t="str">
            <v>Pre 1980</v>
          </cell>
          <cell r="GN238">
            <v>-1</v>
          </cell>
          <cell r="GQ238">
            <v>21482733.993299998</v>
          </cell>
          <cell r="GR238">
            <v>1149358.7077500001</v>
          </cell>
        </row>
        <row r="239">
          <cell r="GI239">
            <v>3</v>
          </cell>
          <cell r="GJ239">
            <v>1</v>
          </cell>
          <cell r="GK239" t="str">
            <v>ID</v>
          </cell>
          <cell r="GL239">
            <v>1211.2819999999999</v>
          </cell>
          <cell r="GM239" t="str">
            <v>Post 2006</v>
          </cell>
          <cell r="GN239">
            <v>-1</v>
          </cell>
          <cell r="GQ239">
            <v>9415294.9859999996</v>
          </cell>
          <cell r="GR239">
            <v>296340.14130000002</v>
          </cell>
        </row>
        <row r="240">
          <cell r="GI240">
            <v>3</v>
          </cell>
          <cell r="GJ240">
            <v>3</v>
          </cell>
          <cell r="GK240" t="str">
            <v>MT</v>
          </cell>
          <cell r="GL240">
            <v>868.42899999999997</v>
          </cell>
          <cell r="GM240" t="str">
            <v>Pre 1980</v>
          </cell>
          <cell r="GN240">
            <v>0</v>
          </cell>
          <cell r="GQ240">
            <v>6821475.0578399999</v>
          </cell>
          <cell r="GR240">
            <v>297940.62131999998</v>
          </cell>
        </row>
        <row r="241">
          <cell r="GI241">
            <v>1</v>
          </cell>
          <cell r="GJ241">
            <v>3</v>
          </cell>
          <cell r="GK241" t="str">
            <v>ID</v>
          </cell>
          <cell r="GL241">
            <v>1211.2819999999999</v>
          </cell>
          <cell r="GM241" t="str">
            <v>1993-2006</v>
          </cell>
          <cell r="GN241">
            <v>0</v>
          </cell>
          <cell r="GQ241">
            <v>6535762.7386799995</v>
          </cell>
          <cell r="GR241">
            <v>915656.51508000004</v>
          </cell>
        </row>
        <row r="242">
          <cell r="GI242">
            <v>1</v>
          </cell>
          <cell r="GJ242">
            <v>2</v>
          </cell>
          <cell r="GK242" t="str">
            <v>WA</v>
          </cell>
          <cell r="GL242">
            <v>3065.65</v>
          </cell>
          <cell r="GM242" t="str">
            <v>Pre 1980</v>
          </cell>
          <cell r="GN242">
            <v>-1</v>
          </cell>
          <cell r="GQ242">
            <v>16344819.540000001</v>
          </cell>
          <cell r="GR242">
            <v>360520.44</v>
          </cell>
        </row>
        <row r="243">
          <cell r="GI243">
            <v>3</v>
          </cell>
          <cell r="GJ243">
            <v>1</v>
          </cell>
          <cell r="GK243" t="str">
            <v>MT</v>
          </cell>
          <cell r="GL243">
            <v>868.42899999999997</v>
          </cell>
          <cell r="GN243">
            <v>0</v>
          </cell>
          <cell r="GQ243">
            <v>6589161.6160499994</v>
          </cell>
          <cell r="GR243">
            <v>276811.74374999997</v>
          </cell>
        </row>
        <row r="244">
          <cell r="GI244">
            <v>1</v>
          </cell>
          <cell r="GJ244">
            <v>1</v>
          </cell>
          <cell r="GK244" t="str">
            <v>WA</v>
          </cell>
          <cell r="GL244">
            <v>3065.65</v>
          </cell>
          <cell r="GM244" t="str">
            <v>1980-1992</v>
          </cell>
          <cell r="GN244">
            <v>-1</v>
          </cell>
          <cell r="GQ244">
            <v>17080115.692499999</v>
          </cell>
          <cell r="GR244">
            <v>323824.60950000002</v>
          </cell>
        </row>
        <row r="245">
          <cell r="GI245">
            <v>1</v>
          </cell>
          <cell r="GJ245">
            <v>1</v>
          </cell>
          <cell r="GK245" t="str">
            <v>OR</v>
          </cell>
          <cell r="GL245">
            <v>2319.0770000000002</v>
          </cell>
          <cell r="GM245" t="str">
            <v>1980-1992</v>
          </cell>
          <cell r="GN245">
            <v>-1</v>
          </cell>
          <cell r="GQ245">
            <v>10494148.095780002</v>
          </cell>
          <cell r="GR245">
            <v>0</v>
          </cell>
        </row>
        <row r="246">
          <cell r="GI246">
            <v>1</v>
          </cell>
          <cell r="GJ246">
            <v>2</v>
          </cell>
          <cell r="GK246" t="str">
            <v>OR</v>
          </cell>
          <cell r="GL246">
            <v>2319.0770000000002</v>
          </cell>
          <cell r="GM246" t="str">
            <v>1980-1992</v>
          </cell>
          <cell r="GN246">
            <v>-1</v>
          </cell>
          <cell r="GQ246">
            <v>10015281.886050001</v>
          </cell>
          <cell r="GR246">
            <v>853165.23753000004</v>
          </cell>
        </row>
        <row r="247">
          <cell r="GI247">
            <v>2</v>
          </cell>
          <cell r="GJ247">
            <v>3</v>
          </cell>
          <cell r="GK247" t="str">
            <v>WA</v>
          </cell>
          <cell r="GL247">
            <v>2914.5650000000001</v>
          </cell>
          <cell r="GM247" t="str">
            <v>1980-1992</v>
          </cell>
          <cell r="GN247">
            <v>0</v>
          </cell>
          <cell r="GQ247">
            <v>21482733.993299998</v>
          </cell>
          <cell r="GR247">
            <v>1149358.7077500001</v>
          </cell>
        </row>
        <row r="248">
          <cell r="GI248">
            <v>2</v>
          </cell>
          <cell r="GJ248">
            <v>2</v>
          </cell>
          <cell r="GK248" t="str">
            <v>OR</v>
          </cell>
          <cell r="GL248">
            <v>2128.9459999999999</v>
          </cell>
          <cell r="GM248" t="str">
            <v>Pre 1980</v>
          </cell>
          <cell r="GN248">
            <v>0</v>
          </cell>
          <cell r="GQ248">
            <v>14014574.75502</v>
          </cell>
          <cell r="GR248">
            <v>434304.984</v>
          </cell>
        </row>
        <row r="249">
          <cell r="GI249">
            <v>1</v>
          </cell>
          <cell r="GJ249">
            <v>1</v>
          </cell>
          <cell r="GK249" t="str">
            <v>WA</v>
          </cell>
          <cell r="GL249">
            <v>3065.65</v>
          </cell>
          <cell r="GM249" t="str">
            <v>1993-2006</v>
          </cell>
          <cell r="GN249">
            <v>-1</v>
          </cell>
          <cell r="GQ249">
            <v>16900131.381000001</v>
          </cell>
          <cell r="GR249">
            <v>919.70450351500006</v>
          </cell>
        </row>
        <row r="250">
          <cell r="GI250">
            <v>1</v>
          </cell>
          <cell r="GJ250">
            <v>2</v>
          </cell>
          <cell r="GK250" t="str">
            <v>OR</v>
          </cell>
          <cell r="GL250">
            <v>2319.0770000000002</v>
          </cell>
          <cell r="GM250" t="str">
            <v>1993-2006</v>
          </cell>
          <cell r="GN250">
            <v>-1</v>
          </cell>
          <cell r="GQ250">
            <v>10626196.340160001</v>
          </cell>
          <cell r="GR250">
            <v>636725.78112000006</v>
          </cell>
        </row>
        <row r="251">
          <cell r="GI251">
            <v>2</v>
          </cell>
          <cell r="GJ251">
            <v>2</v>
          </cell>
          <cell r="GK251" t="str">
            <v>ID</v>
          </cell>
          <cell r="GL251">
            <v>1211.2819999999999</v>
          </cell>
          <cell r="GM251" t="str">
            <v>1993-2006</v>
          </cell>
          <cell r="GN251">
            <v>-1</v>
          </cell>
          <cell r="GQ251">
            <v>7445823.1309200004</v>
          </cell>
          <cell r="GR251">
            <v>887421.65278819995</v>
          </cell>
        </row>
        <row r="252">
          <cell r="GI252">
            <v>2</v>
          </cell>
          <cell r="GJ252">
            <v>2</v>
          </cell>
          <cell r="GK252" t="str">
            <v>WA</v>
          </cell>
          <cell r="GL252">
            <v>2914.5650000000001</v>
          </cell>
          <cell r="GM252" t="str">
            <v>1980-1992</v>
          </cell>
          <cell r="GN252">
            <v>-1</v>
          </cell>
          <cell r="GQ252">
            <v>16251818.459549999</v>
          </cell>
          <cell r="GR252">
            <v>2571695.5734000001</v>
          </cell>
        </row>
        <row r="253">
          <cell r="GI253">
            <v>3</v>
          </cell>
          <cell r="GJ253">
            <v>3</v>
          </cell>
          <cell r="GK253" t="str">
            <v>MT</v>
          </cell>
          <cell r="GL253">
            <v>868.42899999999997</v>
          </cell>
          <cell r="GM253" t="str">
            <v>Pre 1980</v>
          </cell>
          <cell r="GN253">
            <v>0</v>
          </cell>
          <cell r="GQ253">
            <v>6821475.0578399999</v>
          </cell>
          <cell r="GR253">
            <v>297940.62131999998</v>
          </cell>
        </row>
        <row r="254">
          <cell r="GI254">
            <v>3</v>
          </cell>
          <cell r="GJ254">
            <v>1</v>
          </cell>
          <cell r="GK254" t="str">
            <v>MT</v>
          </cell>
          <cell r="GL254">
            <v>868.42899999999997</v>
          </cell>
          <cell r="GM254" t="str">
            <v>1980-1992</v>
          </cell>
          <cell r="GN254">
            <v>0</v>
          </cell>
          <cell r="GQ254">
            <v>6359245.0382999992</v>
          </cell>
          <cell r="GR254">
            <v>233537.92668</v>
          </cell>
        </row>
        <row r="255">
          <cell r="GI255">
            <v>2</v>
          </cell>
          <cell r="GJ255">
            <v>2</v>
          </cell>
          <cell r="GK255" t="str">
            <v>MT</v>
          </cell>
          <cell r="GL255">
            <v>868.42899999999997</v>
          </cell>
          <cell r="GM255" t="str">
            <v>1993-2006</v>
          </cell>
          <cell r="GN255">
            <v>0</v>
          </cell>
          <cell r="GQ255">
            <v>7893394.34112</v>
          </cell>
          <cell r="GR255">
            <v>87042.63867</v>
          </cell>
        </row>
        <row r="256">
          <cell r="GI256">
            <v>1</v>
          </cell>
          <cell r="GJ256">
            <v>2</v>
          </cell>
          <cell r="GK256" t="str">
            <v>OR</v>
          </cell>
          <cell r="GL256">
            <v>2319.0770000000002</v>
          </cell>
          <cell r="GM256" t="str">
            <v>1993-2006</v>
          </cell>
          <cell r="GN256">
            <v>-1</v>
          </cell>
          <cell r="GQ256">
            <v>11139987.849510001</v>
          </cell>
          <cell r="GR256">
            <v>684034.95192000002</v>
          </cell>
        </row>
        <row r="257">
          <cell r="GI257">
            <v>2</v>
          </cell>
          <cell r="GJ257">
            <v>2</v>
          </cell>
          <cell r="GK257" t="str">
            <v>OR</v>
          </cell>
          <cell r="GL257">
            <v>2128.9459999999999</v>
          </cell>
          <cell r="GM257" t="str">
            <v>1993-2006</v>
          </cell>
          <cell r="GN257">
            <v>-1</v>
          </cell>
          <cell r="GQ257">
            <v>13118182.041719999</v>
          </cell>
          <cell r="GR257">
            <v>702105.10134000005</v>
          </cell>
        </row>
        <row r="258">
          <cell r="GI258">
            <v>1</v>
          </cell>
          <cell r="GJ258">
            <v>2</v>
          </cell>
          <cell r="GK258" t="str">
            <v>OR</v>
          </cell>
          <cell r="GL258">
            <v>2319.0770000000002</v>
          </cell>
          <cell r="GM258" t="str">
            <v>Pre 1980</v>
          </cell>
          <cell r="GN258">
            <v>-1</v>
          </cell>
          <cell r="GQ258">
            <v>10015281.886050001</v>
          </cell>
          <cell r="GR258">
            <v>853165.23753000004</v>
          </cell>
        </row>
        <row r="259">
          <cell r="GI259">
            <v>3</v>
          </cell>
          <cell r="GJ259">
            <v>2</v>
          </cell>
          <cell r="GK259" t="str">
            <v>MT</v>
          </cell>
          <cell r="GL259">
            <v>868.42899999999997</v>
          </cell>
          <cell r="GM259" t="str">
            <v>Pre 1980</v>
          </cell>
          <cell r="GN259">
            <v>-1</v>
          </cell>
          <cell r="GQ259">
            <v>6884470.8975</v>
          </cell>
          <cell r="GR259">
            <v>109969.16426999999</v>
          </cell>
        </row>
        <row r="260">
          <cell r="GI260">
            <v>2</v>
          </cell>
          <cell r="GJ260">
            <v>2</v>
          </cell>
          <cell r="GK260" t="str">
            <v>MT</v>
          </cell>
          <cell r="GL260">
            <v>868.42899999999997</v>
          </cell>
          <cell r="GM260" t="str">
            <v>Pre 1980</v>
          </cell>
          <cell r="GN260">
            <v>0</v>
          </cell>
          <cell r="GQ260">
            <v>6884470.8975</v>
          </cell>
          <cell r="GR260">
            <v>109969.16426999999</v>
          </cell>
        </row>
        <row r="261">
          <cell r="GI261">
            <v>2</v>
          </cell>
          <cell r="GJ261">
            <v>2</v>
          </cell>
          <cell r="GK261" t="str">
            <v>OR</v>
          </cell>
          <cell r="GL261">
            <v>2128.9459999999999</v>
          </cell>
          <cell r="GM261" t="str">
            <v>1993-2006</v>
          </cell>
          <cell r="GN261">
            <v>0</v>
          </cell>
          <cell r="GQ261">
            <v>14397465.693119999</v>
          </cell>
          <cell r="GR261">
            <v>404670.05567999999</v>
          </cell>
        </row>
        <row r="262">
          <cell r="GI262">
            <v>2</v>
          </cell>
          <cell r="GJ262">
            <v>3</v>
          </cell>
          <cell r="GK262" t="str">
            <v>ID</v>
          </cell>
          <cell r="GL262">
            <v>1211.2819999999999</v>
          </cell>
          <cell r="GM262" t="str">
            <v>Pre 1980</v>
          </cell>
          <cell r="GN262">
            <v>0</v>
          </cell>
          <cell r="GQ262">
            <v>8599387.5436199997</v>
          </cell>
          <cell r="GR262">
            <v>476288.19521999994</v>
          </cell>
        </row>
        <row r="263">
          <cell r="GI263">
            <v>2</v>
          </cell>
          <cell r="GJ263">
            <v>1</v>
          </cell>
          <cell r="GK263" t="str">
            <v>WA</v>
          </cell>
          <cell r="GL263">
            <v>2914.5650000000001</v>
          </cell>
          <cell r="GM263" t="str">
            <v>Pre 1980</v>
          </cell>
          <cell r="GN263">
            <v>0</v>
          </cell>
          <cell r="GQ263">
            <v>19575646.676849999</v>
          </cell>
          <cell r="GR263">
            <v>993983.24760000012</v>
          </cell>
        </row>
        <row r="264">
          <cell r="GI264">
            <v>3</v>
          </cell>
          <cell r="GJ264">
            <v>1</v>
          </cell>
          <cell r="GK264" t="str">
            <v>ID</v>
          </cell>
          <cell r="GL264">
            <v>1211.2819999999999</v>
          </cell>
          <cell r="GM264" t="str">
            <v>1980-1992</v>
          </cell>
          <cell r="GN264">
            <v>-1</v>
          </cell>
          <cell r="GQ264">
            <v>9415294.9859999996</v>
          </cell>
          <cell r="GR264">
            <v>296340.14130000002</v>
          </cell>
        </row>
        <row r="265">
          <cell r="GI265">
            <v>2</v>
          </cell>
          <cell r="GJ265">
            <v>2</v>
          </cell>
          <cell r="GK265" t="str">
            <v>MT</v>
          </cell>
          <cell r="GL265">
            <v>868.42899999999997</v>
          </cell>
          <cell r="GM265" t="str">
            <v>1980-1992</v>
          </cell>
          <cell r="GN265">
            <v>0</v>
          </cell>
          <cell r="GQ265">
            <v>6884470.8975</v>
          </cell>
          <cell r="GR265">
            <v>109969.16426999999</v>
          </cell>
        </row>
        <row r="266">
          <cell r="GI266">
            <v>3</v>
          </cell>
          <cell r="GJ266">
            <v>2</v>
          </cell>
          <cell r="GK266" t="str">
            <v>MT</v>
          </cell>
          <cell r="GL266">
            <v>868.42899999999997</v>
          </cell>
          <cell r="GM266" t="str">
            <v>1993-2006</v>
          </cell>
          <cell r="GN266">
            <v>0</v>
          </cell>
          <cell r="GQ266">
            <v>6359245.0382999992</v>
          </cell>
          <cell r="GR266">
            <v>233537.92668</v>
          </cell>
        </row>
        <row r="267">
          <cell r="GI267">
            <v>2</v>
          </cell>
          <cell r="GJ267">
            <v>1</v>
          </cell>
          <cell r="GK267" t="str">
            <v>WA</v>
          </cell>
          <cell r="GL267">
            <v>2914.5650000000001</v>
          </cell>
          <cell r="GM267" t="str">
            <v>Pre 1980</v>
          </cell>
          <cell r="GN267">
            <v>0</v>
          </cell>
          <cell r="GQ267">
            <v>19575646.676849999</v>
          </cell>
          <cell r="GR267">
            <v>993983.24760000012</v>
          </cell>
        </row>
        <row r="268">
          <cell r="GI268">
            <v>1</v>
          </cell>
          <cell r="GJ268">
            <v>1</v>
          </cell>
          <cell r="GK268" t="str">
            <v>OR</v>
          </cell>
          <cell r="GL268">
            <v>2319.0770000000002</v>
          </cell>
          <cell r="GM268" t="str">
            <v>1993-2006</v>
          </cell>
          <cell r="GN268">
            <v>-1</v>
          </cell>
          <cell r="GQ268">
            <v>11124542.796690002</v>
          </cell>
          <cell r="GR268">
            <v>492432.81018000003</v>
          </cell>
        </row>
        <row r="269">
          <cell r="GI269">
            <v>1</v>
          </cell>
          <cell r="GJ269">
            <v>3</v>
          </cell>
          <cell r="GK269" t="str">
            <v>OR</v>
          </cell>
          <cell r="GL269">
            <v>2128.9459999999999</v>
          </cell>
          <cell r="GM269" t="str">
            <v>Pre 1980</v>
          </cell>
          <cell r="GN269">
            <v>-1</v>
          </cell>
          <cell r="GQ269">
            <v>12366706.682639999</v>
          </cell>
          <cell r="GR269">
            <v>1341491.6664145999</v>
          </cell>
        </row>
        <row r="270">
          <cell r="GI270">
            <v>1</v>
          </cell>
          <cell r="GJ270">
            <v>2</v>
          </cell>
          <cell r="GK270" t="str">
            <v>OR</v>
          </cell>
          <cell r="GL270">
            <v>2319.0770000000002</v>
          </cell>
          <cell r="GM270" t="str">
            <v>Pre 1980</v>
          </cell>
          <cell r="GN270">
            <v>-1</v>
          </cell>
          <cell r="GQ270">
            <v>8804584.5474300012</v>
          </cell>
          <cell r="GR270">
            <v>935469.28026000003</v>
          </cell>
        </row>
        <row r="271">
          <cell r="GI271">
            <v>3</v>
          </cell>
          <cell r="GJ271">
            <v>2</v>
          </cell>
          <cell r="GK271" t="str">
            <v>MT</v>
          </cell>
          <cell r="GL271">
            <v>868.42899999999997</v>
          </cell>
          <cell r="GM271" t="str">
            <v>1993-2006</v>
          </cell>
          <cell r="GN271">
            <v>0</v>
          </cell>
          <cell r="GQ271">
            <v>6884470.8975</v>
          </cell>
          <cell r="GR271">
            <v>109969.16426999999</v>
          </cell>
        </row>
        <row r="272">
          <cell r="GI272">
            <v>2</v>
          </cell>
          <cell r="GJ272">
            <v>2</v>
          </cell>
          <cell r="GK272" t="str">
            <v>ID</v>
          </cell>
          <cell r="GL272">
            <v>1211.2819999999999</v>
          </cell>
          <cell r="GM272" t="str">
            <v>1993-2006</v>
          </cell>
          <cell r="GN272">
            <v>-1</v>
          </cell>
          <cell r="GQ272">
            <v>8599387.5436199997</v>
          </cell>
          <cell r="GR272">
            <v>476288.19521999994</v>
          </cell>
        </row>
        <row r="273">
          <cell r="GI273">
            <v>2</v>
          </cell>
          <cell r="GJ273">
            <v>2</v>
          </cell>
          <cell r="GK273" t="str">
            <v>ID</v>
          </cell>
          <cell r="GL273">
            <v>1211.2819999999999</v>
          </cell>
          <cell r="GM273" t="str">
            <v>Pre 1980</v>
          </cell>
          <cell r="GN273">
            <v>0</v>
          </cell>
          <cell r="GQ273">
            <v>8353957.5847799992</v>
          </cell>
          <cell r="GR273">
            <v>415094.22858</v>
          </cell>
        </row>
        <row r="274">
          <cell r="GI274">
            <v>2</v>
          </cell>
          <cell r="GJ274">
            <v>2</v>
          </cell>
          <cell r="GK274" t="str">
            <v>ID</v>
          </cell>
          <cell r="GL274">
            <v>1211.2819999999999</v>
          </cell>
          <cell r="GM274" t="str">
            <v>1980-1992</v>
          </cell>
          <cell r="GN274">
            <v>-1</v>
          </cell>
          <cell r="GQ274">
            <v>7445823.1309200004</v>
          </cell>
          <cell r="GR274">
            <v>887421.65278819995</v>
          </cell>
        </row>
        <row r="275">
          <cell r="GI275">
            <v>1</v>
          </cell>
          <cell r="GJ275">
            <v>1</v>
          </cell>
          <cell r="GK275" t="str">
            <v>OR</v>
          </cell>
          <cell r="GL275">
            <v>2319.0770000000002</v>
          </cell>
          <cell r="GM275" t="str">
            <v>Pre 1980</v>
          </cell>
          <cell r="GN275">
            <v>-1</v>
          </cell>
          <cell r="GQ275">
            <v>9881146.4723700024</v>
          </cell>
          <cell r="GR275">
            <v>942565.65588000009</v>
          </cell>
        </row>
        <row r="276">
          <cell r="GI276">
            <v>1</v>
          </cell>
          <cell r="GJ276">
            <v>1</v>
          </cell>
          <cell r="GK276" t="str">
            <v>WA</v>
          </cell>
          <cell r="GL276">
            <v>2128.8850000000002</v>
          </cell>
          <cell r="GM276" t="str">
            <v>1980-1992</v>
          </cell>
          <cell r="GN276">
            <v>-1</v>
          </cell>
          <cell r="GQ276">
            <v>10212197.478450002</v>
          </cell>
          <cell r="GR276">
            <v>452047.44090000005</v>
          </cell>
        </row>
        <row r="277">
          <cell r="GI277">
            <v>1</v>
          </cell>
          <cell r="GJ277">
            <v>1</v>
          </cell>
          <cell r="GK277" t="str">
            <v>OR</v>
          </cell>
          <cell r="GL277">
            <v>2319.0770000000002</v>
          </cell>
          <cell r="GM277" t="str">
            <v>1980-1992</v>
          </cell>
          <cell r="GN277">
            <v>-1</v>
          </cell>
          <cell r="GQ277">
            <v>10494148.095780002</v>
          </cell>
          <cell r="GR277">
            <v>0</v>
          </cell>
        </row>
        <row r="278">
          <cell r="GI278">
            <v>1</v>
          </cell>
          <cell r="GJ278">
            <v>3</v>
          </cell>
          <cell r="GK278" t="str">
            <v>ID</v>
          </cell>
          <cell r="GL278">
            <v>1211.2819999999999</v>
          </cell>
          <cell r="GM278" t="str">
            <v>1980-1992</v>
          </cell>
          <cell r="GN278">
            <v>-1</v>
          </cell>
          <cell r="GQ278">
            <v>7036143.3328799997</v>
          </cell>
          <cell r="GR278">
            <v>763253.13496819988</v>
          </cell>
        </row>
        <row r="279">
          <cell r="GI279">
            <v>3</v>
          </cell>
          <cell r="GJ279">
            <v>1</v>
          </cell>
          <cell r="GK279" t="str">
            <v>MT</v>
          </cell>
          <cell r="GL279">
            <v>868.42899999999997</v>
          </cell>
          <cell r="GM279" t="str">
            <v>Pre 1980</v>
          </cell>
          <cell r="GN279">
            <v>0</v>
          </cell>
          <cell r="GQ279">
            <v>7256193.2466600006</v>
          </cell>
          <cell r="GR279">
            <v>244480.13207999998</v>
          </cell>
        </row>
        <row r="280">
          <cell r="GI280">
            <v>2</v>
          </cell>
          <cell r="GJ280">
            <v>1</v>
          </cell>
          <cell r="GK280" t="str">
            <v>MT</v>
          </cell>
          <cell r="GL280">
            <v>868.42899999999997</v>
          </cell>
          <cell r="GM280" t="str">
            <v>1980-1992</v>
          </cell>
          <cell r="GN280">
            <v>0</v>
          </cell>
          <cell r="GQ280">
            <v>6359245.0382999992</v>
          </cell>
          <cell r="GR280">
            <v>233537.92668</v>
          </cell>
        </row>
        <row r="281">
          <cell r="GI281">
            <v>1</v>
          </cell>
          <cell r="GJ281">
            <v>1</v>
          </cell>
          <cell r="GK281" t="str">
            <v>WA</v>
          </cell>
          <cell r="GL281">
            <v>2128.8850000000002</v>
          </cell>
          <cell r="GM281" t="str">
            <v>1980-1992</v>
          </cell>
          <cell r="GN281">
            <v>0</v>
          </cell>
          <cell r="GQ281">
            <v>12096835.502400002</v>
          </cell>
          <cell r="GR281">
            <v>39214.040411150003</v>
          </cell>
        </row>
        <row r="282">
          <cell r="GI282">
            <v>1</v>
          </cell>
          <cell r="GJ282">
            <v>1</v>
          </cell>
          <cell r="GK282" t="str">
            <v>WA</v>
          </cell>
          <cell r="GL282">
            <v>3065.65</v>
          </cell>
          <cell r="GM282" t="str">
            <v>1980-1992</v>
          </cell>
          <cell r="GN282">
            <v>0</v>
          </cell>
          <cell r="GQ282">
            <v>13391678.895000001</v>
          </cell>
          <cell r="GR282">
            <v>519903.58350000001</v>
          </cell>
        </row>
        <row r="283">
          <cell r="GI283">
            <v>1</v>
          </cell>
          <cell r="GJ283">
            <v>2</v>
          </cell>
          <cell r="GK283" t="str">
            <v>OR</v>
          </cell>
          <cell r="GL283">
            <v>2319.0770000000002</v>
          </cell>
          <cell r="GM283" t="str">
            <v>1993-2006</v>
          </cell>
          <cell r="GN283">
            <v>-1</v>
          </cell>
          <cell r="GQ283">
            <v>8804584.5474300012</v>
          </cell>
          <cell r="GR283">
            <v>935469.28026000003</v>
          </cell>
        </row>
        <row r="284">
          <cell r="GI284">
            <v>1</v>
          </cell>
          <cell r="GJ284">
            <v>1</v>
          </cell>
          <cell r="GK284" t="str">
            <v>WA</v>
          </cell>
          <cell r="GL284">
            <v>2128.8850000000002</v>
          </cell>
          <cell r="GM284" t="str">
            <v>Pre 1980</v>
          </cell>
          <cell r="GN284">
            <v>-1</v>
          </cell>
          <cell r="GQ284">
            <v>11735989.494900001</v>
          </cell>
          <cell r="GR284">
            <v>638.67209954350017</v>
          </cell>
        </row>
        <row r="285">
          <cell r="GI285">
            <v>3</v>
          </cell>
          <cell r="GJ285">
            <v>2</v>
          </cell>
          <cell r="GK285" t="str">
            <v>MT</v>
          </cell>
          <cell r="GL285">
            <v>868.42899999999997</v>
          </cell>
          <cell r="GM285" t="str">
            <v>1993-2006</v>
          </cell>
          <cell r="GN285">
            <v>0</v>
          </cell>
          <cell r="GQ285">
            <v>6589161.6160499994</v>
          </cell>
          <cell r="GR285">
            <v>276811.74374999997</v>
          </cell>
        </row>
        <row r="286">
          <cell r="GI286">
            <v>2</v>
          </cell>
          <cell r="GJ286">
            <v>1</v>
          </cell>
          <cell r="GK286" t="str">
            <v>MT</v>
          </cell>
          <cell r="GL286">
            <v>868.42899999999997</v>
          </cell>
          <cell r="GM286" t="str">
            <v>1980-1992</v>
          </cell>
          <cell r="GN286">
            <v>-1</v>
          </cell>
          <cell r="GQ286">
            <v>6359245.0382999992</v>
          </cell>
          <cell r="GR286">
            <v>233537.92668</v>
          </cell>
        </row>
        <row r="287">
          <cell r="GI287">
            <v>1</v>
          </cell>
          <cell r="GJ287">
            <v>2</v>
          </cell>
          <cell r="GK287" t="str">
            <v>OR</v>
          </cell>
          <cell r="GL287">
            <v>2319.0770000000002</v>
          </cell>
          <cell r="GM287" t="str">
            <v>1993-2006</v>
          </cell>
          <cell r="GN287">
            <v>-1</v>
          </cell>
          <cell r="GQ287">
            <v>11139987.849510001</v>
          </cell>
          <cell r="GR287">
            <v>684034.95192000002</v>
          </cell>
        </row>
        <row r="288">
          <cell r="GI288">
            <v>1</v>
          </cell>
          <cell r="GJ288">
            <v>1</v>
          </cell>
          <cell r="GK288" t="str">
            <v>WA</v>
          </cell>
          <cell r="GL288">
            <v>2128.8850000000002</v>
          </cell>
          <cell r="GM288" t="str">
            <v>1980-1992</v>
          </cell>
          <cell r="GN288">
            <v>-1</v>
          </cell>
          <cell r="GQ288">
            <v>11735989.494900001</v>
          </cell>
          <cell r="GR288">
            <v>638.67209954350017</v>
          </cell>
        </row>
        <row r="289">
          <cell r="GI289">
            <v>3</v>
          </cell>
          <cell r="GJ289">
            <v>1</v>
          </cell>
          <cell r="GK289" t="str">
            <v>ID</v>
          </cell>
          <cell r="GL289">
            <v>1211.2819999999999</v>
          </cell>
          <cell r="GM289" t="str">
            <v>1993-2006</v>
          </cell>
          <cell r="GN289">
            <v>-1</v>
          </cell>
          <cell r="GQ289">
            <v>8353957.5847799992</v>
          </cell>
          <cell r="GR289">
            <v>415094.22858</v>
          </cell>
        </row>
        <row r="290">
          <cell r="GI290">
            <v>2</v>
          </cell>
          <cell r="GJ290">
            <v>1</v>
          </cell>
          <cell r="GK290" t="str">
            <v>MT</v>
          </cell>
          <cell r="GL290">
            <v>868.42899999999997</v>
          </cell>
          <cell r="GM290" t="str">
            <v>Pre 1980</v>
          </cell>
          <cell r="GN290">
            <v>-1</v>
          </cell>
          <cell r="GQ290">
            <v>6884470.8975</v>
          </cell>
          <cell r="GR290">
            <v>109969.16426999999</v>
          </cell>
        </row>
        <row r="291">
          <cell r="GI291">
            <v>3</v>
          </cell>
          <cell r="GJ291">
            <v>3</v>
          </cell>
          <cell r="GK291" t="str">
            <v>MT</v>
          </cell>
          <cell r="GL291">
            <v>868.42899999999997</v>
          </cell>
          <cell r="GM291" t="str">
            <v>1993-2006</v>
          </cell>
          <cell r="GN291">
            <v>0</v>
          </cell>
          <cell r="GQ291">
            <v>6821475.0578399999</v>
          </cell>
          <cell r="GR291">
            <v>297940.62131999998</v>
          </cell>
        </row>
        <row r="292">
          <cell r="GI292">
            <v>1</v>
          </cell>
          <cell r="GJ292">
            <v>3</v>
          </cell>
          <cell r="GK292" t="str">
            <v>ID</v>
          </cell>
          <cell r="GL292">
            <v>1211.2819999999999</v>
          </cell>
          <cell r="GM292" t="str">
            <v>1993-2006</v>
          </cell>
          <cell r="GN292">
            <v>-1</v>
          </cell>
          <cell r="GQ292">
            <v>7036143.3328799997</v>
          </cell>
          <cell r="GR292">
            <v>763253.13496819988</v>
          </cell>
        </row>
        <row r="293">
          <cell r="GI293">
            <v>3</v>
          </cell>
          <cell r="GJ293">
            <v>1</v>
          </cell>
          <cell r="GK293" t="str">
            <v>MT</v>
          </cell>
          <cell r="GL293">
            <v>868.42899999999997</v>
          </cell>
          <cell r="GM293" t="str">
            <v>1993-2006</v>
          </cell>
          <cell r="GN293">
            <v>0</v>
          </cell>
          <cell r="GQ293">
            <v>7256193.2466600006</v>
          </cell>
          <cell r="GR293">
            <v>244480.13207999998</v>
          </cell>
        </row>
        <row r="294">
          <cell r="GI294">
            <v>1</v>
          </cell>
          <cell r="GJ294">
            <v>2</v>
          </cell>
          <cell r="GK294" t="str">
            <v>OR</v>
          </cell>
          <cell r="GL294">
            <v>2319.0770000000002</v>
          </cell>
          <cell r="GM294" t="str">
            <v>Pre 1980</v>
          </cell>
          <cell r="GN294">
            <v>-1</v>
          </cell>
          <cell r="GQ294">
            <v>9709024.5774300005</v>
          </cell>
          <cell r="GR294">
            <v>851008.49592000002</v>
          </cell>
        </row>
        <row r="295">
          <cell r="GI295">
            <v>3</v>
          </cell>
          <cell r="GJ295">
            <v>1</v>
          </cell>
          <cell r="GK295" t="str">
            <v>ID</v>
          </cell>
          <cell r="GL295">
            <v>1211.2819999999999</v>
          </cell>
          <cell r="GM295" t="str">
            <v>1993-2006</v>
          </cell>
          <cell r="GN295">
            <v>-1</v>
          </cell>
          <cell r="GQ295">
            <v>8353957.5847799992</v>
          </cell>
          <cell r="GR295">
            <v>415094.22858</v>
          </cell>
        </row>
        <row r="296">
          <cell r="GI296">
            <v>3</v>
          </cell>
          <cell r="GJ296">
            <v>2</v>
          </cell>
          <cell r="GK296" t="str">
            <v>MT</v>
          </cell>
          <cell r="GL296">
            <v>868.42899999999997</v>
          </cell>
          <cell r="GM296" t="str">
            <v>1993-2006</v>
          </cell>
          <cell r="GN296">
            <v>0</v>
          </cell>
          <cell r="GQ296">
            <v>6589161.6160499994</v>
          </cell>
          <cell r="GR296">
            <v>276811.74374999997</v>
          </cell>
        </row>
        <row r="297">
          <cell r="GI297">
            <v>1</v>
          </cell>
          <cell r="GJ297">
            <v>1</v>
          </cell>
          <cell r="GK297" t="str">
            <v>WA</v>
          </cell>
          <cell r="GL297">
            <v>3065.65</v>
          </cell>
          <cell r="GM297" t="str">
            <v>1980-1992</v>
          </cell>
          <cell r="GN297">
            <v>-1</v>
          </cell>
          <cell r="GQ297">
            <v>16972879.2555</v>
          </cell>
          <cell r="GR297">
            <v>344885.625</v>
          </cell>
        </row>
        <row r="298">
          <cell r="GI298">
            <v>2</v>
          </cell>
          <cell r="GJ298">
            <v>3</v>
          </cell>
          <cell r="GK298" t="str">
            <v>WA</v>
          </cell>
          <cell r="GL298">
            <v>2914.5650000000001</v>
          </cell>
          <cell r="GM298" t="str">
            <v>1980-1992</v>
          </cell>
          <cell r="GN298">
            <v>-1</v>
          </cell>
          <cell r="GQ298">
            <v>21482733.993299998</v>
          </cell>
          <cell r="GR298">
            <v>1149358.7077500001</v>
          </cell>
        </row>
        <row r="299">
          <cell r="GI299">
            <v>2</v>
          </cell>
          <cell r="GJ299">
            <v>2</v>
          </cell>
          <cell r="GK299" t="str">
            <v>OR</v>
          </cell>
          <cell r="GL299">
            <v>2128.9459999999999</v>
          </cell>
          <cell r="GM299" t="str">
            <v>1980-1992</v>
          </cell>
          <cell r="GN299">
            <v>-1</v>
          </cell>
          <cell r="GQ299">
            <v>14014574.75502</v>
          </cell>
          <cell r="GR299">
            <v>434304.984</v>
          </cell>
        </row>
        <row r="300">
          <cell r="GI300">
            <v>1</v>
          </cell>
          <cell r="GJ300">
            <v>1</v>
          </cell>
          <cell r="GK300" t="str">
            <v>WA</v>
          </cell>
          <cell r="GL300">
            <v>2128.8850000000002</v>
          </cell>
          <cell r="GM300" t="str">
            <v>Post 2006</v>
          </cell>
          <cell r="GN300">
            <v>-1</v>
          </cell>
          <cell r="GQ300">
            <v>10212197.478450002</v>
          </cell>
          <cell r="GR300">
            <v>452047.44090000005</v>
          </cell>
        </row>
        <row r="301">
          <cell r="GI301">
            <v>1</v>
          </cell>
          <cell r="GJ301">
            <v>1</v>
          </cell>
          <cell r="GK301" t="str">
            <v>OR</v>
          </cell>
          <cell r="GL301">
            <v>2319.0770000000002</v>
          </cell>
          <cell r="GM301" t="str">
            <v>1980-1992</v>
          </cell>
          <cell r="GN301">
            <v>-1</v>
          </cell>
          <cell r="GQ301">
            <v>10626196.340160001</v>
          </cell>
          <cell r="GR301">
            <v>636725.78112000006</v>
          </cell>
        </row>
        <row r="302">
          <cell r="GI302">
            <v>2</v>
          </cell>
          <cell r="GJ302">
            <v>3</v>
          </cell>
          <cell r="GK302" t="str">
            <v>ID</v>
          </cell>
          <cell r="GL302">
            <v>1211.2819999999999</v>
          </cell>
          <cell r="GN302">
            <v>0</v>
          </cell>
          <cell r="GQ302">
            <v>7407449.7171599995</v>
          </cell>
          <cell r="GR302">
            <v>1007556.4804199999</v>
          </cell>
        </row>
        <row r="303">
          <cell r="GI303">
            <v>1</v>
          </cell>
          <cell r="GJ303">
            <v>3</v>
          </cell>
          <cell r="GK303" t="str">
            <v>OR</v>
          </cell>
          <cell r="GL303">
            <v>2319.0770000000002</v>
          </cell>
          <cell r="GM303" t="str">
            <v>Pre 1980</v>
          </cell>
          <cell r="GN303">
            <v>0</v>
          </cell>
          <cell r="GQ303">
            <v>10494148.095780002</v>
          </cell>
          <cell r="GR303">
            <v>0</v>
          </cell>
        </row>
        <row r="304">
          <cell r="GI304">
            <v>2</v>
          </cell>
          <cell r="GJ304">
            <v>1</v>
          </cell>
          <cell r="GK304" t="str">
            <v>MT</v>
          </cell>
          <cell r="GL304">
            <v>868.42899999999997</v>
          </cell>
          <cell r="GM304" t="str">
            <v>Pre 1980</v>
          </cell>
          <cell r="GN304">
            <v>0</v>
          </cell>
          <cell r="GQ304">
            <v>6359245.0382999992</v>
          </cell>
          <cell r="GR304">
            <v>233537.92668</v>
          </cell>
        </row>
        <row r="305">
          <cell r="GI305">
            <v>2</v>
          </cell>
          <cell r="GJ305">
            <v>1</v>
          </cell>
          <cell r="GK305" t="str">
            <v>OR</v>
          </cell>
          <cell r="GL305">
            <v>2128.9459999999999</v>
          </cell>
          <cell r="GM305" t="str">
            <v>1993-2006</v>
          </cell>
          <cell r="GN305">
            <v>0</v>
          </cell>
          <cell r="GQ305">
            <v>14014574.75502</v>
          </cell>
          <cell r="GR305">
            <v>434304.984</v>
          </cell>
        </row>
        <row r="306">
          <cell r="GI306">
            <v>2</v>
          </cell>
          <cell r="GJ306">
            <v>2</v>
          </cell>
          <cell r="GK306" t="str">
            <v>MT</v>
          </cell>
          <cell r="GL306">
            <v>868.42899999999997</v>
          </cell>
          <cell r="GM306" t="str">
            <v>Pre 1980</v>
          </cell>
          <cell r="GN306">
            <v>0</v>
          </cell>
          <cell r="GQ306">
            <v>6884470.8975</v>
          </cell>
          <cell r="GR306">
            <v>109969.16426999999</v>
          </cell>
        </row>
        <row r="307">
          <cell r="GI307">
            <v>1</v>
          </cell>
          <cell r="GJ307">
            <v>3</v>
          </cell>
          <cell r="GK307" t="str">
            <v>OR</v>
          </cell>
          <cell r="GL307">
            <v>2319.0770000000002</v>
          </cell>
          <cell r="GM307" t="str">
            <v>Pre 1980</v>
          </cell>
          <cell r="GN307">
            <v>-1</v>
          </cell>
          <cell r="GQ307">
            <v>10505349.237690002</v>
          </cell>
          <cell r="GR307">
            <v>1394368.2370200001</v>
          </cell>
        </row>
        <row r="308">
          <cell r="GI308">
            <v>1</v>
          </cell>
          <cell r="GJ308">
            <v>1</v>
          </cell>
          <cell r="GK308" t="str">
            <v>WA</v>
          </cell>
          <cell r="GL308">
            <v>3065.65</v>
          </cell>
          <cell r="GM308" t="str">
            <v>1980-1992</v>
          </cell>
          <cell r="GN308">
            <v>-1</v>
          </cell>
          <cell r="GQ308">
            <v>13391678.895000001</v>
          </cell>
          <cell r="GR308">
            <v>519903.58350000001</v>
          </cell>
        </row>
        <row r="309">
          <cell r="GI309">
            <v>1</v>
          </cell>
          <cell r="GJ309">
            <v>1</v>
          </cell>
          <cell r="GK309" t="str">
            <v>OR</v>
          </cell>
          <cell r="GL309">
            <v>2319.0770000000002</v>
          </cell>
          <cell r="GM309" t="str">
            <v>Pre 1980</v>
          </cell>
          <cell r="GN309">
            <v>-1</v>
          </cell>
          <cell r="GQ309">
            <v>10494148.095780002</v>
          </cell>
          <cell r="GR309">
            <v>0</v>
          </cell>
        </row>
        <row r="310">
          <cell r="GI310">
            <v>2</v>
          </cell>
          <cell r="GJ310">
            <v>2</v>
          </cell>
          <cell r="GK310" t="str">
            <v>MT</v>
          </cell>
          <cell r="GL310">
            <v>868.42899999999997</v>
          </cell>
          <cell r="GM310" t="str">
            <v>Pre 1980</v>
          </cell>
          <cell r="GN310">
            <v>0</v>
          </cell>
          <cell r="GQ310">
            <v>6174478.0842599999</v>
          </cell>
          <cell r="GR310">
            <v>321231.88709999999</v>
          </cell>
        </row>
        <row r="311">
          <cell r="GI311">
            <v>1</v>
          </cell>
          <cell r="GJ311">
            <v>1</v>
          </cell>
          <cell r="GK311" t="str">
            <v>WA</v>
          </cell>
          <cell r="GL311">
            <v>3065.65</v>
          </cell>
          <cell r="GM311" t="str">
            <v>Pre 1980</v>
          </cell>
          <cell r="GN311">
            <v>0</v>
          </cell>
          <cell r="GQ311">
            <v>15623226.843</v>
          </cell>
          <cell r="GR311">
            <v>216128.38631300002</v>
          </cell>
        </row>
        <row r="312">
          <cell r="GI312">
            <v>3</v>
          </cell>
          <cell r="GJ312">
            <v>2</v>
          </cell>
          <cell r="GK312" t="str">
            <v>MT</v>
          </cell>
          <cell r="GL312">
            <v>868.42899999999997</v>
          </cell>
          <cell r="GM312" t="str">
            <v>Pre 1980</v>
          </cell>
          <cell r="GN312">
            <v>0</v>
          </cell>
          <cell r="GQ312">
            <v>6359245.0382999992</v>
          </cell>
          <cell r="GR312">
            <v>233537.92668</v>
          </cell>
        </row>
        <row r="313">
          <cell r="GI313">
            <v>1</v>
          </cell>
          <cell r="GJ313">
            <v>3</v>
          </cell>
          <cell r="GK313" t="str">
            <v>ID</v>
          </cell>
          <cell r="GL313">
            <v>1211.2819999999999</v>
          </cell>
          <cell r="GM313" t="str">
            <v>Pre 1980</v>
          </cell>
          <cell r="GN313">
            <v>0</v>
          </cell>
          <cell r="GQ313">
            <v>6535762.7386799995</v>
          </cell>
          <cell r="GR313">
            <v>915656.51508000004</v>
          </cell>
        </row>
        <row r="314">
          <cell r="GI314">
            <v>1</v>
          </cell>
          <cell r="GJ314">
            <v>3</v>
          </cell>
          <cell r="GK314" t="str">
            <v>WA</v>
          </cell>
          <cell r="GL314">
            <v>2914.5650000000001</v>
          </cell>
          <cell r="GM314" t="str">
            <v>1980-1992</v>
          </cell>
          <cell r="GN314">
            <v>-1</v>
          </cell>
          <cell r="GQ314">
            <v>16525146.365250001</v>
          </cell>
          <cell r="GR314">
            <v>2931586.0596000003</v>
          </cell>
        </row>
        <row r="315">
          <cell r="GI315">
            <v>1</v>
          </cell>
          <cell r="GJ315">
            <v>3</v>
          </cell>
          <cell r="GK315" t="str">
            <v>ID</v>
          </cell>
          <cell r="GL315">
            <v>1211.2819999999999</v>
          </cell>
          <cell r="GM315" t="str">
            <v>1980-1992</v>
          </cell>
          <cell r="GN315">
            <v>-1</v>
          </cell>
          <cell r="GQ315">
            <v>6535762.7386799995</v>
          </cell>
          <cell r="GR315">
            <v>915656.51508000004</v>
          </cell>
        </row>
        <row r="316">
          <cell r="GI316">
            <v>3</v>
          </cell>
          <cell r="GJ316">
            <v>2</v>
          </cell>
          <cell r="GK316" t="str">
            <v>MT</v>
          </cell>
          <cell r="GL316">
            <v>868.42899999999997</v>
          </cell>
          <cell r="GM316" t="str">
            <v>Pre 1980</v>
          </cell>
          <cell r="GN316">
            <v>0</v>
          </cell>
          <cell r="GQ316">
            <v>6359245.0382999992</v>
          </cell>
          <cell r="GR316">
            <v>233537.92668</v>
          </cell>
        </row>
        <row r="317">
          <cell r="GI317">
            <v>1</v>
          </cell>
          <cell r="GJ317">
            <v>1</v>
          </cell>
          <cell r="GK317" t="str">
            <v>WA</v>
          </cell>
          <cell r="GL317">
            <v>3065.65</v>
          </cell>
          <cell r="GM317" t="str">
            <v>Pre 1980</v>
          </cell>
          <cell r="GN317">
            <v>-1</v>
          </cell>
          <cell r="GQ317">
            <v>14226302.107500002</v>
          </cell>
          <cell r="GR317">
            <v>393261.58199999999</v>
          </cell>
        </row>
        <row r="318">
          <cell r="GI318">
            <v>1</v>
          </cell>
          <cell r="GJ318">
            <v>3</v>
          </cell>
          <cell r="GK318" t="str">
            <v>OR</v>
          </cell>
          <cell r="GL318">
            <v>2128.9459999999999</v>
          </cell>
          <cell r="GM318" t="str">
            <v>1993-2006</v>
          </cell>
          <cell r="GN318">
            <v>-1</v>
          </cell>
          <cell r="GQ318">
            <v>12366706.682639999</v>
          </cell>
          <cell r="GR318">
            <v>1341491.6664145999</v>
          </cell>
        </row>
        <row r="319">
          <cell r="GI319">
            <v>3</v>
          </cell>
          <cell r="GJ319">
            <v>2</v>
          </cell>
          <cell r="GK319" t="str">
            <v>MT</v>
          </cell>
          <cell r="GL319">
            <v>868.42899999999997</v>
          </cell>
          <cell r="GM319" t="str">
            <v>Post 2006</v>
          </cell>
          <cell r="GN319">
            <v>0</v>
          </cell>
          <cell r="GQ319">
            <v>6589161.6160499994</v>
          </cell>
          <cell r="GR319">
            <v>276811.74374999997</v>
          </cell>
        </row>
        <row r="320">
          <cell r="GI320">
            <v>2</v>
          </cell>
          <cell r="GJ320">
            <v>3</v>
          </cell>
          <cell r="GK320" t="str">
            <v>ID</v>
          </cell>
          <cell r="GL320">
            <v>1211.2819999999999</v>
          </cell>
          <cell r="GN320">
            <v>-1</v>
          </cell>
          <cell r="GQ320">
            <v>8672064.4636199996</v>
          </cell>
          <cell r="GR320">
            <v>822048.64211999986</v>
          </cell>
        </row>
        <row r="321">
          <cell r="GI321">
            <v>1</v>
          </cell>
          <cell r="GJ321">
            <v>3</v>
          </cell>
          <cell r="GK321" t="str">
            <v>WA</v>
          </cell>
          <cell r="GL321">
            <v>2914.5650000000001</v>
          </cell>
          <cell r="GM321" t="str">
            <v>1993-2006</v>
          </cell>
          <cell r="GN321">
            <v>-1</v>
          </cell>
          <cell r="GQ321">
            <v>17607353.4954</v>
          </cell>
          <cell r="GR321">
            <v>1252971.4934999999</v>
          </cell>
        </row>
        <row r="322">
          <cell r="GI322">
            <v>1</v>
          </cell>
          <cell r="GJ322">
            <v>3</v>
          </cell>
          <cell r="GK322" t="str">
            <v>WA</v>
          </cell>
          <cell r="GL322">
            <v>2914.5650000000001</v>
          </cell>
          <cell r="GM322" t="str">
            <v>1993-2006</v>
          </cell>
          <cell r="GN322">
            <v>-1</v>
          </cell>
          <cell r="GQ322">
            <v>16768745.707950002</v>
          </cell>
          <cell r="GR322">
            <v>2526228.3594</v>
          </cell>
        </row>
        <row r="323">
          <cell r="GI323">
            <v>2</v>
          </cell>
          <cell r="GJ323">
            <v>2</v>
          </cell>
          <cell r="GK323" t="str">
            <v>OR</v>
          </cell>
          <cell r="GL323">
            <v>2128.9459999999999</v>
          </cell>
          <cell r="GM323" t="str">
            <v>1980-1992</v>
          </cell>
          <cell r="GN323">
            <v>0</v>
          </cell>
          <cell r="GQ323">
            <v>13118182.041719999</v>
          </cell>
          <cell r="GR323">
            <v>702105.10134000005</v>
          </cell>
        </row>
        <row r="324">
          <cell r="GI324">
            <v>1</v>
          </cell>
          <cell r="GJ324">
            <v>1</v>
          </cell>
          <cell r="GK324" t="str">
            <v>OR</v>
          </cell>
          <cell r="GL324">
            <v>2319.0770000000002</v>
          </cell>
          <cell r="GM324" t="str">
            <v>Pre 1980</v>
          </cell>
          <cell r="GN324">
            <v>-1</v>
          </cell>
          <cell r="GQ324">
            <v>10494148.095780002</v>
          </cell>
          <cell r="GR324">
            <v>0</v>
          </cell>
        </row>
        <row r="325">
          <cell r="GI325">
            <v>1</v>
          </cell>
          <cell r="GJ325">
            <v>3</v>
          </cell>
          <cell r="GK325" t="str">
            <v>WA</v>
          </cell>
          <cell r="GL325">
            <v>2914.5650000000001</v>
          </cell>
          <cell r="GM325" t="str">
            <v>1980-1992</v>
          </cell>
          <cell r="GN325">
            <v>-1</v>
          </cell>
          <cell r="GQ325">
            <v>16768745.707950002</v>
          </cell>
          <cell r="GR325">
            <v>2526228.3594</v>
          </cell>
        </row>
        <row r="326">
          <cell r="GI326">
            <v>1</v>
          </cell>
          <cell r="GJ326">
            <v>3</v>
          </cell>
          <cell r="GK326" t="str">
            <v>ID</v>
          </cell>
          <cell r="GL326">
            <v>1211.2819999999999</v>
          </cell>
          <cell r="GM326" t="str">
            <v>1980-1992</v>
          </cell>
          <cell r="GN326">
            <v>-1</v>
          </cell>
          <cell r="GQ326">
            <v>6610583.6278200001</v>
          </cell>
          <cell r="GR326">
            <v>1071475.8315600001</v>
          </cell>
        </row>
        <row r="327">
          <cell r="GI327">
            <v>2</v>
          </cell>
          <cell r="GJ327">
            <v>3</v>
          </cell>
          <cell r="GK327" t="str">
            <v>ID</v>
          </cell>
          <cell r="GL327">
            <v>1211.2819999999999</v>
          </cell>
          <cell r="GM327" t="str">
            <v>1993-2006</v>
          </cell>
          <cell r="GN327">
            <v>-1</v>
          </cell>
          <cell r="GQ327">
            <v>8599387.5436199997</v>
          </cell>
          <cell r="GR327">
            <v>476288.19521999994</v>
          </cell>
        </row>
        <row r="328">
          <cell r="GI328">
            <v>1</v>
          </cell>
          <cell r="GJ328">
            <v>1</v>
          </cell>
          <cell r="GK328" t="str">
            <v>WA</v>
          </cell>
          <cell r="GL328">
            <v>2128.8850000000002</v>
          </cell>
          <cell r="GM328" t="str">
            <v>1980-1992</v>
          </cell>
          <cell r="GN328">
            <v>0</v>
          </cell>
          <cell r="GQ328">
            <v>11735989.494900001</v>
          </cell>
          <cell r="GR328">
            <v>638.67209954350017</v>
          </cell>
        </row>
        <row r="329">
          <cell r="GI329">
            <v>1</v>
          </cell>
          <cell r="GJ329">
            <v>3</v>
          </cell>
          <cell r="GK329" t="str">
            <v>ID</v>
          </cell>
          <cell r="GL329">
            <v>1211.2819999999999</v>
          </cell>
          <cell r="GM329" t="str">
            <v>1993-2006</v>
          </cell>
          <cell r="GN329">
            <v>-1</v>
          </cell>
          <cell r="GQ329">
            <v>7036143.3328799997</v>
          </cell>
          <cell r="GR329">
            <v>763253.13496819988</v>
          </cell>
        </row>
      </sheetData>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actions"/>
      <sheetName val="Yeild"/>
      <sheetName val="Notes"/>
    </sheetNames>
    <sheetDataSet>
      <sheetData sheetId="0" refreshError="1"/>
      <sheetData sheetId="1" refreshError="1">
        <row r="8">
          <cell r="E8" t="str">
            <v>Other</v>
          </cell>
          <cell r="F8">
            <v>0.82000000000000006</v>
          </cell>
          <cell r="G8">
            <v>0.91</v>
          </cell>
          <cell r="H8">
            <v>0.98319999999999996</v>
          </cell>
          <cell r="I8">
            <v>-8.1887999999999996E-3</v>
          </cell>
          <cell r="J8">
            <v>1.1100000000000001</v>
          </cell>
          <cell r="K8">
            <v>0.93000000000000016</v>
          </cell>
          <cell r="L8">
            <v>1.02</v>
          </cell>
          <cell r="M8">
            <v>1.0931999999999999</v>
          </cell>
          <cell r="N8">
            <v>-8.1887999999999996E-3</v>
          </cell>
          <cell r="O8">
            <v>4000</v>
          </cell>
          <cell r="P8">
            <v>0.9</v>
          </cell>
        </row>
        <row r="9">
          <cell r="F9">
            <v>0.82000000000000006</v>
          </cell>
          <cell r="G9">
            <v>0.91</v>
          </cell>
          <cell r="H9">
            <v>0.98319999999999996</v>
          </cell>
          <cell r="I9">
            <v>-8.1887999999999996E-3</v>
          </cell>
          <cell r="J9">
            <v>1.1100000000000001</v>
          </cell>
          <cell r="K9">
            <v>0.93000000000000016</v>
          </cell>
          <cell r="L9">
            <v>1.02</v>
          </cell>
          <cell r="M9">
            <v>1.0931999999999999</v>
          </cell>
          <cell r="N9">
            <v>-8.1887999999999996E-3</v>
          </cell>
          <cell r="O9">
            <v>1800</v>
          </cell>
          <cell r="P9">
            <v>0.9</v>
          </cell>
        </row>
        <row r="10">
          <cell r="F10">
            <v>0.58000000000000007</v>
          </cell>
          <cell r="G10">
            <v>0.79</v>
          </cell>
          <cell r="H10">
            <v>0.96079999999999999</v>
          </cell>
          <cell r="I10">
            <v>-1.9107199999999998E-2</v>
          </cell>
          <cell r="J10">
            <v>1.19</v>
          </cell>
          <cell r="K10">
            <v>0.77</v>
          </cell>
          <cell r="L10">
            <v>0.98</v>
          </cell>
          <cell r="M10">
            <v>1.1507999999999998</v>
          </cell>
          <cell r="N10">
            <v>-1.9107199999999998E-2</v>
          </cell>
          <cell r="O10">
            <v>8760</v>
          </cell>
          <cell r="P10">
            <v>0.9</v>
          </cell>
        </row>
        <row r="11">
          <cell r="F11">
            <v>0.82000000000000006</v>
          </cell>
          <cell r="G11">
            <v>0.91</v>
          </cell>
          <cell r="H11">
            <v>0.98319999999999996</v>
          </cell>
          <cell r="I11">
            <v>-8.1887999999999996E-3</v>
          </cell>
          <cell r="J11">
            <v>1.1100000000000001</v>
          </cell>
          <cell r="K11">
            <v>0.93000000000000016</v>
          </cell>
          <cell r="L11">
            <v>1.02</v>
          </cell>
          <cell r="M11">
            <v>1.0931999999999999</v>
          </cell>
          <cell r="N11">
            <v>-8.1887999999999996E-3</v>
          </cell>
          <cell r="O11">
            <v>3000</v>
          </cell>
          <cell r="P11">
            <v>0.9</v>
          </cell>
        </row>
        <row r="12">
          <cell r="F12">
            <v>0.58000000000000007</v>
          </cell>
          <cell r="G12">
            <v>0.79</v>
          </cell>
          <cell r="H12">
            <v>0.96079999999999999</v>
          </cell>
          <cell r="I12">
            <v>-1.9107199999999998E-2</v>
          </cell>
          <cell r="J12">
            <v>1.19</v>
          </cell>
          <cell r="K12">
            <v>0.77</v>
          </cell>
          <cell r="L12">
            <v>0.98</v>
          </cell>
          <cell r="M12">
            <v>1.1507999999999998</v>
          </cell>
          <cell r="N12">
            <v>-1.9107199999999998E-2</v>
          </cell>
          <cell r="O12">
            <v>3000</v>
          </cell>
          <cell r="P12">
            <v>0.9</v>
          </cell>
        </row>
        <row r="13">
          <cell r="E13" t="str">
            <v>University</v>
          </cell>
          <cell r="F13">
            <v>0.53</v>
          </cell>
          <cell r="G13">
            <v>0.76500000000000001</v>
          </cell>
          <cell r="H13">
            <v>0.95613333333333328</v>
          </cell>
          <cell r="I13">
            <v>-2.1381866666666666E-2</v>
          </cell>
          <cell r="J13">
            <v>1.19</v>
          </cell>
          <cell r="K13">
            <v>0.72</v>
          </cell>
          <cell r="L13">
            <v>0.95500000000000007</v>
          </cell>
          <cell r="M13">
            <v>1.1461333333333332</v>
          </cell>
          <cell r="N13">
            <v>-2.1381866666666666E-2</v>
          </cell>
          <cell r="O13">
            <v>3000</v>
          </cell>
          <cell r="P13">
            <v>0.9</v>
          </cell>
        </row>
        <row r="14">
          <cell r="F14">
            <v>0.27</v>
          </cell>
          <cell r="G14">
            <v>0.63500000000000001</v>
          </cell>
          <cell r="H14">
            <v>0.93186666666666662</v>
          </cell>
          <cell r="I14">
            <v>-3.3210133333333336E-2</v>
          </cell>
          <cell r="J14">
            <v>1.05</v>
          </cell>
          <cell r="K14">
            <v>0.32000000000000006</v>
          </cell>
          <cell r="L14">
            <v>0.68500000000000005</v>
          </cell>
          <cell r="M14">
            <v>0.98186666666666667</v>
          </cell>
          <cell r="N14">
            <v>-3.3210133333333336E-2</v>
          </cell>
          <cell r="O14">
            <v>2800</v>
          </cell>
          <cell r="P14">
            <v>0.9</v>
          </cell>
        </row>
        <row r="15">
          <cell r="E15" t="str">
            <v>K-12</v>
          </cell>
          <cell r="F15">
            <v>0.52</v>
          </cell>
          <cell r="G15">
            <v>0.76</v>
          </cell>
          <cell r="H15">
            <v>0.95520000000000005</v>
          </cell>
          <cell r="I15">
            <v>-2.18368E-2</v>
          </cell>
          <cell r="J15">
            <v>1.1000000000000001</v>
          </cell>
          <cell r="K15">
            <v>0.62000000000000011</v>
          </cell>
          <cell r="L15">
            <v>0.8600000000000001</v>
          </cell>
          <cell r="M15">
            <v>1.0552000000000001</v>
          </cell>
          <cell r="N15">
            <v>-2.18368E-2</v>
          </cell>
          <cell r="O15">
            <v>2400</v>
          </cell>
          <cell r="P15">
            <v>0.9</v>
          </cell>
        </row>
        <row r="16">
          <cell r="F16">
            <v>0.52</v>
          </cell>
          <cell r="G16">
            <v>0.76</v>
          </cell>
          <cell r="H16">
            <v>0.95520000000000005</v>
          </cell>
          <cell r="I16">
            <v>-2.18368E-2</v>
          </cell>
          <cell r="J16">
            <v>1.1000000000000001</v>
          </cell>
          <cell r="K16">
            <v>0.62000000000000011</v>
          </cell>
          <cell r="L16">
            <v>0.8600000000000001</v>
          </cell>
          <cell r="M16">
            <v>1.0552000000000001</v>
          </cell>
          <cell r="N16">
            <v>-2.18368E-2</v>
          </cell>
          <cell r="O16">
            <v>2400</v>
          </cell>
          <cell r="P16">
            <v>0.9</v>
          </cell>
        </row>
        <row r="17">
          <cell r="F17">
            <v>0.52</v>
          </cell>
          <cell r="G17">
            <v>0.76</v>
          </cell>
          <cell r="H17">
            <v>0.95520000000000005</v>
          </cell>
          <cell r="I17">
            <v>-2.18368E-2</v>
          </cell>
          <cell r="J17">
            <v>1.1200000000000001</v>
          </cell>
          <cell r="K17">
            <v>0.64000000000000012</v>
          </cell>
          <cell r="L17">
            <v>0.88000000000000012</v>
          </cell>
          <cell r="M17">
            <v>1.0752000000000002</v>
          </cell>
          <cell r="N17">
            <v>-2.18368E-2</v>
          </cell>
          <cell r="O17">
            <v>2400</v>
          </cell>
          <cell r="P17">
            <v>0.9</v>
          </cell>
        </row>
        <row r="18">
          <cell r="F18">
            <v>0.6</v>
          </cell>
          <cell r="G18">
            <v>0.8</v>
          </cell>
          <cell r="H18">
            <v>0.96266666666666667</v>
          </cell>
          <cell r="I18">
            <v>-1.8197333333333333E-2</v>
          </cell>
          <cell r="J18">
            <v>1.1000000000000001</v>
          </cell>
          <cell r="K18">
            <v>0.70000000000000018</v>
          </cell>
          <cell r="L18">
            <v>0.90000000000000013</v>
          </cell>
          <cell r="M18">
            <v>1.0626666666666669</v>
          </cell>
          <cell r="N18">
            <v>-1.8197333333333333E-2</v>
          </cell>
          <cell r="O18">
            <v>3600</v>
          </cell>
          <cell r="P18">
            <v>0.9</v>
          </cell>
        </row>
        <row r="19">
          <cell r="F19">
            <v>0.28000000000000003</v>
          </cell>
          <cell r="G19">
            <v>0.64</v>
          </cell>
          <cell r="H19">
            <v>0.93279999999999996</v>
          </cell>
          <cell r="I19">
            <v>-3.2755199999999998E-2</v>
          </cell>
          <cell r="J19">
            <v>1.01</v>
          </cell>
          <cell r="K19">
            <v>0.29000000000000004</v>
          </cell>
          <cell r="L19">
            <v>0.64999999999999991</v>
          </cell>
          <cell r="M19">
            <v>0.94280000000000008</v>
          </cell>
          <cell r="N19">
            <v>-3.2755199999999998E-2</v>
          </cell>
          <cell r="O19">
            <v>5800</v>
          </cell>
          <cell r="P19">
            <v>0.9</v>
          </cell>
        </row>
        <row r="20">
          <cell r="E20" t="str">
            <v>Supermarket</v>
          </cell>
          <cell r="F20">
            <v>0.78</v>
          </cell>
          <cell r="G20">
            <v>0.89</v>
          </cell>
          <cell r="H20">
            <v>0.97946666666666671</v>
          </cell>
          <cell r="I20">
            <v>-1.0008533333333333E-2</v>
          </cell>
          <cell r="J20">
            <v>1.08</v>
          </cell>
          <cell r="K20">
            <v>0.8600000000000001</v>
          </cell>
          <cell r="L20">
            <v>0.9700000000000002</v>
          </cell>
          <cell r="M20">
            <v>1.0594666666666668</v>
          </cell>
          <cell r="N20">
            <v>-1.0008533333333333E-2</v>
          </cell>
          <cell r="O20">
            <v>6500</v>
          </cell>
          <cell r="P20">
            <v>0.9</v>
          </cell>
        </row>
        <row r="21">
          <cell r="E21" t="str">
            <v>MIniMart</v>
          </cell>
          <cell r="F21">
            <v>0.61</v>
          </cell>
          <cell r="G21">
            <v>0.80499999999999994</v>
          </cell>
          <cell r="H21">
            <v>0.96360000000000001</v>
          </cell>
          <cell r="I21">
            <v>-1.7742399999999998E-2</v>
          </cell>
          <cell r="J21">
            <v>1.1400000000000001</v>
          </cell>
          <cell r="K21">
            <v>0.75</v>
          </cell>
          <cell r="L21">
            <v>0.94500000000000006</v>
          </cell>
          <cell r="M21">
            <v>1.1036000000000001</v>
          </cell>
          <cell r="N21">
            <v>-1.7742399999999998E-2</v>
          </cell>
          <cell r="O21">
            <v>6500</v>
          </cell>
          <cell r="P21">
            <v>0.9</v>
          </cell>
        </row>
        <row r="22">
          <cell r="F22">
            <v>0.28000000000000003</v>
          </cell>
          <cell r="G22">
            <v>0.64</v>
          </cell>
          <cell r="H22">
            <v>0.93279999999999996</v>
          </cell>
          <cell r="I22">
            <v>-3.2755199999999998E-2</v>
          </cell>
          <cell r="J22">
            <v>1.01</v>
          </cell>
          <cell r="K22">
            <v>0.29000000000000004</v>
          </cell>
          <cell r="L22">
            <v>0.64999999999999991</v>
          </cell>
          <cell r="M22">
            <v>0.94280000000000008</v>
          </cell>
          <cell r="N22">
            <v>-3.2755199999999998E-2</v>
          </cell>
          <cell r="O22">
            <v>5800</v>
          </cell>
          <cell r="P22">
            <v>0.9</v>
          </cell>
        </row>
        <row r="23">
          <cell r="E23" t="str">
            <v>Hospital</v>
          </cell>
          <cell r="F23">
            <v>0.28000000000000003</v>
          </cell>
          <cell r="G23">
            <v>0.64</v>
          </cell>
          <cell r="H23">
            <v>0.93279999999999996</v>
          </cell>
          <cell r="I23">
            <v>-3.2755199999999998E-2</v>
          </cell>
          <cell r="J23">
            <v>1.01</v>
          </cell>
          <cell r="K23">
            <v>0.29000000000000004</v>
          </cell>
          <cell r="L23">
            <v>0.64999999999999991</v>
          </cell>
          <cell r="M23">
            <v>0.94280000000000008</v>
          </cell>
          <cell r="N23">
            <v>-3.2755199999999998E-2</v>
          </cell>
          <cell r="O23">
            <v>5900</v>
          </cell>
          <cell r="P23">
            <v>0.9</v>
          </cell>
        </row>
        <row r="24">
          <cell r="F24">
            <v>0.6</v>
          </cell>
          <cell r="G24">
            <v>0.8</v>
          </cell>
          <cell r="H24">
            <v>0.96266666666666667</v>
          </cell>
          <cell r="I24">
            <v>-1.8197333333333333E-2</v>
          </cell>
          <cell r="J24">
            <v>1.1000000000000001</v>
          </cell>
          <cell r="K24">
            <v>0.70000000000000018</v>
          </cell>
          <cell r="L24">
            <v>0.90000000000000013</v>
          </cell>
          <cell r="M24">
            <v>1.0626666666666669</v>
          </cell>
          <cell r="N24">
            <v>-1.8197333333333333E-2</v>
          </cell>
          <cell r="O24">
            <v>4400</v>
          </cell>
          <cell r="P24">
            <v>0.9</v>
          </cell>
        </row>
        <row r="25">
          <cell r="E25" t="str">
            <v>Medium Off</v>
          </cell>
          <cell r="F25">
            <v>0.82000000000000006</v>
          </cell>
          <cell r="G25">
            <v>0.91</v>
          </cell>
          <cell r="H25">
            <v>0.98319999999999996</v>
          </cell>
          <cell r="I25">
            <v>-8.1887999999999996E-3</v>
          </cell>
          <cell r="J25">
            <v>1.1100000000000001</v>
          </cell>
          <cell r="K25">
            <v>0.93000000000000016</v>
          </cell>
          <cell r="L25">
            <v>1.02</v>
          </cell>
          <cell r="M25">
            <v>1.0931999999999999</v>
          </cell>
          <cell r="N25">
            <v>-8.1887999999999996E-3</v>
          </cell>
          <cell r="O25">
            <v>3600</v>
          </cell>
          <cell r="P25">
            <v>0.9</v>
          </cell>
        </row>
        <row r="26">
          <cell r="E26" t="str">
            <v>OtherHealth</v>
          </cell>
          <cell r="F26">
            <v>0.82000000000000006</v>
          </cell>
          <cell r="G26">
            <v>0.91</v>
          </cell>
          <cell r="H26">
            <v>0.98319999999999996</v>
          </cell>
          <cell r="I26">
            <v>-8.1887999999999996E-3</v>
          </cell>
          <cell r="J26">
            <v>1.1100000000000001</v>
          </cell>
          <cell r="K26">
            <v>0.93000000000000016</v>
          </cell>
          <cell r="L26">
            <v>1.02</v>
          </cell>
          <cell r="M26">
            <v>1.0931999999999999</v>
          </cell>
          <cell r="N26">
            <v>-8.1887999999999996E-3</v>
          </cell>
          <cell r="O26">
            <v>3600</v>
          </cell>
          <cell r="P26">
            <v>0.9</v>
          </cell>
        </row>
        <row r="27">
          <cell r="F27">
            <v>0.82000000000000006</v>
          </cell>
          <cell r="G27">
            <v>0.91</v>
          </cell>
          <cell r="H27">
            <v>0.98319999999999996</v>
          </cell>
          <cell r="I27">
            <v>-8.1887999999999996E-3</v>
          </cell>
          <cell r="J27">
            <v>1.1100000000000001</v>
          </cell>
          <cell r="K27">
            <v>0.93000000000000016</v>
          </cell>
          <cell r="L27">
            <v>1.02</v>
          </cell>
          <cell r="M27">
            <v>1.0931999999999999</v>
          </cell>
          <cell r="N27">
            <v>-8.1887999999999996E-3</v>
          </cell>
          <cell r="O27">
            <v>3400</v>
          </cell>
          <cell r="P27">
            <v>0.9</v>
          </cell>
        </row>
        <row r="28">
          <cell r="F28">
            <v>0.28000000000000003</v>
          </cell>
          <cell r="G28">
            <v>0.64</v>
          </cell>
          <cell r="H28">
            <v>0.93279999999999996</v>
          </cell>
          <cell r="I28">
            <v>-3.2755199999999998E-2</v>
          </cell>
          <cell r="J28">
            <v>1.01</v>
          </cell>
          <cell r="K28">
            <v>0.29000000000000004</v>
          </cell>
          <cell r="L28">
            <v>0.64999999999999991</v>
          </cell>
          <cell r="M28">
            <v>0.94280000000000008</v>
          </cell>
          <cell r="N28">
            <v>-3.2755199999999998E-2</v>
          </cell>
          <cell r="O28">
            <v>5800</v>
          </cell>
          <cell r="P28">
            <v>0.9</v>
          </cell>
        </row>
        <row r="29">
          <cell r="F29">
            <v>0.6</v>
          </cell>
          <cell r="G29">
            <v>0.8</v>
          </cell>
          <cell r="H29">
            <v>0.96266666666666667</v>
          </cell>
          <cell r="I29">
            <v>-1.8197333333333333E-2</v>
          </cell>
          <cell r="J29">
            <v>1.1000000000000001</v>
          </cell>
          <cell r="K29">
            <v>0.70000000000000018</v>
          </cell>
          <cell r="L29">
            <v>0.90000000000000013</v>
          </cell>
          <cell r="M29">
            <v>1.0626666666666669</v>
          </cell>
          <cell r="N29">
            <v>-1.8197333333333333E-2</v>
          </cell>
          <cell r="O29">
            <v>3600</v>
          </cell>
          <cell r="P29">
            <v>0.9</v>
          </cell>
        </row>
        <row r="30">
          <cell r="F30">
            <v>0.6</v>
          </cell>
          <cell r="G30">
            <v>0.8</v>
          </cell>
          <cell r="H30">
            <v>0.96266666666666667</v>
          </cell>
          <cell r="I30">
            <v>-1.8197333333333333E-2</v>
          </cell>
          <cell r="J30">
            <v>1.1000000000000001</v>
          </cell>
          <cell r="K30">
            <v>0.70000000000000018</v>
          </cell>
          <cell r="L30">
            <v>0.90000000000000013</v>
          </cell>
          <cell r="M30">
            <v>1.0626666666666669</v>
          </cell>
          <cell r="N30">
            <v>-1.8197333333333333E-2</v>
          </cell>
          <cell r="O30">
            <v>5800</v>
          </cell>
          <cell r="P30">
            <v>0.9</v>
          </cell>
        </row>
        <row r="31">
          <cell r="F31">
            <v>0.61</v>
          </cell>
          <cell r="G31">
            <v>0.80499999999999994</v>
          </cell>
          <cell r="H31">
            <v>0.96360000000000001</v>
          </cell>
          <cell r="I31">
            <v>-1.7742399999999998E-2</v>
          </cell>
          <cell r="J31">
            <v>1.1400000000000001</v>
          </cell>
          <cell r="K31">
            <v>0.75</v>
          </cell>
          <cell r="L31">
            <v>0.94500000000000006</v>
          </cell>
          <cell r="M31">
            <v>1.1036000000000001</v>
          </cell>
          <cell r="N31">
            <v>-1.7742399999999998E-2</v>
          </cell>
          <cell r="O31">
            <v>5800</v>
          </cell>
          <cell r="P31">
            <v>0.9</v>
          </cell>
        </row>
        <row r="32">
          <cell r="F32">
            <v>0.6</v>
          </cell>
          <cell r="G32">
            <v>0.8</v>
          </cell>
          <cell r="H32">
            <v>0.96266666666666667</v>
          </cell>
          <cell r="I32">
            <v>-1.8197333333333333E-2</v>
          </cell>
          <cell r="J32">
            <v>1.1000000000000001</v>
          </cell>
          <cell r="K32">
            <v>0.70000000000000018</v>
          </cell>
          <cell r="L32">
            <v>0.90000000000000013</v>
          </cell>
          <cell r="M32">
            <v>1.0626666666666669</v>
          </cell>
          <cell r="N32">
            <v>-1.8197333333333333E-2</v>
          </cell>
          <cell r="O32">
            <v>5800</v>
          </cell>
          <cell r="P32">
            <v>0.9</v>
          </cell>
        </row>
        <row r="33">
          <cell r="F33">
            <v>0.6</v>
          </cell>
          <cell r="G33">
            <v>0.8</v>
          </cell>
          <cell r="H33">
            <v>0.96266666666666667</v>
          </cell>
          <cell r="I33">
            <v>-1.8197333333333333E-2</v>
          </cell>
          <cell r="J33">
            <v>1.1000000000000001</v>
          </cell>
          <cell r="K33">
            <v>0.70000000000000018</v>
          </cell>
          <cell r="L33">
            <v>0.90000000000000013</v>
          </cell>
          <cell r="M33">
            <v>1.0626666666666669</v>
          </cell>
          <cell r="N33">
            <v>-1.8197333333333333E-2</v>
          </cell>
          <cell r="O33">
            <v>5800</v>
          </cell>
          <cell r="P33">
            <v>0.9</v>
          </cell>
        </row>
        <row r="34">
          <cell r="F34">
            <v>0.6</v>
          </cell>
          <cell r="G34">
            <v>0.8</v>
          </cell>
          <cell r="H34">
            <v>0.96266666666666667</v>
          </cell>
          <cell r="I34">
            <v>-1.8197333333333333E-2</v>
          </cell>
          <cell r="J34">
            <v>1.1000000000000001</v>
          </cell>
          <cell r="K34">
            <v>0.70000000000000018</v>
          </cell>
          <cell r="L34">
            <v>0.90000000000000013</v>
          </cell>
          <cell r="M34">
            <v>1.0626666666666669</v>
          </cell>
          <cell r="N34">
            <v>-1.8197333333333333E-2</v>
          </cell>
          <cell r="O34">
            <v>3600</v>
          </cell>
          <cell r="P34">
            <v>0.9</v>
          </cell>
        </row>
        <row r="35">
          <cell r="F35">
            <v>0.6</v>
          </cell>
          <cell r="G35">
            <v>0.8</v>
          </cell>
          <cell r="H35">
            <v>0.96266666666666667</v>
          </cell>
          <cell r="I35">
            <v>-1.8197333333333333E-2</v>
          </cell>
          <cell r="J35">
            <v>1.1000000000000001</v>
          </cell>
          <cell r="K35">
            <v>0.70000000000000018</v>
          </cell>
          <cell r="L35">
            <v>0.90000000000000013</v>
          </cell>
          <cell r="M35">
            <v>1.0626666666666669</v>
          </cell>
          <cell r="N35">
            <v>-1.8197333333333333E-2</v>
          </cell>
          <cell r="O35">
            <v>3600</v>
          </cell>
          <cell r="P35">
            <v>0.9</v>
          </cell>
        </row>
        <row r="36">
          <cell r="E36" t="str">
            <v>Lodging</v>
          </cell>
          <cell r="F36">
            <v>0.6</v>
          </cell>
          <cell r="G36">
            <v>0.8</v>
          </cell>
          <cell r="H36">
            <v>0.96266666666666667</v>
          </cell>
          <cell r="I36">
            <v>-1.8197333333333333E-2</v>
          </cell>
          <cell r="J36">
            <v>1.1000000000000001</v>
          </cell>
          <cell r="K36">
            <v>0.70000000000000018</v>
          </cell>
          <cell r="L36">
            <v>0.90000000000000013</v>
          </cell>
          <cell r="M36">
            <v>1.0626666666666669</v>
          </cell>
          <cell r="N36">
            <v>-1.8197333333333333E-2</v>
          </cell>
          <cell r="O36">
            <v>3600</v>
          </cell>
          <cell r="P36">
            <v>0.9</v>
          </cell>
        </row>
        <row r="37">
          <cell r="F37">
            <v>0.6</v>
          </cell>
          <cell r="G37">
            <v>0.8</v>
          </cell>
          <cell r="H37">
            <v>0.96266666666666667</v>
          </cell>
          <cell r="I37">
            <v>-1.8197333333333333E-2</v>
          </cell>
          <cell r="J37">
            <v>1.1000000000000001</v>
          </cell>
          <cell r="K37">
            <v>0.70000000000000018</v>
          </cell>
          <cell r="L37">
            <v>0.90000000000000013</v>
          </cell>
          <cell r="M37">
            <v>1.0626666666666669</v>
          </cell>
          <cell r="N37">
            <v>-1.8197333333333333E-2</v>
          </cell>
          <cell r="O37">
            <v>3600</v>
          </cell>
          <cell r="P37">
            <v>0.9</v>
          </cell>
        </row>
        <row r="38">
          <cell r="E38" t="str">
            <v>Large Off</v>
          </cell>
          <cell r="F38">
            <v>0.82000000000000006</v>
          </cell>
          <cell r="G38">
            <v>0.91</v>
          </cell>
          <cell r="H38">
            <v>0.98319999999999996</v>
          </cell>
          <cell r="I38">
            <v>-8.1887999999999996E-3</v>
          </cell>
          <cell r="J38">
            <v>1.1100000000000001</v>
          </cell>
          <cell r="K38">
            <v>0.93000000000000016</v>
          </cell>
          <cell r="L38">
            <v>1.02</v>
          </cell>
          <cell r="M38">
            <v>1.0931999999999999</v>
          </cell>
          <cell r="N38">
            <v>-8.1887999999999996E-3</v>
          </cell>
          <cell r="O38">
            <v>4200</v>
          </cell>
          <cell r="P38">
            <v>0.9</v>
          </cell>
        </row>
        <row r="39">
          <cell r="F39">
            <v>0.87</v>
          </cell>
          <cell r="G39">
            <v>0.93500000000000005</v>
          </cell>
          <cell r="H39">
            <v>0.98786666666666667</v>
          </cell>
          <cell r="I39">
            <v>-5.9141333333333334E-3</v>
          </cell>
          <cell r="J39">
            <v>1.3</v>
          </cell>
          <cell r="K39">
            <v>1.17</v>
          </cell>
          <cell r="L39">
            <v>1.2350000000000003</v>
          </cell>
          <cell r="M39">
            <v>1.2878666666666669</v>
          </cell>
          <cell r="N39">
            <v>-5.9141333333333334E-3</v>
          </cell>
          <cell r="O39">
            <v>3900</v>
          </cell>
          <cell r="P39">
            <v>0.9</v>
          </cell>
        </row>
        <row r="40">
          <cell r="E40" t="str">
            <v>Small Off</v>
          </cell>
          <cell r="F40">
            <v>0.53</v>
          </cell>
          <cell r="G40">
            <v>0.76500000000000001</v>
          </cell>
          <cell r="H40">
            <v>0.95613333333333328</v>
          </cell>
          <cell r="I40">
            <v>-2.1381866666666666E-2</v>
          </cell>
          <cell r="J40">
            <v>1.19</v>
          </cell>
          <cell r="K40">
            <v>0.72</v>
          </cell>
          <cell r="L40">
            <v>0.95500000000000007</v>
          </cell>
          <cell r="M40">
            <v>1.1461333333333332</v>
          </cell>
          <cell r="N40">
            <v>-2.1381866666666666E-2</v>
          </cell>
          <cell r="O40">
            <v>3000</v>
          </cell>
          <cell r="P40">
            <v>0.9</v>
          </cell>
        </row>
        <row r="41">
          <cell r="F41">
            <v>0.87</v>
          </cell>
          <cell r="G41">
            <v>0.93500000000000005</v>
          </cell>
          <cell r="H41">
            <v>0.98786666666666667</v>
          </cell>
          <cell r="I41">
            <v>-5.9141333333333334E-3</v>
          </cell>
          <cell r="J41">
            <v>1.1400000000000001</v>
          </cell>
          <cell r="K41">
            <v>1.0100000000000002</v>
          </cell>
          <cell r="L41">
            <v>1.0750000000000002</v>
          </cell>
          <cell r="M41">
            <v>1.1278666666666668</v>
          </cell>
          <cell r="N41">
            <v>-5.9141333333333334E-3</v>
          </cell>
          <cell r="O41">
            <v>8760</v>
          </cell>
          <cell r="P41">
            <v>0.7</v>
          </cell>
        </row>
        <row r="42">
          <cell r="F42">
            <v>0.87</v>
          </cell>
          <cell r="G42">
            <v>0.93500000000000005</v>
          </cell>
          <cell r="H42">
            <v>0.98786666666666667</v>
          </cell>
          <cell r="I42">
            <v>-5.9141333333333334E-3</v>
          </cell>
          <cell r="J42">
            <v>1.1400000000000001</v>
          </cell>
          <cell r="K42">
            <v>1.0100000000000002</v>
          </cell>
          <cell r="L42">
            <v>1.0750000000000002</v>
          </cell>
          <cell r="M42">
            <v>1.1278666666666668</v>
          </cell>
          <cell r="N42">
            <v>-5.9141333333333334E-3</v>
          </cell>
          <cell r="O42">
            <v>8760</v>
          </cell>
          <cell r="P42">
            <v>0.7</v>
          </cell>
        </row>
        <row r="43">
          <cell r="F43">
            <v>0.87</v>
          </cell>
          <cell r="G43">
            <v>0.93500000000000005</v>
          </cell>
          <cell r="H43">
            <v>0.98786666666666667</v>
          </cell>
          <cell r="I43">
            <v>-5.9141333333333334E-3</v>
          </cell>
          <cell r="J43">
            <v>1.1400000000000001</v>
          </cell>
          <cell r="K43">
            <v>1.0100000000000002</v>
          </cell>
          <cell r="L43">
            <v>1.0750000000000002</v>
          </cell>
          <cell r="M43">
            <v>1.1278666666666668</v>
          </cell>
          <cell r="N43">
            <v>-5.9141333333333334E-3</v>
          </cell>
          <cell r="O43">
            <v>8760</v>
          </cell>
          <cell r="P43">
            <v>0.7</v>
          </cell>
        </row>
        <row r="44">
          <cell r="F44">
            <v>0.61</v>
          </cell>
          <cell r="G44">
            <v>0.80499999999999994</v>
          </cell>
          <cell r="H44">
            <v>0.96360000000000001</v>
          </cell>
          <cell r="I44">
            <v>-1.7742399999999998E-2</v>
          </cell>
          <cell r="J44">
            <v>1</v>
          </cell>
          <cell r="K44">
            <v>0.60999999999999988</v>
          </cell>
          <cell r="L44">
            <v>0.80499999999999994</v>
          </cell>
          <cell r="M44">
            <v>0.96360000000000001</v>
          </cell>
          <cell r="N44">
            <v>-1.7742399999999998E-2</v>
          </cell>
          <cell r="O44">
            <v>3900</v>
          </cell>
          <cell r="P44">
            <v>0.9</v>
          </cell>
        </row>
        <row r="45">
          <cell r="F45">
            <v>1</v>
          </cell>
          <cell r="G45">
            <v>1</v>
          </cell>
          <cell r="H45">
            <v>1</v>
          </cell>
          <cell r="I45">
            <v>0</v>
          </cell>
          <cell r="J45">
            <v>1.1200000000000001</v>
          </cell>
          <cell r="K45">
            <v>1.1200000000000001</v>
          </cell>
          <cell r="L45">
            <v>1.1200000000000001</v>
          </cell>
          <cell r="M45">
            <v>1.1200000000000001</v>
          </cell>
          <cell r="N45">
            <v>0</v>
          </cell>
          <cell r="O45">
            <v>3500</v>
          </cell>
          <cell r="P45">
            <v>0.9</v>
          </cell>
        </row>
        <row r="46">
          <cell r="F46">
            <v>1</v>
          </cell>
          <cell r="G46">
            <v>1</v>
          </cell>
          <cell r="H46">
            <v>1</v>
          </cell>
          <cell r="I46">
            <v>0</v>
          </cell>
          <cell r="J46">
            <v>1</v>
          </cell>
          <cell r="K46">
            <v>1</v>
          </cell>
          <cell r="L46">
            <v>1</v>
          </cell>
          <cell r="M46">
            <v>1</v>
          </cell>
          <cell r="N46">
            <v>0</v>
          </cell>
          <cell r="O46">
            <v>3000</v>
          </cell>
          <cell r="P46">
            <v>0.9</v>
          </cell>
        </row>
        <row r="47">
          <cell r="F47">
            <v>1</v>
          </cell>
          <cell r="G47">
            <v>1</v>
          </cell>
          <cell r="H47">
            <v>1</v>
          </cell>
          <cell r="I47">
            <v>0</v>
          </cell>
          <cell r="J47">
            <v>1</v>
          </cell>
          <cell r="K47">
            <v>1</v>
          </cell>
          <cell r="L47">
            <v>1</v>
          </cell>
          <cell r="M47">
            <v>1</v>
          </cell>
          <cell r="N47">
            <v>0</v>
          </cell>
          <cell r="O47">
            <v>3500</v>
          </cell>
          <cell r="P47">
            <v>0.9</v>
          </cell>
        </row>
        <row r="48">
          <cell r="F48">
            <v>1</v>
          </cell>
          <cell r="G48">
            <v>1</v>
          </cell>
          <cell r="H48">
            <v>1</v>
          </cell>
          <cell r="I48">
            <v>0</v>
          </cell>
          <cell r="J48">
            <v>1.1200000000000001</v>
          </cell>
          <cell r="K48">
            <v>1.1200000000000001</v>
          </cell>
          <cell r="L48">
            <v>1.1200000000000001</v>
          </cell>
          <cell r="M48">
            <v>1.1200000000000001</v>
          </cell>
          <cell r="N48">
            <v>0</v>
          </cell>
          <cell r="O48">
            <v>3500</v>
          </cell>
          <cell r="P48">
            <v>0.9</v>
          </cell>
        </row>
        <row r="49">
          <cell r="F49">
            <v>0.6</v>
          </cell>
          <cell r="G49">
            <v>0.8</v>
          </cell>
          <cell r="H49">
            <v>0.96266666666666667</v>
          </cell>
          <cell r="I49">
            <v>-1.8197333333333333E-2</v>
          </cell>
          <cell r="J49">
            <v>1.1200000000000001</v>
          </cell>
          <cell r="K49">
            <v>0.7200000000000002</v>
          </cell>
          <cell r="L49">
            <v>0.92000000000000015</v>
          </cell>
          <cell r="M49">
            <v>1.0826666666666669</v>
          </cell>
          <cell r="N49">
            <v>-1.8197333333333333E-2</v>
          </cell>
          <cell r="O49">
            <v>3500</v>
          </cell>
          <cell r="P49">
            <v>0.9</v>
          </cell>
        </row>
        <row r="50">
          <cell r="F50">
            <v>1</v>
          </cell>
          <cell r="G50">
            <v>1</v>
          </cell>
          <cell r="H50">
            <v>1</v>
          </cell>
          <cell r="I50">
            <v>0</v>
          </cell>
          <cell r="J50">
            <v>1</v>
          </cell>
          <cell r="K50">
            <v>1</v>
          </cell>
          <cell r="L50">
            <v>1</v>
          </cell>
          <cell r="M50">
            <v>1</v>
          </cell>
          <cell r="N50">
            <v>0</v>
          </cell>
          <cell r="O50">
            <v>8760</v>
          </cell>
          <cell r="P50">
            <v>0.7</v>
          </cell>
        </row>
        <row r="51">
          <cell r="F51">
            <v>0.61</v>
          </cell>
          <cell r="G51">
            <v>0.80499999999999994</v>
          </cell>
          <cell r="H51">
            <v>0.96360000000000001</v>
          </cell>
          <cell r="I51">
            <v>-1.7742399999999998E-2</v>
          </cell>
          <cell r="J51">
            <v>1</v>
          </cell>
          <cell r="K51">
            <v>0.60999999999999988</v>
          </cell>
          <cell r="L51">
            <v>0.80499999999999994</v>
          </cell>
          <cell r="M51">
            <v>0.96360000000000001</v>
          </cell>
          <cell r="N51">
            <v>-1.7742399999999998E-2</v>
          </cell>
          <cell r="O51">
            <v>3000</v>
          </cell>
          <cell r="P51">
            <v>0.9</v>
          </cell>
        </row>
        <row r="52">
          <cell r="F52">
            <v>0.61</v>
          </cell>
          <cell r="G52">
            <v>0.80499999999999994</v>
          </cell>
          <cell r="H52">
            <v>0.96360000000000001</v>
          </cell>
          <cell r="I52">
            <v>-1.7742399999999998E-2</v>
          </cell>
          <cell r="J52">
            <v>1</v>
          </cell>
          <cell r="K52">
            <v>0.60999999999999988</v>
          </cell>
          <cell r="L52">
            <v>0.80499999999999994</v>
          </cell>
          <cell r="M52">
            <v>0.96360000000000001</v>
          </cell>
          <cell r="N52">
            <v>-1.7742399999999998E-2</v>
          </cell>
          <cell r="O52">
            <v>3500</v>
          </cell>
          <cell r="P52">
            <v>0.9</v>
          </cell>
        </row>
        <row r="53">
          <cell r="F53">
            <v>1</v>
          </cell>
          <cell r="G53">
            <v>1</v>
          </cell>
          <cell r="H53">
            <v>1</v>
          </cell>
          <cell r="I53">
            <v>0</v>
          </cell>
          <cell r="J53">
            <v>1</v>
          </cell>
          <cell r="K53">
            <v>1</v>
          </cell>
          <cell r="L53">
            <v>1</v>
          </cell>
          <cell r="M53">
            <v>1</v>
          </cell>
          <cell r="N53">
            <v>0</v>
          </cell>
          <cell r="O53">
            <v>4500</v>
          </cell>
          <cell r="P53">
            <v>1</v>
          </cell>
        </row>
        <row r="54">
          <cell r="E54" t="str">
            <v>Restaurant</v>
          </cell>
          <cell r="F54">
            <v>0.41000000000000003</v>
          </cell>
          <cell r="G54">
            <v>0.70500000000000007</v>
          </cell>
          <cell r="H54">
            <v>0.94493333333333329</v>
          </cell>
          <cell r="I54">
            <v>-2.6841066666666667E-2</v>
          </cell>
          <cell r="J54">
            <v>1.02</v>
          </cell>
          <cell r="K54">
            <v>0.43000000000000016</v>
          </cell>
          <cell r="L54">
            <v>0.72500000000000009</v>
          </cell>
          <cell r="M54">
            <v>0.9649333333333332</v>
          </cell>
          <cell r="N54">
            <v>-2.6841066666666667E-2</v>
          </cell>
          <cell r="O54">
            <v>5000</v>
          </cell>
          <cell r="P54">
            <v>0.9</v>
          </cell>
        </row>
        <row r="55">
          <cell r="F55">
            <v>0.41000000000000003</v>
          </cell>
          <cell r="G55">
            <v>0.70500000000000007</v>
          </cell>
          <cell r="H55">
            <v>0.94493333333333329</v>
          </cell>
          <cell r="I55">
            <v>-2.6841066666666667E-2</v>
          </cell>
          <cell r="J55">
            <v>1.02</v>
          </cell>
          <cell r="K55">
            <v>0.43000000000000016</v>
          </cell>
          <cell r="L55">
            <v>0.72500000000000009</v>
          </cell>
          <cell r="M55">
            <v>0.9649333333333332</v>
          </cell>
          <cell r="N55">
            <v>-2.6841066666666667E-2</v>
          </cell>
          <cell r="O55">
            <v>5200</v>
          </cell>
          <cell r="P55">
            <v>0.9</v>
          </cell>
        </row>
        <row r="56">
          <cell r="F56">
            <v>0.61</v>
          </cell>
          <cell r="G56">
            <v>0.80499999999999994</v>
          </cell>
          <cell r="H56">
            <v>0.96360000000000001</v>
          </cell>
          <cell r="I56">
            <v>-1.7742399999999998E-2</v>
          </cell>
          <cell r="J56">
            <v>1.1200000000000001</v>
          </cell>
          <cell r="K56">
            <v>0.73</v>
          </cell>
          <cell r="L56">
            <v>0.92500000000000004</v>
          </cell>
          <cell r="M56">
            <v>1.0836000000000001</v>
          </cell>
          <cell r="N56">
            <v>-1.7742399999999998E-2</v>
          </cell>
          <cell r="O56">
            <v>3900</v>
          </cell>
          <cell r="P56">
            <v>0.9</v>
          </cell>
        </row>
        <row r="57">
          <cell r="F57">
            <v>0.61</v>
          </cell>
          <cell r="G57">
            <v>0.80499999999999994</v>
          </cell>
          <cell r="H57">
            <v>0.96360000000000001</v>
          </cell>
          <cell r="I57">
            <v>-1.7742399999999998E-2</v>
          </cell>
          <cell r="J57">
            <v>1.1200000000000001</v>
          </cell>
          <cell r="K57">
            <v>0.73</v>
          </cell>
          <cell r="L57">
            <v>0.92500000000000004</v>
          </cell>
          <cell r="M57">
            <v>1.0836000000000001</v>
          </cell>
          <cell r="N57">
            <v>-1.7742399999999998E-2</v>
          </cell>
          <cell r="O57">
            <v>3900</v>
          </cell>
          <cell r="P57">
            <v>0.9</v>
          </cell>
        </row>
        <row r="58">
          <cell r="E58" t="str">
            <v>Anchor</v>
          </cell>
          <cell r="F58">
            <v>0.57000000000000006</v>
          </cell>
          <cell r="G58">
            <v>0.78500000000000003</v>
          </cell>
          <cell r="H58">
            <v>0.95986666666666665</v>
          </cell>
          <cell r="I58">
            <v>-1.9562133333333332E-2</v>
          </cell>
          <cell r="J58">
            <v>1.18</v>
          </cell>
          <cell r="K58">
            <v>0.75</v>
          </cell>
          <cell r="L58">
            <v>0.96499999999999986</v>
          </cell>
          <cell r="M58">
            <v>1.1398666666666664</v>
          </cell>
          <cell r="N58">
            <v>-1.9562133333333332E-2</v>
          </cell>
          <cell r="O58">
            <v>4000</v>
          </cell>
          <cell r="P58">
            <v>0.9</v>
          </cell>
        </row>
        <row r="59">
          <cell r="E59" t="str">
            <v>Big Box</v>
          </cell>
          <cell r="F59">
            <v>0.66999999999999993</v>
          </cell>
          <cell r="G59">
            <v>0.83499999999999996</v>
          </cell>
          <cell r="H59">
            <v>0.96919999999999995</v>
          </cell>
          <cell r="I59">
            <v>-1.50128E-2</v>
          </cell>
          <cell r="J59">
            <v>1.19</v>
          </cell>
          <cell r="K59">
            <v>0.85999999999999988</v>
          </cell>
          <cell r="L59">
            <v>1.0249999999999999</v>
          </cell>
          <cell r="M59">
            <v>1.1591999999999998</v>
          </cell>
          <cell r="N59">
            <v>-1.50128E-2</v>
          </cell>
          <cell r="O59">
            <v>4800</v>
          </cell>
          <cell r="P59">
            <v>0.9</v>
          </cell>
        </row>
        <row r="60">
          <cell r="E60" t="str">
            <v>Small Box</v>
          </cell>
          <cell r="F60">
            <v>0.61</v>
          </cell>
          <cell r="G60">
            <v>0.80499999999999994</v>
          </cell>
          <cell r="H60">
            <v>0.96360000000000001</v>
          </cell>
          <cell r="I60">
            <v>-1.7742399999999998E-2</v>
          </cell>
          <cell r="J60">
            <v>1.1200000000000001</v>
          </cell>
          <cell r="K60">
            <v>0.73</v>
          </cell>
          <cell r="L60">
            <v>0.92500000000000004</v>
          </cell>
          <cell r="M60">
            <v>1.0836000000000001</v>
          </cell>
          <cell r="N60">
            <v>-1.7742399999999998E-2</v>
          </cell>
          <cell r="O60">
            <v>3900</v>
          </cell>
          <cell r="P60">
            <v>0.9</v>
          </cell>
        </row>
        <row r="61">
          <cell r="E61" t="str">
            <v>High End</v>
          </cell>
          <cell r="F61">
            <v>0.69</v>
          </cell>
          <cell r="G61">
            <v>0.84499999999999997</v>
          </cell>
          <cell r="H61">
            <v>0.97106666666666663</v>
          </cell>
          <cell r="I61">
            <v>-1.4102933333333333E-2</v>
          </cell>
          <cell r="J61">
            <v>1.1299999999999999</v>
          </cell>
          <cell r="K61">
            <v>0.81999999999999984</v>
          </cell>
          <cell r="L61">
            <v>0.97499999999999987</v>
          </cell>
          <cell r="M61">
            <v>1.1010666666666666</v>
          </cell>
          <cell r="N61">
            <v>-1.4102933333333333E-2</v>
          </cell>
          <cell r="O61">
            <v>3400</v>
          </cell>
          <cell r="P61">
            <v>0.9</v>
          </cell>
        </row>
        <row r="62">
          <cell r="F62">
            <v>0.61</v>
          </cell>
          <cell r="G62">
            <v>0.80499999999999994</v>
          </cell>
          <cell r="H62">
            <v>0.96360000000000001</v>
          </cell>
          <cell r="I62">
            <v>-1.7742399999999998E-2</v>
          </cell>
          <cell r="J62">
            <v>1.1200000000000001</v>
          </cell>
          <cell r="K62">
            <v>0.73</v>
          </cell>
          <cell r="L62">
            <v>0.92500000000000004</v>
          </cell>
          <cell r="M62">
            <v>1.0836000000000001</v>
          </cell>
          <cell r="N62">
            <v>-1.7742399999999998E-2</v>
          </cell>
          <cell r="O62">
            <v>3900</v>
          </cell>
          <cell r="P62">
            <v>0.9</v>
          </cell>
        </row>
        <row r="63">
          <cell r="E63" t="str">
            <v>Warehouse</v>
          </cell>
          <cell r="F63">
            <v>0.61</v>
          </cell>
          <cell r="G63">
            <v>0.80499999999999994</v>
          </cell>
          <cell r="H63">
            <v>0.96360000000000001</v>
          </cell>
          <cell r="I63">
            <v>-1.7742399999999998E-2</v>
          </cell>
          <cell r="J63">
            <v>1</v>
          </cell>
          <cell r="K63">
            <v>0.60999999999999988</v>
          </cell>
          <cell r="L63">
            <v>0.80499999999999994</v>
          </cell>
          <cell r="M63">
            <v>0.96360000000000001</v>
          </cell>
          <cell r="N63">
            <v>-1.7742399999999998E-2</v>
          </cell>
          <cell r="O63">
            <v>3500</v>
          </cell>
          <cell r="P63">
            <v>0.9</v>
          </cell>
        </row>
        <row r="64">
          <cell r="F64">
            <v>0.6</v>
          </cell>
          <cell r="G64">
            <v>0.8</v>
          </cell>
          <cell r="H64">
            <v>0.96266666666666667</v>
          </cell>
          <cell r="I64">
            <v>-1.8197333333333333E-2</v>
          </cell>
          <cell r="J64">
            <v>1.1200000000000001</v>
          </cell>
          <cell r="K64">
            <v>0.7200000000000002</v>
          </cell>
          <cell r="L64">
            <v>0.92000000000000015</v>
          </cell>
          <cell r="M64">
            <v>1.0826666666666669</v>
          </cell>
          <cell r="N64">
            <v>-1.8197333333333333E-2</v>
          </cell>
          <cell r="O64">
            <v>3500</v>
          </cell>
          <cell r="P64">
            <v>0.9</v>
          </cell>
        </row>
        <row r="65">
          <cell r="F65">
            <v>1</v>
          </cell>
          <cell r="G65">
            <v>1</v>
          </cell>
          <cell r="H65">
            <v>1</v>
          </cell>
          <cell r="I65">
            <v>0</v>
          </cell>
          <cell r="J65">
            <v>1.1200000000000001</v>
          </cell>
          <cell r="K65">
            <v>1.1200000000000001</v>
          </cell>
          <cell r="L65">
            <v>1.1200000000000001</v>
          </cell>
          <cell r="M65">
            <v>1.1200000000000001</v>
          </cell>
          <cell r="N65">
            <v>0</v>
          </cell>
          <cell r="O65">
            <v>3500</v>
          </cell>
          <cell r="P65">
            <v>0.9</v>
          </cell>
        </row>
        <row r="66">
          <cell r="F66">
            <v>0.61</v>
          </cell>
          <cell r="G66">
            <v>0.80499999999999994</v>
          </cell>
          <cell r="H66">
            <v>0.96360000000000001</v>
          </cell>
          <cell r="I66">
            <v>-1.7742399999999998E-2</v>
          </cell>
          <cell r="J66">
            <v>1.08</v>
          </cell>
          <cell r="K66">
            <v>0.69</v>
          </cell>
          <cell r="L66">
            <v>0.88500000000000001</v>
          </cell>
          <cell r="M66">
            <v>1.0436000000000001</v>
          </cell>
          <cell r="N66">
            <v>-1.7742399999999998E-2</v>
          </cell>
          <cell r="O66">
            <v>2000</v>
          </cell>
          <cell r="P66">
            <v>0.9</v>
          </cell>
        </row>
        <row r="67">
          <cell r="F67">
            <v>0.61</v>
          </cell>
          <cell r="G67">
            <v>0.80499999999999994</v>
          </cell>
          <cell r="H67">
            <v>0.96360000000000001</v>
          </cell>
          <cell r="I67">
            <v>-1.7742399999999998E-2</v>
          </cell>
          <cell r="J67">
            <v>1.08</v>
          </cell>
          <cell r="K67">
            <v>0.69</v>
          </cell>
          <cell r="L67">
            <v>0.88500000000000001</v>
          </cell>
          <cell r="M67">
            <v>1.0436000000000001</v>
          </cell>
          <cell r="N67">
            <v>-1.7742399999999998E-2</v>
          </cell>
          <cell r="O67">
            <v>5800</v>
          </cell>
          <cell r="P67">
            <v>0.9</v>
          </cell>
        </row>
        <row r="68">
          <cell r="F68">
            <v>1</v>
          </cell>
          <cell r="G68">
            <v>1</v>
          </cell>
          <cell r="H68">
            <v>1</v>
          </cell>
          <cell r="I68">
            <v>0</v>
          </cell>
          <cell r="J68">
            <v>1</v>
          </cell>
          <cell r="K68">
            <v>1</v>
          </cell>
          <cell r="L68">
            <v>1</v>
          </cell>
          <cell r="M68">
            <v>1</v>
          </cell>
          <cell r="N68">
            <v>0</v>
          </cell>
          <cell r="O68">
            <v>2400</v>
          </cell>
          <cell r="P68">
            <v>0.9</v>
          </cell>
        </row>
        <row r="69">
          <cell r="F69">
            <v>1</v>
          </cell>
          <cell r="G69">
            <v>1</v>
          </cell>
          <cell r="H69">
            <v>1</v>
          </cell>
          <cell r="I69">
            <v>0</v>
          </cell>
          <cell r="J69">
            <v>1</v>
          </cell>
          <cell r="K69">
            <v>1</v>
          </cell>
          <cell r="L69">
            <v>1</v>
          </cell>
          <cell r="M69">
            <v>1</v>
          </cell>
          <cell r="N69">
            <v>0</v>
          </cell>
          <cell r="O69">
            <v>4600</v>
          </cell>
          <cell r="P69">
            <v>0.9</v>
          </cell>
        </row>
        <row r="70">
          <cell r="F70">
            <v>1</v>
          </cell>
          <cell r="G70">
            <v>1</v>
          </cell>
          <cell r="H70">
            <v>1</v>
          </cell>
          <cell r="I70">
            <v>0</v>
          </cell>
          <cell r="J70">
            <v>1</v>
          </cell>
          <cell r="K70">
            <v>1</v>
          </cell>
          <cell r="L70">
            <v>1</v>
          </cell>
          <cell r="M70">
            <v>1</v>
          </cell>
          <cell r="N70">
            <v>0</v>
          </cell>
          <cell r="O70">
            <v>7000</v>
          </cell>
          <cell r="P70">
            <v>0.9</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and Log"/>
      <sheetName val="Res"/>
      <sheetName val="Res Forecast"/>
      <sheetName val="Res Sats"/>
      <sheetName val="Com"/>
      <sheetName val="Com Forecast"/>
      <sheetName val="Com Sats"/>
      <sheetName val="Ind"/>
      <sheetName val="Ind Forecast"/>
      <sheetName val="Ind Sats"/>
      <sheetName val="Ag"/>
      <sheetName val="Ag Forecast"/>
      <sheetName val="DEI"/>
      <sheetName val="Res Forecast (Base Case)"/>
      <sheetName val="Res Sats (Base Case)"/>
      <sheetName val="Com (Base Case)"/>
      <sheetName val="Com Forecast (Base Case)"/>
      <sheetName val="Com Sats (Base Case)"/>
      <sheetName val="Ind (Base Case)"/>
      <sheetName val="Ind Forecast (Base Case)"/>
      <sheetName val="Ind Sats (Base Case)"/>
      <sheetName val="Ag (Base Case)"/>
      <sheetName val="Ag Forecast (Base Case)"/>
      <sheetName val="DEI (Base Case)"/>
      <sheetName val="UnitsTemplate"/>
    </sheetNames>
    <definedNames>
      <definedName name="PC_Main" refersTo="#REF!"/>
    </definedNames>
    <sheetDataSet>
      <sheetData sheetId="0">
        <row r="10">
          <cell r="C10" t="str">
            <v>Base Case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ssoud Jourabchi" refreshedDate="39506.654868055557" createdVersion="1" refreshedVersion="2" recordCount="3930" upgradeOnRefresh="1" xr:uid="{00000000-000A-0000-FFFF-FFFF00000000}">
  <cacheSource type="worksheet">
    <worksheetSource ref="A1:K3931" sheet="Data 1988-2006"/>
  </cacheSource>
  <cacheFields count="11">
    <cacheField name="Company Name" numFmtId="0">
      <sharedItems count="216">
        <s v="Albion Light &amp; Water Plant"/>
        <s v="Alder Mutual Light Co., Inc."/>
        <s v="Ashland Dept. of Electric Utilities"/>
        <s v="Atlanta Power Co., Inc."/>
        <s v="Avista Corp."/>
        <s v="Bandon Electric Dept."/>
        <s v="Basin Electric Power Coop"/>
        <s v="Basin Municipal Light &amp; Water Plant"/>
        <s v="Beartooth Electric Coop, Inc."/>
        <s v="Beaver City Electric Light &amp; Water"/>
        <s v="Benton Rural Electric Association"/>
        <s v="Big Bend Electric Coop, Inc."/>
        <s v="Big Flat Electric Coop, Inc."/>
        <s v="Big Horn County Electric Coop, Inc."/>
        <s v="Big Horn Rural Electric Co."/>
        <s v="Blachly-Lane County Coop Electric Association"/>
        <s v="Blaine City Light Dept."/>
        <s v="Blanding Electric Dept."/>
        <s v="Bonners Ferry, City of"/>
        <s v="Bonneville Power Administration"/>
        <s v="Bountiful City Light &amp; Power"/>
        <s v="Bridger Valley Electric Association, Inc."/>
        <s v="Brigham City Light &amp; Power"/>
        <s v="Burley Municipal Distribution System"/>
        <s v="Canby Electric Board"/>
        <s v="Cascade Locks Light Dept."/>
        <s v="Cashmere Light Dept."/>
        <s v="Central Electric Coop, Inc."/>
        <s v="Central Lincoln Peoples Utility District"/>
        <s v="Central Montana Electric Power Coop"/>
        <s v="Centralia Light Dept."/>
        <s v="Cheney Light Dept."/>
        <s v="Chewelah Light Dept."/>
        <s v="Clark Fork &amp; Blackfoot, LLC"/>
        <s v="Clark Public Utility District"/>
        <s v="Clatskanie Peoples Utility District"/>
        <s v="Clearwater Power Co."/>
        <s v="Colockum Transmission Co., Inc."/>
        <s v="Columbia Basin Electric Coop, Inc."/>
        <s v="Columbia Power Coop Association"/>
        <s v="Columbia River Peoples Utility District"/>
        <s v="Columbia Rural Electric Association, Inc."/>
        <s v="Consumers Power, Inc."/>
        <s v="Coos-Curry Electric Coop, Inc."/>
        <s v="Coulee Dam Light Dept."/>
        <s v="Deaver Utilities"/>
        <s v="Declo Municipal Electric Dept."/>
        <s v="Deseret Generation &amp; Transmission Coop"/>
        <s v="Dixie Escalante Rural Electric Association, Inc."/>
        <s v="Douglas Electric Coop, Inc."/>
        <s v="Drain Electric Dept."/>
        <s v="East End Mutual Electric Co., Ltd."/>
        <s v="Eatonville Power &amp; Light Dept."/>
        <s v="Ellensburg Light &amp; Gas Dept."/>
        <s v="Elmhurst Mutual Power &amp; Light Co."/>
        <s v="Emerald Peoples Utility District"/>
        <s v="Energy Northwest"/>
        <s v="Enterprise Electric Dept."/>
        <s v="Ephraim Light &amp; Power Dept."/>
        <s v="Eugene Water &amp; Electric Board"/>
        <s v="Fairview Municipal Light &amp; Power Plant"/>
        <s v="Fale-Safe, Inc."/>
        <s v="Fall River Rural Electric Coop, Inc."/>
        <s v="Fallon Municipal Electric System"/>
        <s v="Farmers Electric Co., Ltd."/>
        <s v="Farmers Mutual Power Association"/>
        <s v="Fergus Electric Coop, Inc."/>
        <s v="Fillmore City Electric Dept."/>
        <s v="Fircrest Public Light Utility"/>
        <s v="Flathead Electric Coop, Inc."/>
        <s v="Flowell Electric Association, Inc."/>
        <s v="Forest Grove Light &amp; Power Dept."/>
        <s v="Garkane Energy Cooperative, Inc."/>
        <s v="Glacier Electric Coop, Inc."/>
        <s v="Goldenwest Electric Coop, Inc."/>
        <s v="Harney Electric Coop, Inc."/>
        <s v="Hayfork Valley Public Utility District"/>
        <s v="Heber Light &amp; Power Dept."/>
        <s v="Helper City Light &amp; Power Dept."/>
        <s v="Hermiston Energy Services"/>
        <s v="Heyburn Electric Dept."/>
        <s v="High Plains Power, Inc."/>
        <s v="Hill County Electric Coop, Inc."/>
        <s v="Holden Electric Light System"/>
        <s v="Hood River Electric Coop"/>
        <s v="Hurricane City Power"/>
        <s v="Hyrum City Corp."/>
        <s v="Idaho County Light &amp; Power Coop Association, Inc."/>
        <s v="Idaho Falls Electric Light Division"/>
        <s v="Idaho Power Co."/>
        <s v="Inland Power &amp; Light Co."/>
        <s v="Intermountain Power Agency"/>
        <s v="Kanab City Power Dept."/>
        <s v="Kanosh Electric Dept."/>
        <s v="Kaysville City Corp."/>
        <s v="Kootenai Electric Coop, Inc."/>
        <s v="Lakeview Light &amp; Power Co."/>
        <s v="Lane Electric Coop, Inc."/>
        <s v="Lehi City Power Dept."/>
        <s v="Levan Municipal Electric Light System"/>
        <s v="Lincoln Electric Coop, Inc."/>
        <s v="Logan Light &amp; Power"/>
        <s v="Lost River Electric Coop, Inc."/>
        <s v="Lower Valley Energy, Inc."/>
        <s v="Manti Light &amp; Power Co."/>
        <s v="Marias River Electric Coop, Inc."/>
        <s v="McCleary Light &amp; Power Dept."/>
        <s v="McMinnville Water &amp; Light"/>
        <s v="Meadow Town Corp."/>
        <s v="Mid-Yellowstone Electric Coop, Inc."/>
        <s v="Midstate Electric Coop, Inc."/>
        <s v="Milton Electric Dept."/>
        <s v="Milton-Freewater Light &amp; Power Dept."/>
        <s v="Minidoka Electric Dept."/>
        <s v="Missoula Electric Coop, Inc."/>
        <s v="Modern Electric Water Co."/>
        <s v="Monmouth Electric Dept."/>
        <s v="Monroe City Electric Light Dept."/>
        <s v="Moon Lake Electric Association, Inc."/>
        <s v="Morgan City Corp. Electric Dept."/>
        <s v="Mount Pleasant Electric Light &amp; Power Dept."/>
        <s v="Mount Wheeler Power, Inc."/>
        <s v="Murray City Power Dept."/>
        <s v="Nephi Municipal Electric Dept."/>
        <s v="Nespelem Valley Electric Coop, Inc."/>
        <s v="Northern Electric Coop, Inc."/>
        <s v="Northern Lights, Inc."/>
        <s v="Northern Wasco County Public Utility District"/>
        <s v="Oak City Electric Dept."/>
        <s v="Ohop Mutual Light Co."/>
        <s v="Okanogan County Electric Coop, Inc."/>
        <s v="Orcas Power &amp; Light Co."/>
        <s v="Oregon Trail Electric Consumers Coop, Inc."/>
        <s v="PUD No. 1 of Asotin County"/>
        <s v="PUD No. 1 of Benton County"/>
        <s v="PUD No. 1 of Chelan County"/>
        <s v="PUD No. 1 of Clallam County"/>
        <s v="PUD No. 1 of Cowlitz County"/>
        <s v="PUD No. 1 of Douglas County"/>
        <s v="PUD No. 1 of Ferry County"/>
        <s v="PUD No. 1 of Franklin County"/>
        <s v="PUD No. 1 of Grays Harbor County"/>
        <s v="PUD No. 1 of Kittitas County"/>
        <s v="PUD No. 1 of Klickitat County"/>
        <s v="PUD No. 1 of Lewis County"/>
        <s v="PUD No. 1 of Mason County"/>
        <s v="PUD No. 1 of Okanogan County"/>
        <s v="PUD No. 1 of Pend Oreille County"/>
        <s v="PUD No. 1 of Skamania County"/>
        <s v="PUD No. 1 of Snohomish County"/>
        <s v="PUD No. 1 of Wahkiakum County"/>
        <s v="PUD No. 1 of Whatcom County"/>
        <s v="PUD No. 2 of Grant County"/>
        <s v="PUD No. 2 of Pacific County"/>
        <s v="PUD No. 3 of Mason County"/>
        <s v="PacifiCorp."/>
        <s v="Paragonah, Town of"/>
        <s v="Park Electric Coop, Inc."/>
        <s v="Parkland Light &amp; Water Co."/>
        <s v="Parowan City Electrical Dept."/>
        <s v="Payson City Corp."/>
        <s v="Peninsula Light Co."/>
        <s v="Plummer Electric Dept."/>
        <s v="Port Angeles Light Dept."/>
        <s v="Portland General Electric Co."/>
        <s v="Power Resources Coop."/>
        <s v="Prairie Power Coop, Inc."/>
        <s v="Price City Utilities"/>
        <s v="Provo City Power"/>
        <s v="Puget Sound Energy, Inc."/>
        <s v="Raft River Rural Electric Coop, Inc."/>
        <s v="Ravalli County Electric Coop, Inc."/>
        <s v="Richland Energy Services Dept."/>
        <s v="Rupert Electrical Dept."/>
        <s v="Rupert Rural Electric Co."/>
        <s v="Ruston Electric Utility"/>
        <s v="Salem City Power Dept."/>
        <s v="Salem Electric Coop Association"/>
        <s v="Salmon River Electric Coop, Inc."/>
        <s v="Santa Clara, City of"/>
        <s v="Seattle City Light"/>
        <s v="Sierra Pacific Power Co."/>
        <s v="Soda Springs Electric Light &amp; Power"/>
        <s v="South Side Electric Lines, Inc."/>
        <s v="Spanish Fork Power &amp; Light"/>
        <s v="Spring City Light &amp; Power Plant"/>
        <s v="Springfield Utility Board"/>
        <s v="Springville Municipal Power &amp; Light Dept."/>
        <s v="St. George City Water &amp; Power Dept."/>
        <s v="Steilacoom Electric Dept."/>
        <s v="Strawberry Electric Service District"/>
        <s v="Strawberry Water Users Association"/>
        <s v="Sumas Electric Dept."/>
        <s v="Sun River Electric Coop, Inc."/>
        <s v="Tacoma Public Utilities Light Division"/>
        <s v="Tanner Electric Coop"/>
        <s v="Tillamook Peoples Utility District"/>
        <s v="Troy Power &amp; Light"/>
        <s v="USBIA-Mission Valley Power"/>
        <s v="Umatilla Electric Coop Association"/>
        <s v="Unity Light &amp; Power Co."/>
        <s v="Utah Associated Municipal Power Systems"/>
        <s v="Utah Municipal Power Agency"/>
        <s v="Utah Power &amp; Light Co."/>
        <s v="Valley Electric Coop, Inc."/>
        <s v="Vera Irrigation District No. 15"/>
        <s v="Vigilante Electric Coop, Inc."/>
        <s v="Warm Springs Power Enterprises"/>
        <s v="Wasco Electric Coop, Inc."/>
        <s v="Washington City Power"/>
        <s v="Waterville Light Utility"/>
        <s v="Weber Basin Water Conservation District"/>
        <s v="Weiser Water &amp; Light Dept."/>
        <s v="Wells Rural Electric Co."/>
        <s v="West Oregon Electric Coop, Inc."/>
        <s v="Yellowstone Valley Electric Coop, Inc."/>
      </sharedItems>
    </cacheField>
    <cacheField name="Sub-Region Name" numFmtId="0">
      <sharedItems count="1">
        <s v="Northwest Power Area (NWPA) - U.S. Systems"/>
      </sharedItems>
    </cacheField>
    <cacheField name="Year" numFmtId="0">
      <sharedItems containsSemiMixedTypes="0" containsString="0" containsNumber="1" containsInteger="1" minValue="1988" maxValue="2006" count="19">
        <n v="1988"/>
        <n v="1989"/>
        <n v="1990"/>
        <n v="1991"/>
        <n v="1992"/>
        <n v="1993"/>
        <n v="1994"/>
        <n v="1995"/>
        <n v="1996"/>
        <n v="1997"/>
        <n v="1998"/>
        <n v="1999"/>
        <n v="2000"/>
        <n v="2001"/>
        <n v="2002"/>
        <n v="2003"/>
        <n v="2004"/>
        <n v="2005"/>
        <n v="2006"/>
      </sharedItems>
    </cacheField>
    <cacheField name="ESP Retail Load Factor (%)" numFmtId="0">
      <sharedItems containsSemiMixedTypes="0" containsString="0" containsNumber="1" containsInteger="1" minValue="0" maxValue="0" count="1">
        <n v="0"/>
      </sharedItems>
    </cacheField>
    <cacheField name="Losses % (of Total Uses)" numFmtId="0">
      <sharedItems containsSemiMixedTypes="0" containsString="0" containsNumber="1" minValue="-4.88" maxValue="88.3"/>
    </cacheField>
    <cacheField name="Residential Sales MWh" numFmtId="0">
      <sharedItems containsSemiMixedTypes="0" containsString="0" containsNumber="1" containsInteger="1" minValue="0" maxValue="15334603"/>
    </cacheField>
    <cacheField name="Commercial Sales MWh" numFmtId="0">
      <sharedItems containsSemiMixedTypes="0" containsString="0" containsNumber="1" containsInteger="1" minValue="0" maxValue="15949208"/>
    </cacheField>
    <cacheField name="Industrial Sales MWh" numFmtId="0">
      <sharedItems containsSemiMixedTypes="0" containsString="0" containsNumber="1" containsInteger="1" minValue="0" maxValue="27255811"/>
    </cacheField>
    <cacheField name="Pub Str &amp; Hwy Lt MWh" numFmtId="0">
      <sharedItems containsSemiMixedTypes="0" containsString="0" containsNumber="1" containsInteger="1" minValue="0" maxValue="469331"/>
    </cacheField>
    <cacheField name="Other Sales MWh" numFmtId="0">
      <sharedItems containsSemiMixedTypes="0" containsString="0" containsNumber="1" containsInteger="1" minValue="0" maxValue="1144049"/>
    </cacheField>
    <cacheField name="Total Utility Retail Sales MWh" numFmtId="0">
      <sharedItems containsSemiMixedTypes="0" containsString="0" containsNumber="1" containsInteger="1" minValue="0" maxValue="517973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30">
  <r>
    <x v="0"/>
    <x v="0"/>
    <x v="0"/>
    <x v="0"/>
    <n v="0"/>
    <n v="3134"/>
    <n v="0"/>
    <n v="0"/>
    <n v="0"/>
    <n v="0"/>
    <n v="3134"/>
  </r>
  <r>
    <x v="0"/>
    <x v="0"/>
    <x v="1"/>
    <x v="0"/>
    <n v="0"/>
    <n v="3134"/>
    <n v="0"/>
    <n v="0"/>
    <n v="0"/>
    <n v="0"/>
    <n v="3134"/>
  </r>
  <r>
    <x v="0"/>
    <x v="0"/>
    <x v="2"/>
    <x v="0"/>
    <n v="0"/>
    <n v="3134"/>
    <n v="0"/>
    <n v="0"/>
    <n v="0"/>
    <n v="0"/>
    <n v="3134"/>
  </r>
  <r>
    <x v="0"/>
    <x v="0"/>
    <x v="3"/>
    <x v="0"/>
    <n v="8.24"/>
    <n v="1603"/>
    <n v="435"/>
    <n v="0"/>
    <n v="100"/>
    <n v="0"/>
    <n v="2138"/>
  </r>
  <r>
    <x v="0"/>
    <x v="0"/>
    <x v="4"/>
    <x v="0"/>
    <n v="8.24"/>
    <n v="1603"/>
    <n v="435"/>
    <n v="0"/>
    <n v="100"/>
    <n v="0"/>
    <n v="2138"/>
  </r>
  <r>
    <x v="0"/>
    <x v="0"/>
    <x v="5"/>
    <x v="0"/>
    <n v="8.24"/>
    <n v="1603"/>
    <n v="435"/>
    <n v="0"/>
    <n v="100"/>
    <n v="0"/>
    <n v="2138"/>
  </r>
  <r>
    <x v="0"/>
    <x v="0"/>
    <x v="6"/>
    <x v="0"/>
    <n v="3.67"/>
    <n v="2962"/>
    <n v="0"/>
    <n v="0"/>
    <n v="0"/>
    <n v="0"/>
    <n v="2962"/>
  </r>
  <r>
    <x v="0"/>
    <x v="0"/>
    <x v="7"/>
    <x v="0"/>
    <n v="0"/>
    <n v="2994"/>
    <n v="0"/>
    <n v="0"/>
    <n v="0"/>
    <n v="0"/>
    <n v="2994"/>
  </r>
  <r>
    <x v="0"/>
    <x v="0"/>
    <x v="8"/>
    <x v="0"/>
    <n v="0"/>
    <n v="3491"/>
    <n v="0"/>
    <n v="0"/>
    <n v="0"/>
    <n v="0"/>
    <n v="3491"/>
  </r>
  <r>
    <x v="0"/>
    <x v="0"/>
    <x v="9"/>
    <x v="0"/>
    <n v="4.0599999999999996"/>
    <n v="3000"/>
    <n v="0"/>
    <n v="0"/>
    <n v="0"/>
    <n v="0"/>
    <n v="3000"/>
  </r>
  <r>
    <x v="0"/>
    <x v="0"/>
    <x v="10"/>
    <x v="0"/>
    <n v="0.83"/>
    <n v="3000"/>
    <n v="0"/>
    <n v="0"/>
    <n v="0"/>
    <n v="0"/>
    <n v="3000"/>
  </r>
  <r>
    <x v="0"/>
    <x v="0"/>
    <x v="11"/>
    <x v="0"/>
    <n v="0.83"/>
    <n v="3000"/>
    <n v="0"/>
    <n v="0"/>
    <n v="0"/>
    <n v="0"/>
    <n v="3000"/>
  </r>
  <r>
    <x v="0"/>
    <x v="0"/>
    <x v="12"/>
    <x v="0"/>
    <n v="3.96"/>
    <n v="2743"/>
    <n v="0"/>
    <n v="0"/>
    <n v="0"/>
    <n v="0"/>
    <n v="2743"/>
  </r>
  <r>
    <x v="0"/>
    <x v="0"/>
    <x v="13"/>
    <x v="0"/>
    <n v="3.84"/>
    <n v="3005"/>
    <n v="0"/>
    <n v="0"/>
    <n v="0"/>
    <n v="0"/>
    <n v="3005"/>
  </r>
  <r>
    <x v="0"/>
    <x v="0"/>
    <x v="14"/>
    <x v="0"/>
    <n v="2.5299999999999998"/>
    <n v="2799"/>
    <n v="277"/>
    <n v="0"/>
    <n v="0"/>
    <n v="0"/>
    <n v="3076"/>
  </r>
  <r>
    <x v="0"/>
    <x v="0"/>
    <x v="15"/>
    <x v="0"/>
    <n v="8.35"/>
    <n v="1878"/>
    <n v="997"/>
    <n v="0"/>
    <n v="0"/>
    <n v="0"/>
    <n v="2875"/>
  </r>
  <r>
    <x v="0"/>
    <x v="0"/>
    <x v="16"/>
    <x v="0"/>
    <n v="8.5500000000000007"/>
    <n v="1929"/>
    <n v="1076"/>
    <n v="0"/>
    <n v="0"/>
    <n v="0"/>
    <n v="3005"/>
  </r>
  <r>
    <x v="0"/>
    <x v="0"/>
    <x v="17"/>
    <x v="0"/>
    <n v="9.36"/>
    <n v="1908"/>
    <n v="1054"/>
    <n v="0"/>
    <n v="0"/>
    <n v="0"/>
    <n v="2962"/>
  </r>
  <r>
    <x v="0"/>
    <x v="0"/>
    <x v="18"/>
    <x v="0"/>
    <n v="11.3"/>
    <n v="2105"/>
    <n v="887"/>
    <n v="0"/>
    <n v="0"/>
    <n v="0"/>
    <n v="2992"/>
  </r>
  <r>
    <x v="1"/>
    <x v="0"/>
    <x v="0"/>
    <x v="0"/>
    <n v="15.57"/>
    <n v="1794"/>
    <n v="188"/>
    <n v="0"/>
    <n v="0"/>
    <n v="14"/>
    <n v="1996"/>
  </r>
  <r>
    <x v="1"/>
    <x v="0"/>
    <x v="1"/>
    <x v="0"/>
    <n v="8.26"/>
    <n v="1800"/>
    <n v="300"/>
    <n v="0"/>
    <n v="0"/>
    <n v="10"/>
    <n v="2110"/>
  </r>
  <r>
    <x v="1"/>
    <x v="0"/>
    <x v="2"/>
    <x v="0"/>
    <n v="0"/>
    <n v="2027"/>
    <n v="281"/>
    <n v="0"/>
    <n v="17"/>
    <n v="0"/>
    <n v="2325"/>
  </r>
  <r>
    <x v="1"/>
    <x v="0"/>
    <x v="3"/>
    <x v="0"/>
    <n v="7.39"/>
    <n v="2157"/>
    <n v="272"/>
    <n v="0"/>
    <n v="16"/>
    <n v="0"/>
    <n v="2445"/>
  </r>
  <r>
    <x v="1"/>
    <x v="0"/>
    <x v="4"/>
    <x v="0"/>
    <n v="0"/>
    <n v="2167"/>
    <n v="264"/>
    <n v="0"/>
    <n v="17"/>
    <n v="0"/>
    <n v="2448"/>
  </r>
  <r>
    <x v="1"/>
    <x v="0"/>
    <x v="5"/>
    <x v="0"/>
    <n v="9.19"/>
    <n v="2408"/>
    <n v="271"/>
    <n v="0"/>
    <n v="0"/>
    <n v="27"/>
    <n v="2706"/>
  </r>
  <r>
    <x v="1"/>
    <x v="0"/>
    <x v="6"/>
    <x v="0"/>
    <n v="8.3800000000000008"/>
    <n v="2426"/>
    <n v="298"/>
    <n v="0"/>
    <n v="0"/>
    <n v="20"/>
    <n v="2744"/>
  </r>
  <r>
    <x v="1"/>
    <x v="0"/>
    <x v="7"/>
    <x v="0"/>
    <n v="7.98"/>
    <n v="2518"/>
    <n v="276"/>
    <n v="0"/>
    <n v="0"/>
    <n v="19"/>
    <n v="2813"/>
  </r>
  <r>
    <x v="1"/>
    <x v="0"/>
    <x v="8"/>
    <x v="0"/>
    <n v="8.75"/>
    <n v="2744"/>
    <n v="251"/>
    <n v="0"/>
    <n v="0"/>
    <n v="20"/>
    <n v="3015"/>
  </r>
  <r>
    <x v="1"/>
    <x v="0"/>
    <x v="9"/>
    <x v="0"/>
    <n v="10.59"/>
    <n v="2713"/>
    <n v="248"/>
    <n v="0"/>
    <n v="0"/>
    <n v="18"/>
    <n v="2979"/>
  </r>
  <r>
    <x v="1"/>
    <x v="0"/>
    <x v="10"/>
    <x v="0"/>
    <n v="6.55"/>
    <n v="2916"/>
    <n v="241"/>
    <n v="0"/>
    <n v="0"/>
    <n v="22"/>
    <n v="3179"/>
  </r>
  <r>
    <x v="1"/>
    <x v="0"/>
    <x v="11"/>
    <x v="0"/>
    <n v="10.86"/>
    <n v="3016"/>
    <n v="286"/>
    <n v="0"/>
    <n v="0"/>
    <n v="15"/>
    <n v="3317"/>
  </r>
  <r>
    <x v="1"/>
    <x v="0"/>
    <x v="12"/>
    <x v="0"/>
    <n v="7.18"/>
    <n v="3044"/>
    <n v="456"/>
    <n v="0"/>
    <n v="0"/>
    <n v="18"/>
    <n v="3518"/>
  </r>
  <r>
    <x v="1"/>
    <x v="0"/>
    <x v="13"/>
    <x v="0"/>
    <n v="8.57"/>
    <n v="2913"/>
    <n v="341"/>
    <n v="0"/>
    <n v="0"/>
    <n v="22"/>
    <n v="3276"/>
  </r>
  <r>
    <x v="1"/>
    <x v="0"/>
    <x v="14"/>
    <x v="0"/>
    <n v="15.91"/>
    <n v="2814"/>
    <n v="227"/>
    <n v="0"/>
    <n v="0"/>
    <n v="29"/>
    <n v="3070"/>
  </r>
  <r>
    <x v="1"/>
    <x v="0"/>
    <x v="15"/>
    <x v="0"/>
    <n v="8.3000000000000007"/>
    <n v="3130"/>
    <n v="204"/>
    <n v="25"/>
    <n v="0"/>
    <n v="0"/>
    <n v="3359"/>
  </r>
  <r>
    <x v="1"/>
    <x v="0"/>
    <x v="16"/>
    <x v="0"/>
    <n v="8.33"/>
    <n v="3170"/>
    <n v="169"/>
    <n v="18"/>
    <n v="0"/>
    <n v="0"/>
    <n v="3357"/>
  </r>
  <r>
    <x v="1"/>
    <x v="0"/>
    <x v="17"/>
    <x v="0"/>
    <n v="7.71"/>
    <n v="3285"/>
    <n v="274"/>
    <n v="18"/>
    <n v="0"/>
    <n v="0"/>
    <n v="3577"/>
  </r>
  <r>
    <x v="1"/>
    <x v="0"/>
    <x v="18"/>
    <x v="0"/>
    <n v="6.82"/>
    <n v="3490"/>
    <n v="308"/>
    <n v="0"/>
    <n v="0"/>
    <n v="0"/>
    <n v="3798"/>
  </r>
  <r>
    <x v="2"/>
    <x v="0"/>
    <x v="0"/>
    <x v="0"/>
    <n v="4.0999999999999996"/>
    <n v="69018"/>
    <n v="51546"/>
    <n v="0"/>
    <n v="592"/>
    <n v="15435"/>
    <n v="136591"/>
  </r>
  <r>
    <x v="2"/>
    <x v="0"/>
    <x v="1"/>
    <x v="0"/>
    <n v="4.3899999999999997"/>
    <n v="70772"/>
    <n v="69723"/>
    <n v="0"/>
    <n v="0"/>
    <n v="0"/>
    <n v="140495"/>
  </r>
  <r>
    <x v="2"/>
    <x v="0"/>
    <x v="2"/>
    <x v="0"/>
    <n v="6.09"/>
    <n v="71600"/>
    <n v="56133"/>
    <n v="0"/>
    <n v="0"/>
    <n v="13248"/>
    <n v="140981"/>
  </r>
  <r>
    <x v="2"/>
    <x v="0"/>
    <x v="3"/>
    <x v="0"/>
    <n v="6.17"/>
    <n v="82976"/>
    <n v="51853"/>
    <n v="0"/>
    <n v="0"/>
    <n v="14775"/>
    <n v="149604"/>
  </r>
  <r>
    <x v="2"/>
    <x v="0"/>
    <x v="4"/>
    <x v="0"/>
    <n v="3.59"/>
    <n v="74964"/>
    <n v="55047"/>
    <n v="0"/>
    <n v="15940"/>
    <n v="5235"/>
    <n v="151186"/>
  </r>
  <r>
    <x v="2"/>
    <x v="0"/>
    <x v="5"/>
    <x v="0"/>
    <n v="3.39"/>
    <n v="81738"/>
    <n v="62401"/>
    <n v="0"/>
    <n v="0"/>
    <n v="19300"/>
    <n v="163439"/>
  </r>
  <r>
    <x v="2"/>
    <x v="0"/>
    <x v="6"/>
    <x v="0"/>
    <n v="0.91"/>
    <n v="79724"/>
    <n v="61617"/>
    <n v="0"/>
    <n v="0"/>
    <n v="19334"/>
    <n v="160675"/>
  </r>
  <r>
    <x v="2"/>
    <x v="0"/>
    <x v="7"/>
    <x v="0"/>
    <n v="3.18"/>
    <n v="81312"/>
    <n v="79464"/>
    <n v="0"/>
    <n v="0"/>
    <n v="0"/>
    <n v="160776"/>
  </r>
  <r>
    <x v="2"/>
    <x v="0"/>
    <x v="8"/>
    <x v="0"/>
    <n v="3.97"/>
    <n v="77627"/>
    <n v="67560"/>
    <n v="0"/>
    <n v="3555"/>
    <n v="0"/>
    <n v="148742"/>
  </r>
  <r>
    <x v="2"/>
    <x v="0"/>
    <x v="9"/>
    <x v="0"/>
    <n v="4.87"/>
    <n v="80261"/>
    <n v="70438"/>
    <n v="0"/>
    <n v="0"/>
    <n v="0"/>
    <n v="150699"/>
  </r>
  <r>
    <x v="2"/>
    <x v="0"/>
    <x v="10"/>
    <x v="0"/>
    <n v="11.76"/>
    <n v="73284"/>
    <n v="70019"/>
    <n v="0"/>
    <n v="0"/>
    <n v="0"/>
    <n v="143303"/>
  </r>
  <r>
    <x v="2"/>
    <x v="0"/>
    <x v="11"/>
    <x v="0"/>
    <n v="3.52"/>
    <n v="88819"/>
    <n v="76175"/>
    <n v="0"/>
    <n v="0"/>
    <n v="0"/>
    <n v="164994"/>
  </r>
  <r>
    <x v="2"/>
    <x v="0"/>
    <x v="12"/>
    <x v="0"/>
    <n v="4.03"/>
    <n v="88819"/>
    <n v="75357"/>
    <n v="0"/>
    <n v="0"/>
    <n v="0"/>
    <n v="164176"/>
  </r>
  <r>
    <x v="2"/>
    <x v="0"/>
    <x v="13"/>
    <x v="0"/>
    <n v="6.02"/>
    <n v="86856"/>
    <n v="77650"/>
    <n v="0"/>
    <n v="0"/>
    <n v="4904"/>
    <n v="169410"/>
  </r>
  <r>
    <x v="2"/>
    <x v="0"/>
    <x v="14"/>
    <x v="0"/>
    <n v="4.7"/>
    <n v="88918"/>
    <n v="69954"/>
    <n v="0"/>
    <n v="0"/>
    <n v="0"/>
    <n v="158872"/>
  </r>
  <r>
    <x v="2"/>
    <x v="0"/>
    <x v="15"/>
    <x v="0"/>
    <n v="1.99"/>
    <n v="88158"/>
    <n v="78310"/>
    <n v="0"/>
    <n v="0"/>
    <n v="0"/>
    <n v="166468"/>
  </r>
  <r>
    <x v="2"/>
    <x v="0"/>
    <x v="16"/>
    <x v="0"/>
    <n v="4.9000000000000004"/>
    <n v="87874"/>
    <n v="81563"/>
    <n v="0"/>
    <n v="0"/>
    <n v="0"/>
    <n v="169437"/>
  </r>
  <r>
    <x v="2"/>
    <x v="0"/>
    <x v="17"/>
    <x v="0"/>
    <n v="4.6500000000000004"/>
    <n v="87675"/>
    <n v="81481"/>
    <n v="0"/>
    <n v="0"/>
    <n v="0"/>
    <n v="169156"/>
  </r>
  <r>
    <x v="2"/>
    <x v="0"/>
    <x v="18"/>
    <x v="0"/>
    <n v="2.82"/>
    <n v="93105"/>
    <n v="80706"/>
    <n v="0"/>
    <n v="0"/>
    <n v="0"/>
    <n v="173811"/>
  </r>
  <r>
    <x v="3"/>
    <x v="0"/>
    <x v="0"/>
    <x v="0"/>
    <n v="0"/>
    <n v="138"/>
    <n v="70"/>
    <n v="0"/>
    <n v="0"/>
    <n v="0"/>
    <n v="208"/>
  </r>
  <r>
    <x v="3"/>
    <x v="0"/>
    <x v="1"/>
    <x v="0"/>
    <n v="0"/>
    <n v="138"/>
    <n v="70"/>
    <n v="0"/>
    <n v="0"/>
    <n v="0"/>
    <n v="208"/>
  </r>
  <r>
    <x v="3"/>
    <x v="0"/>
    <x v="2"/>
    <x v="0"/>
    <n v="0"/>
    <n v="72"/>
    <n v="109"/>
    <n v="0"/>
    <n v="0"/>
    <n v="0"/>
    <n v="181"/>
  </r>
  <r>
    <x v="3"/>
    <x v="0"/>
    <x v="3"/>
    <x v="0"/>
    <n v="0"/>
    <n v="72"/>
    <n v="109"/>
    <n v="0"/>
    <n v="0"/>
    <n v="0"/>
    <n v="181"/>
  </r>
  <r>
    <x v="3"/>
    <x v="0"/>
    <x v="4"/>
    <x v="0"/>
    <n v="0"/>
    <n v="78"/>
    <n v="97"/>
    <n v="0"/>
    <n v="0"/>
    <n v="0"/>
    <n v="175"/>
  </r>
  <r>
    <x v="3"/>
    <x v="0"/>
    <x v="5"/>
    <x v="0"/>
    <n v="0"/>
    <n v="74"/>
    <n v="78"/>
    <n v="0"/>
    <n v="0"/>
    <n v="0"/>
    <n v="152"/>
  </r>
  <r>
    <x v="3"/>
    <x v="0"/>
    <x v="6"/>
    <x v="0"/>
    <n v="0"/>
    <n v="90"/>
    <n v="100"/>
    <n v="0"/>
    <n v="0"/>
    <n v="0"/>
    <n v="190"/>
  </r>
  <r>
    <x v="3"/>
    <x v="0"/>
    <x v="7"/>
    <x v="0"/>
    <n v="0"/>
    <n v="84"/>
    <n v="81"/>
    <n v="0"/>
    <n v="0"/>
    <n v="0"/>
    <n v="165"/>
  </r>
  <r>
    <x v="3"/>
    <x v="0"/>
    <x v="8"/>
    <x v="0"/>
    <n v="0"/>
    <n v="95"/>
    <n v="90"/>
    <n v="0"/>
    <n v="0"/>
    <n v="0"/>
    <n v="185"/>
  </r>
  <r>
    <x v="3"/>
    <x v="0"/>
    <x v="9"/>
    <x v="0"/>
    <n v="0"/>
    <n v="97"/>
    <n v="71"/>
    <n v="0"/>
    <n v="0"/>
    <n v="0"/>
    <n v="168"/>
  </r>
  <r>
    <x v="3"/>
    <x v="0"/>
    <x v="10"/>
    <x v="0"/>
    <n v="0"/>
    <n v="110"/>
    <n v="67"/>
    <n v="0"/>
    <n v="0"/>
    <n v="0"/>
    <n v="177"/>
  </r>
  <r>
    <x v="3"/>
    <x v="0"/>
    <x v="11"/>
    <x v="0"/>
    <n v="0"/>
    <n v="110"/>
    <n v="82"/>
    <n v="0"/>
    <n v="0"/>
    <n v="0"/>
    <n v="192"/>
  </r>
  <r>
    <x v="3"/>
    <x v="0"/>
    <x v="12"/>
    <x v="0"/>
    <n v="0"/>
    <n v="115"/>
    <n v="103"/>
    <n v="0"/>
    <n v="0"/>
    <n v="0"/>
    <n v="218"/>
  </r>
  <r>
    <x v="3"/>
    <x v="0"/>
    <x v="13"/>
    <x v="0"/>
    <n v="0"/>
    <n v="118"/>
    <n v="91"/>
    <n v="0"/>
    <n v="0"/>
    <n v="0"/>
    <n v="209"/>
  </r>
  <r>
    <x v="3"/>
    <x v="0"/>
    <x v="14"/>
    <x v="0"/>
    <n v="0"/>
    <n v="126"/>
    <n v="109"/>
    <n v="0"/>
    <n v="0"/>
    <n v="0"/>
    <n v="235"/>
  </r>
  <r>
    <x v="3"/>
    <x v="0"/>
    <x v="15"/>
    <x v="0"/>
    <n v="0"/>
    <n v="113"/>
    <n v="90"/>
    <n v="0"/>
    <n v="0"/>
    <n v="0"/>
    <n v="203"/>
  </r>
  <r>
    <x v="4"/>
    <x v="0"/>
    <x v="0"/>
    <x v="0"/>
    <n v="5.39"/>
    <n v="2864105"/>
    <n v="2003559"/>
    <n v="1240155"/>
    <n v="20850"/>
    <n v="8162"/>
    <n v="6136831"/>
  </r>
  <r>
    <x v="4"/>
    <x v="0"/>
    <x v="1"/>
    <x v="0"/>
    <n v="5.72"/>
    <n v="2938409"/>
    <n v="2055958"/>
    <n v="1307730"/>
    <n v="20999"/>
    <n v="13391"/>
    <n v="6336487"/>
  </r>
  <r>
    <x v="4"/>
    <x v="0"/>
    <x v="2"/>
    <x v="0"/>
    <n v="5.14"/>
    <n v="2989223"/>
    <n v="2143057"/>
    <n v="1342912"/>
    <n v="21074"/>
    <n v="14449"/>
    <n v="6510715"/>
  </r>
  <r>
    <x v="4"/>
    <x v="0"/>
    <x v="3"/>
    <x v="0"/>
    <n v="5.17"/>
    <n v="3082495"/>
    <n v="2221247"/>
    <n v="1148358"/>
    <n v="21228"/>
    <n v="15018"/>
    <n v="6488346"/>
  </r>
  <r>
    <x v="4"/>
    <x v="0"/>
    <x v="4"/>
    <x v="0"/>
    <n v="4.8899999999999997"/>
    <n v="3023854"/>
    <n v="2298515"/>
    <n v="1562549"/>
    <n v="20538"/>
    <n v="15375"/>
    <n v="6920831"/>
  </r>
  <r>
    <x v="4"/>
    <x v="0"/>
    <x v="5"/>
    <x v="0"/>
    <n v="5.29"/>
    <n v="3134141"/>
    <n v="2373314"/>
    <n v="1644101"/>
    <n v="21760"/>
    <n v="14066"/>
    <n v="7187382"/>
  </r>
  <r>
    <x v="4"/>
    <x v="0"/>
    <x v="6"/>
    <x v="0"/>
    <n v="4.5999999999999996"/>
    <n v="3035150"/>
    <n v="2476764"/>
    <n v="1705342"/>
    <n v="22341"/>
    <n v="14203"/>
    <n v="7253800"/>
  </r>
  <r>
    <x v="4"/>
    <x v="0"/>
    <x v="7"/>
    <x v="0"/>
    <n v="4.26"/>
    <n v="3150222"/>
    <n v="2591548"/>
    <n v="1803129"/>
    <n v="23282"/>
    <n v="14114"/>
    <n v="7582295"/>
  </r>
  <r>
    <x v="4"/>
    <x v="0"/>
    <x v="8"/>
    <x v="0"/>
    <n v="3.83"/>
    <n v="3167547"/>
    <n v="2674286"/>
    <n v="1863144"/>
    <n v="23513"/>
    <n v="13486"/>
    <n v="7741976"/>
  </r>
  <r>
    <x v="4"/>
    <x v="0"/>
    <x v="9"/>
    <x v="0"/>
    <n v="2.29"/>
    <n v="3270449"/>
    <n v="2716335"/>
    <n v="1758916"/>
    <n v="23810"/>
    <n v="13337"/>
    <n v="7782847"/>
  </r>
  <r>
    <x v="4"/>
    <x v="0"/>
    <x v="10"/>
    <x v="0"/>
    <n v="1.98"/>
    <n v="3217105"/>
    <n v="2810235"/>
    <n v="1878324"/>
    <n v="23848"/>
    <n v="14831"/>
    <n v="7944343"/>
  </r>
  <r>
    <x v="4"/>
    <x v="0"/>
    <x v="11"/>
    <x v="0"/>
    <n v="5.79"/>
    <n v="3237436"/>
    <n v="2848132"/>
    <n v="2032247"/>
    <n v="24643"/>
    <n v="14468"/>
    <n v="8156926"/>
  </r>
  <r>
    <x v="4"/>
    <x v="0"/>
    <x v="12"/>
    <x v="0"/>
    <n v="2.4500000000000002"/>
    <n v="3279383"/>
    <n v="2885837"/>
    <n v="2047864"/>
    <n v="24706"/>
    <n v="14019"/>
    <n v="8251809"/>
  </r>
  <r>
    <x v="4"/>
    <x v="0"/>
    <x v="13"/>
    <x v="0"/>
    <n v="2.88"/>
    <n v="3219407"/>
    <n v="2881998"/>
    <n v="1891267"/>
    <n v="0"/>
    <n v="38365"/>
    <n v="8031037"/>
  </r>
  <r>
    <x v="4"/>
    <x v="0"/>
    <x v="14"/>
    <x v="0"/>
    <n v="5.69"/>
    <n v="3202948"/>
    <n v="2836717"/>
    <n v="1519104"/>
    <n v="0"/>
    <n v="39260"/>
    <n v="7598029"/>
  </r>
  <r>
    <x v="4"/>
    <x v="0"/>
    <x v="15"/>
    <x v="0"/>
    <n v="5.39"/>
    <n v="3297859"/>
    <n v="2958214"/>
    <n v="1785093"/>
    <n v="0"/>
    <n v="0"/>
    <n v="8041166"/>
  </r>
  <r>
    <x v="4"/>
    <x v="0"/>
    <x v="16"/>
    <x v="0"/>
    <n v="5.37"/>
    <n v="3343073"/>
    <n v="2957410"/>
    <n v="2076133"/>
    <n v="0"/>
    <n v="0"/>
    <n v="8376616"/>
  </r>
  <r>
    <x v="4"/>
    <x v="0"/>
    <x v="17"/>
    <x v="0"/>
    <n v="4.66"/>
    <n v="3419532"/>
    <n v="3032201"/>
    <n v="2090941"/>
    <n v="0"/>
    <n v="0"/>
    <n v="8542674"/>
  </r>
  <r>
    <x v="4"/>
    <x v="0"/>
    <x v="18"/>
    <x v="0"/>
    <n v="4.33"/>
    <n v="3577694"/>
    <n v="3147420"/>
    <n v="2061888"/>
    <n v="0"/>
    <n v="0"/>
    <n v="8787002"/>
  </r>
  <r>
    <x v="5"/>
    <x v="0"/>
    <x v="0"/>
    <x v="0"/>
    <n v="5.36"/>
    <n v="25624"/>
    <n v="14394"/>
    <n v="6581"/>
    <n v="196"/>
    <n v="3248"/>
    <n v="50043"/>
  </r>
  <r>
    <x v="5"/>
    <x v="0"/>
    <x v="1"/>
    <x v="0"/>
    <n v="5.78"/>
    <n v="26838"/>
    <n v="15659"/>
    <n v="6911"/>
    <n v="198"/>
    <n v="3432"/>
    <n v="53038"/>
  </r>
  <r>
    <x v="5"/>
    <x v="0"/>
    <x v="2"/>
    <x v="0"/>
    <n v="5.41"/>
    <n v="26388"/>
    <n v="15961"/>
    <n v="6613"/>
    <n v="199"/>
    <n v="3479"/>
    <n v="52640"/>
  </r>
  <r>
    <x v="5"/>
    <x v="0"/>
    <x v="3"/>
    <x v="0"/>
    <n v="3.67"/>
    <n v="28720"/>
    <n v="17353"/>
    <n v="7142"/>
    <n v="199"/>
    <n v="3255"/>
    <n v="56669"/>
  </r>
  <r>
    <x v="5"/>
    <x v="0"/>
    <x v="4"/>
    <x v="0"/>
    <n v="6.12"/>
    <n v="25344"/>
    <n v="16295"/>
    <n v="6784"/>
    <n v="200"/>
    <n v="3374"/>
    <n v="51997"/>
  </r>
  <r>
    <x v="5"/>
    <x v="0"/>
    <x v="5"/>
    <x v="0"/>
    <n v="5.89"/>
    <n v="28144"/>
    <n v="17439"/>
    <n v="5659"/>
    <n v="189"/>
    <n v="3210"/>
    <n v="54641"/>
  </r>
  <r>
    <x v="5"/>
    <x v="0"/>
    <x v="6"/>
    <x v="0"/>
    <n v="2.94"/>
    <n v="27985"/>
    <n v="18015"/>
    <n v="6548"/>
    <n v="0"/>
    <n v="3537"/>
    <n v="56085"/>
  </r>
  <r>
    <x v="5"/>
    <x v="0"/>
    <x v="7"/>
    <x v="0"/>
    <n v="6.91"/>
    <n v="27089"/>
    <n v="17663"/>
    <n v="2055"/>
    <n v="0"/>
    <n v="3694"/>
    <n v="50501"/>
  </r>
  <r>
    <x v="5"/>
    <x v="0"/>
    <x v="8"/>
    <x v="0"/>
    <n v="9.8699999999999992"/>
    <n v="28681"/>
    <n v="18572"/>
    <n v="1723"/>
    <n v="0"/>
    <n v="3620"/>
    <n v="52596"/>
  </r>
  <r>
    <x v="5"/>
    <x v="0"/>
    <x v="9"/>
    <x v="0"/>
    <n v="2.5099999999999998"/>
    <n v="27469"/>
    <n v="18374"/>
    <n v="1942"/>
    <n v="0"/>
    <n v="3791"/>
    <n v="51576"/>
  </r>
  <r>
    <x v="5"/>
    <x v="0"/>
    <x v="10"/>
    <x v="0"/>
    <n v="1.4"/>
    <n v="29480"/>
    <n v="19116"/>
    <n v="1842"/>
    <n v="0"/>
    <n v="3881"/>
    <n v="54319"/>
  </r>
  <r>
    <x v="5"/>
    <x v="0"/>
    <x v="11"/>
    <x v="0"/>
    <n v="4.79"/>
    <n v="33139"/>
    <n v="21070"/>
    <n v="2341"/>
    <n v="0"/>
    <n v="3916"/>
    <n v="60466"/>
  </r>
  <r>
    <x v="5"/>
    <x v="0"/>
    <x v="12"/>
    <x v="0"/>
    <n v="2.4900000000000002"/>
    <n v="31013"/>
    <n v="20534"/>
    <n v="2103"/>
    <n v="0"/>
    <n v="3818"/>
    <n v="57468"/>
  </r>
  <r>
    <x v="5"/>
    <x v="0"/>
    <x v="13"/>
    <x v="0"/>
    <n v="0.17"/>
    <n v="30068"/>
    <n v="19126"/>
    <n v="1564"/>
    <n v="0"/>
    <n v="4743"/>
    <n v="55501"/>
  </r>
  <r>
    <x v="5"/>
    <x v="0"/>
    <x v="14"/>
    <x v="0"/>
    <n v="5.15"/>
    <n v="30329"/>
    <n v="19533"/>
    <n v="1732"/>
    <n v="0"/>
    <n v="5021"/>
    <n v="56615"/>
  </r>
  <r>
    <x v="5"/>
    <x v="0"/>
    <x v="15"/>
    <x v="0"/>
    <n v="4.66"/>
    <n v="30188"/>
    <n v="24126"/>
    <n v="1530"/>
    <n v="0"/>
    <n v="0"/>
    <n v="55844"/>
  </r>
  <r>
    <x v="5"/>
    <x v="0"/>
    <x v="16"/>
    <x v="0"/>
    <n v="6.52"/>
    <n v="30613"/>
    <n v="23862"/>
    <n v="1482"/>
    <n v="0"/>
    <n v="0"/>
    <n v="55957"/>
  </r>
  <r>
    <x v="5"/>
    <x v="0"/>
    <x v="17"/>
    <x v="0"/>
    <n v="4.83"/>
    <n v="31794"/>
    <n v="24992"/>
    <n v="1725"/>
    <n v="0"/>
    <n v="0"/>
    <n v="58511"/>
  </r>
  <r>
    <x v="5"/>
    <x v="0"/>
    <x v="18"/>
    <x v="0"/>
    <n v="7.82"/>
    <n v="31967"/>
    <n v="25695"/>
    <n v="1919"/>
    <n v="0"/>
    <n v="0"/>
    <n v="59581"/>
  </r>
  <r>
    <x v="6"/>
    <x v="0"/>
    <x v="0"/>
    <x v="0"/>
    <n v="4.25"/>
    <n v="0"/>
    <n v="0"/>
    <n v="0"/>
    <n v="0"/>
    <n v="0"/>
    <n v="0"/>
  </r>
  <r>
    <x v="6"/>
    <x v="0"/>
    <x v="1"/>
    <x v="0"/>
    <n v="3.5"/>
    <n v="0"/>
    <n v="0"/>
    <n v="0"/>
    <n v="0"/>
    <n v="0"/>
    <n v="0"/>
  </r>
  <r>
    <x v="6"/>
    <x v="0"/>
    <x v="2"/>
    <x v="0"/>
    <n v="3.93"/>
    <n v="0"/>
    <n v="0"/>
    <n v="0"/>
    <n v="0"/>
    <n v="0"/>
    <n v="0"/>
  </r>
  <r>
    <x v="6"/>
    <x v="0"/>
    <x v="3"/>
    <x v="0"/>
    <n v="3.95"/>
    <n v="0"/>
    <n v="0"/>
    <n v="0"/>
    <n v="0"/>
    <n v="0"/>
    <n v="0"/>
  </r>
  <r>
    <x v="6"/>
    <x v="0"/>
    <x v="4"/>
    <x v="0"/>
    <n v="3.18"/>
    <n v="0"/>
    <n v="0"/>
    <n v="0"/>
    <n v="0"/>
    <n v="0"/>
    <n v="0"/>
  </r>
  <r>
    <x v="6"/>
    <x v="0"/>
    <x v="5"/>
    <x v="0"/>
    <n v="4.47"/>
    <n v="0"/>
    <n v="0"/>
    <n v="0"/>
    <n v="0"/>
    <n v="0"/>
    <n v="0"/>
  </r>
  <r>
    <x v="6"/>
    <x v="0"/>
    <x v="6"/>
    <x v="0"/>
    <n v="6.08"/>
    <n v="0"/>
    <n v="0"/>
    <n v="0"/>
    <n v="0"/>
    <n v="0"/>
    <n v="0"/>
  </r>
  <r>
    <x v="6"/>
    <x v="0"/>
    <x v="7"/>
    <x v="0"/>
    <n v="3.29"/>
    <n v="0"/>
    <n v="0"/>
    <n v="0"/>
    <n v="0"/>
    <n v="0"/>
    <n v="0"/>
  </r>
  <r>
    <x v="6"/>
    <x v="0"/>
    <x v="8"/>
    <x v="0"/>
    <n v="2.21"/>
    <n v="0"/>
    <n v="0"/>
    <n v="0"/>
    <n v="0"/>
    <n v="0"/>
    <n v="0"/>
  </r>
  <r>
    <x v="6"/>
    <x v="0"/>
    <x v="9"/>
    <x v="0"/>
    <n v="3.87"/>
    <n v="0"/>
    <n v="0"/>
    <n v="0"/>
    <n v="0"/>
    <n v="0"/>
    <n v="0"/>
  </r>
  <r>
    <x v="6"/>
    <x v="0"/>
    <x v="10"/>
    <x v="0"/>
    <n v="3.58"/>
    <n v="0"/>
    <n v="0"/>
    <n v="0"/>
    <n v="0"/>
    <n v="0"/>
    <n v="0"/>
  </r>
  <r>
    <x v="6"/>
    <x v="0"/>
    <x v="11"/>
    <x v="0"/>
    <n v="4.58"/>
    <n v="0"/>
    <n v="0"/>
    <n v="761492"/>
    <n v="0"/>
    <n v="0"/>
    <n v="761492"/>
  </r>
  <r>
    <x v="6"/>
    <x v="0"/>
    <x v="12"/>
    <x v="0"/>
    <n v="3.89"/>
    <n v="0"/>
    <n v="0"/>
    <n v="780496"/>
    <n v="0"/>
    <n v="0"/>
    <n v="780496"/>
  </r>
  <r>
    <x v="6"/>
    <x v="0"/>
    <x v="13"/>
    <x v="0"/>
    <n v="3.74"/>
    <n v="0"/>
    <n v="0"/>
    <n v="904831"/>
    <n v="0"/>
    <n v="0"/>
    <n v="904831"/>
  </r>
  <r>
    <x v="6"/>
    <x v="0"/>
    <x v="14"/>
    <x v="0"/>
    <n v="4.62"/>
    <n v="0"/>
    <n v="0"/>
    <n v="917718"/>
    <n v="0"/>
    <n v="0"/>
    <n v="917718"/>
  </r>
  <r>
    <x v="6"/>
    <x v="0"/>
    <x v="15"/>
    <x v="0"/>
    <n v="3.12"/>
    <n v="0"/>
    <n v="0"/>
    <n v="922406"/>
    <n v="0"/>
    <n v="0"/>
    <n v="922406"/>
  </r>
  <r>
    <x v="6"/>
    <x v="0"/>
    <x v="16"/>
    <x v="0"/>
    <n v="3.42"/>
    <n v="0"/>
    <n v="0"/>
    <n v="865869"/>
    <n v="0"/>
    <n v="0"/>
    <n v="865869"/>
  </r>
  <r>
    <x v="6"/>
    <x v="0"/>
    <x v="17"/>
    <x v="0"/>
    <n v="3.28"/>
    <n v="0"/>
    <n v="0"/>
    <n v="923832"/>
    <n v="0"/>
    <n v="0"/>
    <n v="923832"/>
  </r>
  <r>
    <x v="6"/>
    <x v="0"/>
    <x v="18"/>
    <x v="0"/>
    <n v="3.5"/>
    <n v="0"/>
    <n v="0"/>
    <n v="973160"/>
    <n v="0"/>
    <n v="0"/>
    <n v="973160"/>
  </r>
  <r>
    <x v="7"/>
    <x v="0"/>
    <x v="0"/>
    <x v="0"/>
    <n v="5.75"/>
    <n v="2890"/>
    <n v="2891"/>
    <n v="925"/>
    <n v="0"/>
    <n v="0"/>
    <n v="6706"/>
  </r>
  <r>
    <x v="7"/>
    <x v="0"/>
    <x v="1"/>
    <x v="0"/>
    <n v="7.37"/>
    <n v="3017"/>
    <n v="3020"/>
    <n v="974"/>
    <n v="0"/>
    <n v="0"/>
    <n v="7011"/>
  </r>
  <r>
    <x v="7"/>
    <x v="0"/>
    <x v="2"/>
    <x v="0"/>
    <n v="16.940000000000001"/>
    <n v="2939"/>
    <n v="2687"/>
    <n v="1012"/>
    <n v="0"/>
    <n v="0"/>
    <n v="6638"/>
  </r>
  <r>
    <x v="7"/>
    <x v="0"/>
    <x v="3"/>
    <x v="0"/>
    <n v="9"/>
    <n v="3529"/>
    <n v="2671"/>
    <n v="765"/>
    <n v="0"/>
    <n v="0"/>
    <n v="6965"/>
  </r>
  <r>
    <x v="7"/>
    <x v="0"/>
    <x v="4"/>
    <x v="0"/>
    <n v="6.89"/>
    <n v="3194"/>
    <n v="3251"/>
    <n v="963"/>
    <n v="0"/>
    <n v="0"/>
    <n v="7408"/>
  </r>
  <r>
    <x v="7"/>
    <x v="0"/>
    <x v="5"/>
    <x v="0"/>
    <n v="4.5599999999999996"/>
    <n v="3201"/>
    <n v="3758"/>
    <n v="994"/>
    <n v="0"/>
    <n v="0"/>
    <n v="7953"/>
  </r>
  <r>
    <x v="7"/>
    <x v="0"/>
    <x v="6"/>
    <x v="0"/>
    <n v="4.0999999999999996"/>
    <n v="3198"/>
    <n v="3755"/>
    <n v="988"/>
    <n v="0"/>
    <n v="0"/>
    <n v="7941"/>
  </r>
  <r>
    <x v="7"/>
    <x v="0"/>
    <x v="7"/>
    <x v="0"/>
    <n v="2.86"/>
    <n v="3344"/>
    <n v="3815"/>
    <n v="932"/>
    <n v="0"/>
    <n v="0"/>
    <n v="8091"/>
  </r>
  <r>
    <x v="7"/>
    <x v="0"/>
    <x v="8"/>
    <x v="0"/>
    <n v="8.0299999999999994"/>
    <n v="3616"/>
    <n v="3747"/>
    <n v="510"/>
    <n v="0"/>
    <n v="0"/>
    <n v="7873"/>
  </r>
  <r>
    <x v="7"/>
    <x v="0"/>
    <x v="9"/>
    <x v="0"/>
    <n v="9.27"/>
    <n v="3697"/>
    <n v="3391"/>
    <n v="541"/>
    <n v="0"/>
    <n v="0"/>
    <n v="7629"/>
  </r>
  <r>
    <x v="7"/>
    <x v="0"/>
    <x v="10"/>
    <x v="0"/>
    <n v="1.82"/>
    <n v="4790"/>
    <n v="3566"/>
    <n v="550"/>
    <n v="0"/>
    <n v="0"/>
    <n v="8906"/>
  </r>
  <r>
    <x v="7"/>
    <x v="0"/>
    <x v="11"/>
    <x v="0"/>
    <n v="5.85"/>
    <n v="4185"/>
    <n v="3579"/>
    <n v="566"/>
    <n v="0"/>
    <n v="0"/>
    <n v="8330"/>
  </r>
  <r>
    <x v="7"/>
    <x v="0"/>
    <x v="12"/>
    <x v="0"/>
    <n v="6.69"/>
    <n v="4526"/>
    <n v="3882"/>
    <n v="570"/>
    <n v="0"/>
    <n v="0"/>
    <n v="8978"/>
  </r>
  <r>
    <x v="7"/>
    <x v="0"/>
    <x v="13"/>
    <x v="0"/>
    <n v="3.41"/>
    <n v="4858"/>
    <n v="4082"/>
    <n v="620"/>
    <n v="0"/>
    <n v="0"/>
    <n v="9560"/>
  </r>
  <r>
    <x v="7"/>
    <x v="0"/>
    <x v="14"/>
    <x v="0"/>
    <n v="14.13"/>
    <n v="4998"/>
    <n v="4128"/>
    <n v="770"/>
    <n v="0"/>
    <n v="0"/>
    <n v="9896"/>
  </r>
  <r>
    <x v="7"/>
    <x v="0"/>
    <x v="15"/>
    <x v="0"/>
    <n v="4"/>
    <n v="5111"/>
    <n v="4220"/>
    <n v="947"/>
    <n v="0"/>
    <n v="0"/>
    <n v="10278"/>
  </r>
  <r>
    <x v="7"/>
    <x v="0"/>
    <x v="16"/>
    <x v="0"/>
    <n v="4.01"/>
    <n v="5093"/>
    <n v="4170"/>
    <n v="897"/>
    <n v="0"/>
    <n v="0"/>
    <n v="10160"/>
  </r>
  <r>
    <x v="7"/>
    <x v="0"/>
    <x v="17"/>
    <x v="0"/>
    <n v="0.43"/>
    <n v="4773"/>
    <n v="4197"/>
    <n v="1789"/>
    <n v="0"/>
    <n v="0"/>
    <n v="10759"/>
  </r>
  <r>
    <x v="7"/>
    <x v="0"/>
    <x v="18"/>
    <x v="0"/>
    <n v="11.94"/>
    <n v="4028"/>
    <n v="3736"/>
    <n v="1630"/>
    <n v="0"/>
    <n v="0"/>
    <n v="9394"/>
  </r>
  <r>
    <x v="8"/>
    <x v="0"/>
    <x v="0"/>
    <x v="0"/>
    <n v="9.44"/>
    <n v="31975"/>
    <n v="2904"/>
    <n v="0"/>
    <n v="0"/>
    <n v="2031"/>
    <n v="36910"/>
  </r>
  <r>
    <x v="8"/>
    <x v="0"/>
    <x v="1"/>
    <x v="0"/>
    <n v="9.7200000000000006"/>
    <n v="34422"/>
    <n v="3100"/>
    <n v="0"/>
    <n v="0"/>
    <n v="1700"/>
    <n v="39222"/>
  </r>
  <r>
    <x v="8"/>
    <x v="0"/>
    <x v="2"/>
    <x v="0"/>
    <n v="11.94"/>
    <n v="32631"/>
    <n v="2924"/>
    <n v="0"/>
    <n v="0"/>
    <n v="1828"/>
    <n v="37383"/>
  </r>
  <r>
    <x v="8"/>
    <x v="0"/>
    <x v="3"/>
    <x v="0"/>
    <n v="11.11"/>
    <n v="35000"/>
    <n v="3500"/>
    <n v="1500"/>
    <n v="0"/>
    <n v="0"/>
    <n v="40000"/>
  </r>
  <r>
    <x v="8"/>
    <x v="0"/>
    <x v="4"/>
    <x v="0"/>
    <n v="10.02"/>
    <n v="33949"/>
    <n v="3173"/>
    <n v="0"/>
    <n v="0"/>
    <n v="1347"/>
    <n v="38469"/>
  </r>
  <r>
    <x v="8"/>
    <x v="0"/>
    <x v="5"/>
    <x v="0"/>
    <n v="11.69"/>
    <n v="33803"/>
    <n v="3560"/>
    <n v="1558"/>
    <n v="0"/>
    <n v="4181"/>
    <n v="43102"/>
  </r>
  <r>
    <x v="8"/>
    <x v="0"/>
    <x v="6"/>
    <x v="0"/>
    <n v="11.21"/>
    <n v="37805"/>
    <n v="3804"/>
    <n v="0"/>
    <n v="0"/>
    <n v="1930"/>
    <n v="43539"/>
  </r>
  <r>
    <x v="8"/>
    <x v="0"/>
    <x v="7"/>
    <x v="0"/>
    <n v="10.15"/>
    <n v="39600"/>
    <n v="4100"/>
    <n v="0"/>
    <n v="0"/>
    <n v="1485"/>
    <n v="45185"/>
  </r>
  <r>
    <x v="8"/>
    <x v="0"/>
    <x v="8"/>
    <x v="0"/>
    <n v="11.55"/>
    <n v="44032"/>
    <n v="4024"/>
    <n v="0"/>
    <n v="0"/>
    <n v="1175"/>
    <n v="49231"/>
  </r>
  <r>
    <x v="8"/>
    <x v="0"/>
    <x v="9"/>
    <x v="0"/>
    <n v="11.45"/>
    <n v="42654"/>
    <n v="3951"/>
    <n v="0"/>
    <n v="0"/>
    <n v="1667"/>
    <n v="48272"/>
  </r>
  <r>
    <x v="8"/>
    <x v="0"/>
    <x v="10"/>
    <x v="0"/>
    <n v="10.31"/>
    <n v="36561"/>
    <n v="4006"/>
    <n v="1934"/>
    <n v="0"/>
    <n v="5216"/>
    <n v="47717"/>
  </r>
  <r>
    <x v="8"/>
    <x v="0"/>
    <x v="11"/>
    <x v="0"/>
    <n v="11.68"/>
    <n v="37551"/>
    <n v="3993"/>
    <n v="2199"/>
    <n v="0"/>
    <n v="5071"/>
    <n v="48814"/>
  </r>
  <r>
    <x v="8"/>
    <x v="0"/>
    <x v="12"/>
    <x v="0"/>
    <n v="14.55"/>
    <n v="45087"/>
    <n v="4407"/>
    <n v="2070"/>
    <n v="0"/>
    <n v="0"/>
    <n v="51564"/>
  </r>
  <r>
    <x v="8"/>
    <x v="0"/>
    <x v="13"/>
    <x v="0"/>
    <n v="10.06"/>
    <n v="44752"/>
    <n v="5229"/>
    <n v="0"/>
    <n v="0"/>
    <n v="2103"/>
    <n v="52084"/>
  </r>
  <r>
    <x v="8"/>
    <x v="0"/>
    <x v="14"/>
    <x v="0"/>
    <n v="10.51"/>
    <n v="46544"/>
    <n v="6210"/>
    <n v="0"/>
    <n v="0"/>
    <n v="2207"/>
    <n v="54961"/>
  </r>
  <r>
    <x v="8"/>
    <x v="0"/>
    <x v="15"/>
    <x v="0"/>
    <n v="9.34"/>
    <n v="47424"/>
    <n v="8647"/>
    <n v="0"/>
    <n v="0"/>
    <n v="0"/>
    <n v="56071"/>
  </r>
  <r>
    <x v="8"/>
    <x v="0"/>
    <x v="16"/>
    <x v="0"/>
    <n v="8.66"/>
    <n v="46856"/>
    <n v="6151"/>
    <n v="2041"/>
    <n v="0"/>
    <n v="0"/>
    <n v="55048"/>
  </r>
  <r>
    <x v="8"/>
    <x v="0"/>
    <x v="17"/>
    <x v="0"/>
    <n v="8.34"/>
    <n v="49684"/>
    <n v="4190"/>
    <n v="3936"/>
    <n v="0"/>
    <n v="0"/>
    <n v="57810"/>
  </r>
  <r>
    <x v="8"/>
    <x v="0"/>
    <x v="18"/>
    <x v="0"/>
    <n v="10.23"/>
    <n v="50407"/>
    <n v="5274"/>
    <n v="3934"/>
    <n v="0"/>
    <n v="0"/>
    <n v="59615"/>
  </r>
  <r>
    <x v="9"/>
    <x v="0"/>
    <x v="0"/>
    <x v="0"/>
    <n v="15.5"/>
    <n v="10824"/>
    <n v="7181"/>
    <n v="0"/>
    <n v="0"/>
    <n v="0"/>
    <n v="18005"/>
  </r>
  <r>
    <x v="9"/>
    <x v="0"/>
    <x v="1"/>
    <x v="0"/>
    <n v="10.92"/>
    <n v="10326"/>
    <n v="6056"/>
    <n v="0"/>
    <n v="0"/>
    <n v="4323"/>
    <n v="20705"/>
  </r>
  <r>
    <x v="9"/>
    <x v="0"/>
    <x v="2"/>
    <x v="0"/>
    <n v="13.62"/>
    <n v="8707"/>
    <n v="8414"/>
    <n v="0"/>
    <n v="0"/>
    <n v="1713"/>
    <n v="18834"/>
  </r>
  <r>
    <x v="9"/>
    <x v="0"/>
    <x v="3"/>
    <x v="0"/>
    <n v="12.78"/>
    <n v="9721"/>
    <n v="9356"/>
    <n v="0"/>
    <n v="0"/>
    <n v="1713"/>
    <n v="20790"/>
  </r>
  <r>
    <x v="9"/>
    <x v="0"/>
    <x v="4"/>
    <x v="0"/>
    <n v="10.98"/>
    <n v="12372"/>
    <n v="8699"/>
    <n v="0"/>
    <n v="0"/>
    <n v="148"/>
    <n v="21219"/>
  </r>
  <r>
    <x v="9"/>
    <x v="0"/>
    <x v="5"/>
    <x v="0"/>
    <n v="11.97"/>
    <n v="10819"/>
    <n v="9307"/>
    <n v="1183"/>
    <n v="0"/>
    <n v="1618"/>
    <n v="22927"/>
  </r>
  <r>
    <x v="9"/>
    <x v="0"/>
    <x v="6"/>
    <x v="0"/>
    <n v="13.86"/>
    <n v="9357"/>
    <n v="10270"/>
    <n v="1183"/>
    <n v="0"/>
    <n v="2127"/>
    <n v="22937"/>
  </r>
  <r>
    <x v="9"/>
    <x v="0"/>
    <x v="7"/>
    <x v="0"/>
    <n v="10.029999999999999"/>
    <n v="9274"/>
    <n v="9431"/>
    <n v="1288"/>
    <n v="0"/>
    <n v="2423"/>
    <n v="22416"/>
  </r>
  <r>
    <x v="9"/>
    <x v="0"/>
    <x v="8"/>
    <x v="0"/>
    <n v="7.96"/>
    <n v="9779"/>
    <n v="10451"/>
    <n v="1430"/>
    <n v="0"/>
    <n v="2964"/>
    <n v="24624"/>
  </r>
  <r>
    <x v="9"/>
    <x v="0"/>
    <x v="9"/>
    <x v="0"/>
    <n v="12.52"/>
    <n v="8454"/>
    <n v="10873"/>
    <n v="1481"/>
    <n v="0"/>
    <n v="2823"/>
    <n v="23631"/>
  </r>
  <r>
    <x v="9"/>
    <x v="0"/>
    <x v="10"/>
    <x v="0"/>
    <n v="13.4"/>
    <n v="8316"/>
    <n v="10722"/>
    <n v="1021"/>
    <n v="0"/>
    <n v="2353"/>
    <n v="22412"/>
  </r>
  <r>
    <x v="9"/>
    <x v="0"/>
    <x v="11"/>
    <x v="0"/>
    <n v="12.09"/>
    <n v="8182"/>
    <n v="11613"/>
    <n v="781"/>
    <n v="0"/>
    <n v="2440"/>
    <n v="23016"/>
  </r>
  <r>
    <x v="9"/>
    <x v="0"/>
    <x v="12"/>
    <x v="0"/>
    <n v="13"/>
    <n v="8016"/>
    <n v="11716"/>
    <n v="863"/>
    <n v="0"/>
    <n v="3119"/>
    <n v="23714"/>
  </r>
  <r>
    <x v="9"/>
    <x v="0"/>
    <x v="13"/>
    <x v="0"/>
    <n v="13.38"/>
    <n v="9303"/>
    <n v="11398"/>
    <n v="819"/>
    <n v="0"/>
    <n v="3104"/>
    <n v="24624"/>
  </r>
  <r>
    <x v="9"/>
    <x v="0"/>
    <x v="14"/>
    <x v="0"/>
    <n v="15.48"/>
    <n v="9112"/>
    <n v="10998"/>
    <n v="821"/>
    <n v="0"/>
    <n v="3645"/>
    <n v="24576"/>
  </r>
  <r>
    <x v="9"/>
    <x v="0"/>
    <x v="15"/>
    <x v="0"/>
    <n v="14.63"/>
    <n v="8484"/>
    <n v="16757"/>
    <n v="979"/>
    <n v="0"/>
    <n v="0"/>
    <n v="26220"/>
  </r>
  <r>
    <x v="9"/>
    <x v="0"/>
    <x v="16"/>
    <x v="0"/>
    <n v="10.24"/>
    <n v="8564"/>
    <n v="16869"/>
    <n v="840"/>
    <n v="0"/>
    <n v="0"/>
    <n v="26273"/>
  </r>
  <r>
    <x v="9"/>
    <x v="0"/>
    <x v="17"/>
    <x v="0"/>
    <n v="10.8"/>
    <n v="10311"/>
    <n v="14009"/>
    <n v="896"/>
    <n v="0"/>
    <n v="0"/>
    <n v="25216"/>
  </r>
  <r>
    <x v="9"/>
    <x v="0"/>
    <x v="18"/>
    <x v="0"/>
    <n v="11.42"/>
    <n v="10511"/>
    <n v="14217"/>
    <n v="1003"/>
    <n v="0"/>
    <n v="0"/>
    <n v="25731"/>
  </r>
  <r>
    <x v="10"/>
    <x v="0"/>
    <x v="0"/>
    <x v="0"/>
    <n v="10.87"/>
    <n v="125888"/>
    <n v="29554"/>
    <n v="25992"/>
    <n v="134"/>
    <n v="64863"/>
    <n v="246431"/>
  </r>
  <r>
    <x v="10"/>
    <x v="0"/>
    <x v="1"/>
    <x v="0"/>
    <n v="8.85"/>
    <n v="130000"/>
    <n v="31000"/>
    <n v="26000"/>
    <n v="130"/>
    <n v="67000"/>
    <n v="254130"/>
  </r>
  <r>
    <x v="10"/>
    <x v="0"/>
    <x v="2"/>
    <x v="0"/>
    <n v="8.6999999999999993"/>
    <n v="131861"/>
    <n v="37802"/>
    <n v="19651"/>
    <n v="78"/>
    <n v="70293"/>
    <n v="259685"/>
  </r>
  <r>
    <x v="10"/>
    <x v="0"/>
    <x v="3"/>
    <x v="0"/>
    <n v="9.32"/>
    <n v="142000"/>
    <n v="36000"/>
    <n v="25000"/>
    <n v="100"/>
    <n v="76000"/>
    <n v="279100"/>
  </r>
  <r>
    <x v="10"/>
    <x v="0"/>
    <x v="4"/>
    <x v="0"/>
    <n v="9.7200000000000006"/>
    <n v="138000"/>
    <n v="40000"/>
    <n v="27000"/>
    <n v="1000"/>
    <n v="80000"/>
    <n v="286000"/>
  </r>
  <r>
    <x v="10"/>
    <x v="0"/>
    <x v="5"/>
    <x v="0"/>
    <n v="8.73"/>
    <n v="158000"/>
    <n v="44000"/>
    <n v="41000"/>
    <n v="1000"/>
    <n v="78000"/>
    <n v="322000"/>
  </r>
  <r>
    <x v="10"/>
    <x v="0"/>
    <x v="6"/>
    <x v="0"/>
    <n v="5.77"/>
    <n v="157000"/>
    <n v="47000"/>
    <n v="38000"/>
    <n v="1000"/>
    <n v="97000"/>
    <n v="340000"/>
  </r>
  <r>
    <x v="10"/>
    <x v="0"/>
    <x v="7"/>
    <x v="0"/>
    <n v="7.6"/>
    <n v="160092"/>
    <n v="52630"/>
    <n v="38556"/>
    <n v="452"/>
    <n v="76807"/>
    <n v="328537"/>
  </r>
  <r>
    <x v="10"/>
    <x v="0"/>
    <x v="8"/>
    <x v="0"/>
    <n v="10.94"/>
    <n v="176893"/>
    <n v="60157"/>
    <n v="43582"/>
    <n v="495"/>
    <n v="87412"/>
    <n v="368539"/>
  </r>
  <r>
    <x v="10"/>
    <x v="0"/>
    <x v="9"/>
    <x v="0"/>
    <n v="7.76"/>
    <n v="176323"/>
    <n v="67919"/>
    <n v="44892"/>
    <n v="500"/>
    <n v="86963"/>
    <n v="376597"/>
  </r>
  <r>
    <x v="10"/>
    <x v="0"/>
    <x v="10"/>
    <x v="0"/>
    <n v="8.1"/>
    <n v="174511"/>
    <n v="73980"/>
    <n v="41621"/>
    <n v="526"/>
    <n v="91580"/>
    <n v="382218"/>
  </r>
  <r>
    <x v="10"/>
    <x v="0"/>
    <x v="11"/>
    <x v="0"/>
    <n v="6.9"/>
    <n v="179549"/>
    <n v="67613"/>
    <n v="67652"/>
    <n v="578"/>
    <n v="105613"/>
    <n v="421005"/>
  </r>
  <r>
    <x v="10"/>
    <x v="0"/>
    <x v="12"/>
    <x v="0"/>
    <n v="7.43"/>
    <n v="188728"/>
    <n v="73737"/>
    <n v="66157"/>
    <n v="617"/>
    <n v="101862"/>
    <n v="431101"/>
  </r>
  <r>
    <x v="10"/>
    <x v="0"/>
    <x v="13"/>
    <x v="0"/>
    <n v="6.29"/>
    <n v="188796"/>
    <n v="74307"/>
    <n v="71915"/>
    <n v="0"/>
    <n v="115742"/>
    <n v="450760"/>
  </r>
  <r>
    <x v="10"/>
    <x v="0"/>
    <x v="14"/>
    <x v="0"/>
    <n v="6.07"/>
    <n v="191576"/>
    <n v="76447"/>
    <n v="66350"/>
    <n v="0"/>
    <n v="114737"/>
    <n v="449110"/>
  </r>
  <r>
    <x v="10"/>
    <x v="0"/>
    <x v="15"/>
    <x v="0"/>
    <n v="7.13"/>
    <n v="193088"/>
    <n v="190646"/>
    <n v="81243"/>
    <n v="0"/>
    <n v="0"/>
    <n v="464977"/>
  </r>
  <r>
    <x v="10"/>
    <x v="0"/>
    <x v="16"/>
    <x v="0"/>
    <n v="6.57"/>
    <n v="204480"/>
    <n v="188832"/>
    <n v="78618"/>
    <n v="0"/>
    <n v="0"/>
    <n v="471930"/>
  </r>
  <r>
    <x v="10"/>
    <x v="0"/>
    <x v="17"/>
    <x v="0"/>
    <n v="6.95"/>
    <n v="207909"/>
    <n v="87107"/>
    <n v="196035"/>
    <n v="0"/>
    <n v="0"/>
    <n v="491051"/>
  </r>
  <r>
    <x v="10"/>
    <x v="0"/>
    <x v="18"/>
    <x v="0"/>
    <n v="6.26"/>
    <n v="211947"/>
    <n v="95029"/>
    <n v="184645"/>
    <n v="0"/>
    <n v="0"/>
    <n v="491621"/>
  </r>
  <r>
    <x v="11"/>
    <x v="0"/>
    <x v="0"/>
    <x v="0"/>
    <n v="8.76"/>
    <n v="70207"/>
    <n v="34984"/>
    <n v="0"/>
    <n v="153"/>
    <n v="236349"/>
    <n v="341693"/>
  </r>
  <r>
    <x v="11"/>
    <x v="0"/>
    <x v="1"/>
    <x v="0"/>
    <n v="7.22"/>
    <n v="76879"/>
    <n v="38100"/>
    <n v="0"/>
    <n v="151"/>
    <n v="231006"/>
    <n v="346136"/>
  </r>
  <r>
    <x v="11"/>
    <x v="0"/>
    <x v="2"/>
    <x v="0"/>
    <n v="7.43"/>
    <n v="70542"/>
    <n v="36222"/>
    <n v="0"/>
    <n v="132"/>
    <n v="253686"/>
    <n v="360582"/>
  </r>
  <r>
    <x v="11"/>
    <x v="0"/>
    <x v="3"/>
    <x v="0"/>
    <n v="6.2"/>
    <n v="82989"/>
    <n v="44249"/>
    <n v="0"/>
    <n v="118"/>
    <n v="241176"/>
    <n v="368532"/>
  </r>
  <r>
    <x v="11"/>
    <x v="0"/>
    <x v="4"/>
    <x v="0"/>
    <n v="7.28"/>
    <n v="75970"/>
    <n v="42391"/>
    <n v="0"/>
    <n v="113"/>
    <n v="253845"/>
    <n v="372319"/>
  </r>
  <r>
    <x v="11"/>
    <x v="0"/>
    <x v="5"/>
    <x v="0"/>
    <n v="8.6300000000000008"/>
    <n v="84987"/>
    <n v="48272"/>
    <n v="0"/>
    <n v="104"/>
    <n v="214199"/>
    <n v="347562"/>
  </r>
  <r>
    <x v="11"/>
    <x v="0"/>
    <x v="6"/>
    <x v="0"/>
    <n v="7.82"/>
    <n v="82025"/>
    <n v="51714"/>
    <n v="0"/>
    <n v="125"/>
    <n v="269420"/>
    <n v="403284"/>
  </r>
  <r>
    <x v="11"/>
    <x v="0"/>
    <x v="7"/>
    <x v="0"/>
    <n v="7.83"/>
    <n v="81660"/>
    <n v="49263"/>
    <n v="0"/>
    <n v="127"/>
    <n v="230776"/>
    <n v="361826"/>
  </r>
  <r>
    <x v="11"/>
    <x v="0"/>
    <x v="8"/>
    <x v="0"/>
    <n v="7.76"/>
    <n v="92625"/>
    <n v="54792"/>
    <n v="0"/>
    <n v="127"/>
    <n v="244112"/>
    <n v="391656"/>
  </r>
  <r>
    <x v="11"/>
    <x v="0"/>
    <x v="9"/>
    <x v="0"/>
    <n v="7.74"/>
    <n v="89980"/>
    <n v="59786"/>
    <n v="0"/>
    <n v="227"/>
    <n v="233561"/>
    <n v="383554"/>
  </r>
  <r>
    <x v="11"/>
    <x v="0"/>
    <x v="10"/>
    <x v="0"/>
    <n v="7.82"/>
    <n v="87163"/>
    <n v="61358"/>
    <n v="0"/>
    <n v="320"/>
    <n v="270633"/>
    <n v="419474"/>
  </r>
  <r>
    <x v="11"/>
    <x v="0"/>
    <x v="11"/>
    <x v="0"/>
    <n v="7.7"/>
    <n v="88370"/>
    <n v="65682"/>
    <n v="0"/>
    <n v="326"/>
    <n v="278610"/>
    <n v="432988"/>
  </r>
  <r>
    <x v="11"/>
    <x v="0"/>
    <x v="12"/>
    <x v="0"/>
    <n v="7.4"/>
    <n v="94470"/>
    <n v="75264"/>
    <n v="0"/>
    <n v="319"/>
    <n v="263241"/>
    <n v="433294"/>
  </r>
  <r>
    <x v="11"/>
    <x v="0"/>
    <x v="13"/>
    <x v="0"/>
    <n v="6.81"/>
    <n v="89364"/>
    <n v="73916"/>
    <n v="0"/>
    <n v="0"/>
    <n v="255342"/>
    <n v="418622"/>
  </r>
  <r>
    <x v="11"/>
    <x v="0"/>
    <x v="14"/>
    <x v="0"/>
    <n v="6.13"/>
    <n v="84646"/>
    <n v="352784"/>
    <n v="0"/>
    <n v="0"/>
    <n v="343"/>
    <n v="437773"/>
  </r>
  <r>
    <x v="11"/>
    <x v="0"/>
    <x v="15"/>
    <x v="0"/>
    <n v="6.67"/>
    <n v="83278"/>
    <n v="368818"/>
    <n v="0"/>
    <n v="0"/>
    <n v="0"/>
    <n v="452096"/>
  </r>
  <r>
    <x v="11"/>
    <x v="0"/>
    <x v="16"/>
    <x v="0"/>
    <n v="6.22"/>
    <n v="88553"/>
    <n v="361481"/>
    <n v="0"/>
    <n v="0"/>
    <n v="0"/>
    <n v="450034"/>
  </r>
  <r>
    <x v="11"/>
    <x v="0"/>
    <x v="17"/>
    <x v="0"/>
    <n v="6.17"/>
    <n v="90453"/>
    <n v="380570"/>
    <n v="0"/>
    <n v="0"/>
    <n v="0"/>
    <n v="471023"/>
  </r>
  <r>
    <x v="11"/>
    <x v="0"/>
    <x v="18"/>
    <x v="0"/>
    <n v="5.74"/>
    <n v="90840"/>
    <n v="364202"/>
    <n v="0"/>
    <n v="0"/>
    <n v="0"/>
    <n v="455042"/>
  </r>
  <r>
    <x v="12"/>
    <x v="0"/>
    <x v="0"/>
    <x v="0"/>
    <n v="10.65"/>
    <n v="15922"/>
    <n v="22463"/>
    <n v="0"/>
    <n v="43"/>
    <n v="4208"/>
    <n v="42636"/>
  </r>
  <r>
    <x v="12"/>
    <x v="0"/>
    <x v="1"/>
    <x v="0"/>
    <n v="9.1300000000000008"/>
    <n v="16765"/>
    <n v="23896"/>
    <n v="0"/>
    <n v="43"/>
    <n v="3226"/>
    <n v="43930"/>
  </r>
  <r>
    <x v="12"/>
    <x v="0"/>
    <x v="2"/>
    <x v="0"/>
    <n v="10.34"/>
    <n v="15538"/>
    <n v="31117"/>
    <n v="0"/>
    <n v="47"/>
    <n v="3577"/>
    <n v="50279"/>
  </r>
  <r>
    <x v="12"/>
    <x v="0"/>
    <x v="3"/>
    <x v="0"/>
    <n v="9.31"/>
    <n v="16594"/>
    <n v="32836"/>
    <n v="0"/>
    <n v="43"/>
    <n v="3061"/>
    <n v="52534"/>
  </r>
  <r>
    <x v="12"/>
    <x v="0"/>
    <x v="4"/>
    <x v="0"/>
    <n v="7.58"/>
    <n v="15434"/>
    <n v="31954"/>
    <n v="0"/>
    <n v="43"/>
    <n v="3111"/>
    <n v="50542"/>
  </r>
  <r>
    <x v="12"/>
    <x v="0"/>
    <x v="5"/>
    <x v="0"/>
    <n v="9.16"/>
    <n v="17046"/>
    <n v="37168"/>
    <n v="0"/>
    <n v="43"/>
    <n v="1921"/>
    <n v="56178"/>
  </r>
  <r>
    <x v="12"/>
    <x v="0"/>
    <x v="6"/>
    <x v="0"/>
    <n v="10.18"/>
    <n v="17083"/>
    <n v="42156"/>
    <n v="0"/>
    <n v="43"/>
    <n v="2693"/>
    <n v="61975"/>
  </r>
  <r>
    <x v="12"/>
    <x v="0"/>
    <x v="7"/>
    <x v="0"/>
    <n v="8.49"/>
    <n v="17242"/>
    <n v="37208"/>
    <n v="0"/>
    <n v="43"/>
    <n v="2007"/>
    <n v="56500"/>
  </r>
  <r>
    <x v="12"/>
    <x v="0"/>
    <x v="8"/>
    <x v="0"/>
    <n v="7.34"/>
    <n v="18618"/>
    <n v="34615"/>
    <n v="0"/>
    <n v="43"/>
    <n v="3050"/>
    <n v="56326"/>
  </r>
  <r>
    <x v="12"/>
    <x v="0"/>
    <x v="9"/>
    <x v="0"/>
    <n v="3.07"/>
    <n v="17328"/>
    <n v="31422"/>
    <n v="0"/>
    <n v="43"/>
    <n v="3167"/>
    <n v="51960"/>
  </r>
  <r>
    <x v="12"/>
    <x v="0"/>
    <x v="10"/>
    <x v="0"/>
    <n v="4.74"/>
    <n v="17401"/>
    <n v="2067"/>
    <n v="23244"/>
    <n v="43"/>
    <n v="2859"/>
    <n v="45614"/>
  </r>
  <r>
    <x v="12"/>
    <x v="0"/>
    <x v="11"/>
    <x v="0"/>
    <n v="4.25"/>
    <n v="16258"/>
    <n v="3061"/>
    <n v="11291"/>
    <n v="43"/>
    <n v="2101"/>
    <n v="32754"/>
  </r>
  <r>
    <x v="12"/>
    <x v="0"/>
    <x v="12"/>
    <x v="0"/>
    <n v="6.36"/>
    <n v="16654"/>
    <n v="3513"/>
    <n v="5950"/>
    <n v="43"/>
    <n v="2619"/>
    <n v="28779"/>
  </r>
  <r>
    <x v="12"/>
    <x v="0"/>
    <x v="13"/>
    <x v="0"/>
    <n v="5.83"/>
    <n v="16498"/>
    <n v="6780"/>
    <n v="2752"/>
    <n v="0"/>
    <n v="3838"/>
    <n v="29868"/>
  </r>
  <r>
    <x v="12"/>
    <x v="0"/>
    <x v="14"/>
    <x v="0"/>
    <n v="5.44"/>
    <n v="17382"/>
    <n v="7459"/>
    <n v="2123"/>
    <n v="0"/>
    <n v="2329"/>
    <n v="29293"/>
  </r>
  <r>
    <x v="12"/>
    <x v="0"/>
    <x v="15"/>
    <x v="0"/>
    <n v="6.69"/>
    <n v="17237"/>
    <n v="10568"/>
    <n v="2164"/>
    <n v="0"/>
    <n v="0"/>
    <n v="29969"/>
  </r>
  <r>
    <x v="12"/>
    <x v="0"/>
    <x v="16"/>
    <x v="0"/>
    <n v="0"/>
    <n v="17231"/>
    <n v="10584"/>
    <n v="2337"/>
    <n v="0"/>
    <n v="0"/>
    <n v="30152"/>
  </r>
  <r>
    <x v="12"/>
    <x v="0"/>
    <x v="17"/>
    <x v="0"/>
    <n v="8.83"/>
    <n v="16517"/>
    <n v="6698"/>
    <n v="3192"/>
    <n v="0"/>
    <n v="0"/>
    <n v="26407"/>
  </r>
  <r>
    <x v="12"/>
    <x v="0"/>
    <x v="18"/>
    <x v="0"/>
    <n v="0"/>
    <n v="16664"/>
    <n v="6506"/>
    <n v="4169"/>
    <n v="0"/>
    <n v="0"/>
    <n v="27339"/>
  </r>
  <r>
    <x v="13"/>
    <x v="0"/>
    <x v="0"/>
    <x v="0"/>
    <n v="9.98"/>
    <n v="28322"/>
    <n v="5492"/>
    <n v="7376"/>
    <n v="242"/>
    <n v="2616"/>
    <n v="44048"/>
  </r>
  <r>
    <x v="13"/>
    <x v="0"/>
    <x v="1"/>
    <x v="0"/>
    <n v="9.93"/>
    <n v="29422"/>
    <n v="5760"/>
    <n v="8087"/>
    <n v="229"/>
    <n v="2252"/>
    <n v="45750"/>
  </r>
  <r>
    <x v="13"/>
    <x v="0"/>
    <x v="2"/>
    <x v="0"/>
    <n v="9.24"/>
    <n v="28169"/>
    <n v="5690"/>
    <n v="8634"/>
    <n v="215"/>
    <n v="2242"/>
    <n v="44950"/>
  </r>
  <r>
    <x v="13"/>
    <x v="0"/>
    <x v="3"/>
    <x v="0"/>
    <n v="16.05"/>
    <n v="29252"/>
    <n v="5590"/>
    <n v="7404"/>
    <n v="349"/>
    <n v="2236"/>
    <n v="44831"/>
  </r>
  <r>
    <x v="13"/>
    <x v="0"/>
    <x v="4"/>
    <x v="0"/>
    <n v="11.16"/>
    <n v="27625"/>
    <n v="12289"/>
    <n v="31"/>
    <n v="340"/>
    <n v="1568"/>
    <n v="41853"/>
  </r>
  <r>
    <x v="13"/>
    <x v="0"/>
    <x v="5"/>
    <x v="0"/>
    <n v="10.72"/>
    <n v="30981"/>
    <n v="13805"/>
    <n v="30"/>
    <n v="329"/>
    <n v="1300"/>
    <n v="46445"/>
  </r>
  <r>
    <x v="13"/>
    <x v="0"/>
    <x v="6"/>
    <x v="0"/>
    <n v="10.76"/>
    <n v="30388"/>
    <n v="14658"/>
    <n v="47"/>
    <n v="325"/>
    <n v="2245"/>
    <n v="47663"/>
  </r>
  <r>
    <x v="13"/>
    <x v="0"/>
    <x v="7"/>
    <x v="0"/>
    <n v="10.210000000000001"/>
    <n v="31073"/>
    <n v="15618"/>
    <n v="16"/>
    <n v="342"/>
    <n v="1837"/>
    <n v="48886"/>
  </r>
  <r>
    <x v="13"/>
    <x v="0"/>
    <x v="8"/>
    <x v="0"/>
    <n v="11.2"/>
    <n v="33321"/>
    <n v="16803"/>
    <n v="0"/>
    <n v="338"/>
    <n v="2744"/>
    <n v="53206"/>
  </r>
  <r>
    <x v="13"/>
    <x v="0"/>
    <x v="9"/>
    <x v="0"/>
    <n v="10.44"/>
    <n v="31893"/>
    <n v="16921"/>
    <n v="0"/>
    <n v="324"/>
    <n v="1856"/>
    <n v="50994"/>
  </r>
  <r>
    <x v="13"/>
    <x v="0"/>
    <x v="10"/>
    <x v="0"/>
    <n v="10.8"/>
    <n v="30702"/>
    <n v="18096"/>
    <n v="0"/>
    <n v="348"/>
    <n v="2796"/>
    <n v="51942"/>
  </r>
  <r>
    <x v="13"/>
    <x v="0"/>
    <x v="11"/>
    <x v="0"/>
    <n v="10.66"/>
    <n v="30884"/>
    <n v="21202"/>
    <n v="0"/>
    <n v="267"/>
    <n v="2696"/>
    <n v="55049"/>
  </r>
  <r>
    <x v="13"/>
    <x v="0"/>
    <x v="12"/>
    <x v="0"/>
    <n v="11.34"/>
    <n v="32267"/>
    <n v="22352"/>
    <n v="0"/>
    <n v="265"/>
    <n v="2893"/>
    <n v="57777"/>
  </r>
  <r>
    <x v="13"/>
    <x v="0"/>
    <x v="13"/>
    <x v="0"/>
    <n v="8.25"/>
    <n v="32952"/>
    <n v="21482"/>
    <n v="0"/>
    <n v="0"/>
    <n v="3122"/>
    <n v="57556"/>
  </r>
  <r>
    <x v="13"/>
    <x v="0"/>
    <x v="14"/>
    <x v="0"/>
    <n v="8.4700000000000006"/>
    <n v="33909"/>
    <n v="23952"/>
    <n v="0"/>
    <n v="0"/>
    <n v="3634"/>
    <n v="61495"/>
  </r>
  <r>
    <x v="13"/>
    <x v="0"/>
    <x v="15"/>
    <x v="0"/>
    <n v="8.09"/>
    <n v="37589"/>
    <n v="22793"/>
    <n v="0"/>
    <n v="0"/>
    <n v="0"/>
    <n v="60382"/>
  </r>
  <r>
    <x v="13"/>
    <x v="0"/>
    <x v="16"/>
    <x v="0"/>
    <n v="8.75"/>
    <n v="36572"/>
    <n v="20797"/>
    <n v="0"/>
    <n v="0"/>
    <n v="0"/>
    <n v="57369"/>
  </r>
  <r>
    <x v="13"/>
    <x v="0"/>
    <x v="17"/>
    <x v="0"/>
    <n v="7.44"/>
    <n v="37319"/>
    <n v="23396"/>
    <n v="0"/>
    <n v="0"/>
    <n v="0"/>
    <n v="60715"/>
  </r>
  <r>
    <x v="13"/>
    <x v="0"/>
    <x v="18"/>
    <x v="0"/>
    <n v="7.71"/>
    <n v="39063"/>
    <n v="21456"/>
    <n v="0"/>
    <n v="0"/>
    <n v="0"/>
    <n v="60519"/>
  </r>
  <r>
    <x v="14"/>
    <x v="0"/>
    <x v="0"/>
    <x v="0"/>
    <n v="7.66"/>
    <n v="16831"/>
    <n v="23004"/>
    <n v="17462"/>
    <n v="126"/>
    <n v="3642"/>
    <n v="61065"/>
  </r>
  <r>
    <x v="14"/>
    <x v="0"/>
    <x v="1"/>
    <x v="0"/>
    <n v="6.49"/>
    <n v="17638"/>
    <n v="22579"/>
    <n v="13740"/>
    <n v="131"/>
    <n v="3921"/>
    <n v="58009"/>
  </r>
  <r>
    <x v="14"/>
    <x v="0"/>
    <x v="2"/>
    <x v="0"/>
    <n v="11.53"/>
    <n v="16942"/>
    <n v="23475"/>
    <n v="15132"/>
    <n v="125"/>
    <n v="3539"/>
    <n v="59213"/>
  </r>
  <r>
    <x v="14"/>
    <x v="0"/>
    <x v="3"/>
    <x v="0"/>
    <n v="7.54"/>
    <n v="17817"/>
    <n v="22883"/>
    <n v="17236"/>
    <n v="119"/>
    <n v="2875"/>
    <n v="60930"/>
  </r>
  <r>
    <x v="14"/>
    <x v="0"/>
    <x v="4"/>
    <x v="0"/>
    <n v="8.32"/>
    <n v="16643"/>
    <n v="24042"/>
    <n v="17621"/>
    <n v="120"/>
    <n v="2960"/>
    <n v="61386"/>
  </r>
  <r>
    <x v="14"/>
    <x v="0"/>
    <x v="5"/>
    <x v="0"/>
    <n v="6.7"/>
    <n v="18744"/>
    <n v="24479"/>
    <n v="21934"/>
    <n v="121"/>
    <n v="3287"/>
    <n v="68565"/>
  </r>
  <r>
    <x v="14"/>
    <x v="0"/>
    <x v="6"/>
    <x v="0"/>
    <n v="8.06"/>
    <n v="19519"/>
    <n v="22915"/>
    <n v="17740"/>
    <n v="129"/>
    <n v="2836"/>
    <n v="63139"/>
  </r>
  <r>
    <x v="14"/>
    <x v="0"/>
    <x v="7"/>
    <x v="0"/>
    <n v="8.1199999999999992"/>
    <n v="20094"/>
    <n v="24729"/>
    <n v="19705"/>
    <n v="137"/>
    <n v="2195"/>
    <n v="66860"/>
  </r>
  <r>
    <x v="14"/>
    <x v="0"/>
    <x v="8"/>
    <x v="0"/>
    <n v="6.02"/>
    <n v="22282"/>
    <n v="24438"/>
    <n v="25217"/>
    <n v="138"/>
    <n v="2571"/>
    <n v="74646"/>
  </r>
  <r>
    <x v="14"/>
    <x v="0"/>
    <x v="9"/>
    <x v="0"/>
    <n v="7.21"/>
    <n v="20482"/>
    <n v="22883"/>
    <n v="34989"/>
    <n v="138"/>
    <n v="2525"/>
    <n v="81017"/>
  </r>
  <r>
    <x v="14"/>
    <x v="0"/>
    <x v="10"/>
    <x v="0"/>
    <n v="5.54"/>
    <n v="20945"/>
    <n v="20131"/>
    <n v="29525"/>
    <n v="135"/>
    <n v="13259"/>
    <n v="83995"/>
  </r>
  <r>
    <x v="14"/>
    <x v="0"/>
    <x v="11"/>
    <x v="0"/>
    <n v="5.53"/>
    <n v="20995"/>
    <n v="22914"/>
    <n v="29958"/>
    <n v="138"/>
    <n v="13603"/>
    <n v="87608"/>
  </r>
  <r>
    <x v="14"/>
    <x v="0"/>
    <x v="12"/>
    <x v="0"/>
    <n v="4.41"/>
    <n v="22275"/>
    <n v="22708"/>
    <n v="49777"/>
    <n v="138"/>
    <n v="14868"/>
    <n v="109766"/>
  </r>
  <r>
    <x v="14"/>
    <x v="0"/>
    <x v="13"/>
    <x v="0"/>
    <n v="2.75"/>
    <n v="22589"/>
    <n v="23782"/>
    <n v="53659"/>
    <n v="0"/>
    <n v="15412"/>
    <n v="115442"/>
  </r>
  <r>
    <x v="14"/>
    <x v="0"/>
    <x v="14"/>
    <x v="0"/>
    <n v="2.2999999999999998"/>
    <n v="23989"/>
    <n v="24745"/>
    <n v="51480"/>
    <n v="0"/>
    <n v="16216"/>
    <n v="116430"/>
  </r>
  <r>
    <x v="14"/>
    <x v="0"/>
    <x v="15"/>
    <x v="0"/>
    <n v="2.37"/>
    <n v="24233"/>
    <n v="42545"/>
    <n v="54109"/>
    <n v="0"/>
    <n v="0"/>
    <n v="120887"/>
  </r>
  <r>
    <x v="14"/>
    <x v="0"/>
    <x v="16"/>
    <x v="0"/>
    <n v="2.5"/>
    <n v="23893"/>
    <n v="25993"/>
    <n v="74749"/>
    <n v="0"/>
    <n v="0"/>
    <n v="124635"/>
  </r>
  <r>
    <x v="14"/>
    <x v="0"/>
    <x v="17"/>
    <x v="0"/>
    <n v="1.93"/>
    <n v="24504"/>
    <n v="12970"/>
    <n v="104581"/>
    <n v="0"/>
    <n v="0"/>
    <n v="142055"/>
  </r>
  <r>
    <x v="14"/>
    <x v="0"/>
    <x v="18"/>
    <x v="0"/>
    <n v="2.93"/>
    <n v="24987"/>
    <n v="28582"/>
    <n v="85551"/>
    <n v="0"/>
    <n v="0"/>
    <n v="139120"/>
  </r>
  <r>
    <x v="15"/>
    <x v="0"/>
    <x v="0"/>
    <x v="0"/>
    <n v="4.9800000000000004"/>
    <n v="44537"/>
    <n v="28654"/>
    <n v="49256"/>
    <n v="78"/>
    <n v="671"/>
    <n v="123196"/>
  </r>
  <r>
    <x v="15"/>
    <x v="0"/>
    <x v="1"/>
    <x v="0"/>
    <n v="5.92"/>
    <n v="46303"/>
    <n v="29559"/>
    <n v="50348"/>
    <n v="72"/>
    <n v="733"/>
    <n v="127015"/>
  </r>
  <r>
    <x v="15"/>
    <x v="0"/>
    <x v="2"/>
    <x v="0"/>
    <n v="4.96"/>
    <n v="46404"/>
    <n v="31786"/>
    <n v="45210"/>
    <n v="72"/>
    <n v="675"/>
    <n v="124147"/>
  </r>
  <r>
    <x v="15"/>
    <x v="0"/>
    <x v="3"/>
    <x v="0"/>
    <n v="5.12"/>
    <n v="49013"/>
    <n v="5698"/>
    <n v="69382"/>
    <n v="70"/>
    <n v="816"/>
    <n v="124979"/>
  </r>
  <r>
    <x v="15"/>
    <x v="0"/>
    <x v="4"/>
    <x v="0"/>
    <n v="4.97"/>
    <n v="45557"/>
    <n v="5369"/>
    <n v="70280"/>
    <n v="67"/>
    <n v="951"/>
    <n v="122224"/>
  </r>
  <r>
    <x v="15"/>
    <x v="0"/>
    <x v="5"/>
    <x v="0"/>
    <n v="4.95"/>
    <n v="50446"/>
    <n v="28227"/>
    <n v="50090"/>
    <n v="68"/>
    <n v="587"/>
    <n v="129418"/>
  </r>
  <r>
    <x v="15"/>
    <x v="0"/>
    <x v="6"/>
    <x v="0"/>
    <n v="5.25"/>
    <n v="50070"/>
    <n v="29076"/>
    <n v="51132"/>
    <n v="66"/>
    <n v="758"/>
    <n v="131102"/>
  </r>
  <r>
    <x v="15"/>
    <x v="0"/>
    <x v="7"/>
    <x v="0"/>
    <n v="4.26"/>
    <n v="48948"/>
    <n v="27967"/>
    <n v="53019"/>
    <n v="65"/>
    <n v="0"/>
    <n v="129999"/>
  </r>
  <r>
    <x v="15"/>
    <x v="0"/>
    <x v="8"/>
    <x v="0"/>
    <n v="7.35"/>
    <n v="52453"/>
    <n v="25126"/>
    <n v="58458"/>
    <n v="75"/>
    <n v="0"/>
    <n v="136112"/>
  </r>
  <r>
    <x v="15"/>
    <x v="0"/>
    <x v="9"/>
    <x v="0"/>
    <n v="5.81"/>
    <n v="52767"/>
    <n v="24526"/>
    <n v="57318"/>
    <n v="80"/>
    <n v="576"/>
    <n v="135267"/>
  </r>
  <r>
    <x v="15"/>
    <x v="0"/>
    <x v="10"/>
    <x v="0"/>
    <n v="5.88"/>
    <n v="53756"/>
    <n v="40373"/>
    <n v="46468"/>
    <n v="68"/>
    <n v="661"/>
    <n v="141326"/>
  </r>
  <r>
    <x v="15"/>
    <x v="0"/>
    <x v="11"/>
    <x v="0"/>
    <n v="5.21"/>
    <n v="55988"/>
    <n v="43673"/>
    <n v="49460"/>
    <n v="68"/>
    <n v="874"/>
    <n v="150063"/>
  </r>
  <r>
    <x v="15"/>
    <x v="0"/>
    <x v="12"/>
    <x v="0"/>
    <n v="5.47"/>
    <n v="56251"/>
    <n v="45372"/>
    <n v="56509"/>
    <n v="61"/>
    <n v="0"/>
    <n v="158193"/>
  </r>
  <r>
    <x v="15"/>
    <x v="0"/>
    <x v="13"/>
    <x v="0"/>
    <n v="3.62"/>
    <n v="52479"/>
    <n v="45054"/>
    <n v="55692"/>
    <n v="0"/>
    <n v="629"/>
    <n v="153854"/>
  </r>
  <r>
    <x v="15"/>
    <x v="0"/>
    <x v="14"/>
    <x v="0"/>
    <n v="4.21"/>
    <n v="50976"/>
    <n v="41118"/>
    <n v="53559"/>
    <n v="0"/>
    <n v="626"/>
    <n v="146279"/>
  </r>
  <r>
    <x v="15"/>
    <x v="0"/>
    <x v="15"/>
    <x v="0"/>
    <n v="5.91"/>
    <n v="49668"/>
    <n v="42130"/>
    <n v="50242"/>
    <n v="0"/>
    <n v="0"/>
    <n v="142040"/>
  </r>
  <r>
    <x v="15"/>
    <x v="0"/>
    <x v="16"/>
    <x v="0"/>
    <n v="4.5199999999999996"/>
    <n v="50514"/>
    <n v="45791"/>
    <n v="50992"/>
    <n v="0"/>
    <n v="0"/>
    <n v="147297"/>
  </r>
  <r>
    <x v="15"/>
    <x v="0"/>
    <x v="17"/>
    <x v="0"/>
    <n v="5.57"/>
    <n v="51101"/>
    <n v="43797"/>
    <n v="49573"/>
    <n v="0"/>
    <n v="0"/>
    <n v="144471"/>
  </r>
  <r>
    <x v="15"/>
    <x v="0"/>
    <x v="18"/>
    <x v="0"/>
    <n v="5.8"/>
    <n v="51908"/>
    <n v="43918"/>
    <n v="48907"/>
    <n v="0"/>
    <n v="0"/>
    <n v="144733"/>
  </r>
  <r>
    <x v="16"/>
    <x v="0"/>
    <x v="0"/>
    <x v="0"/>
    <n v="6.77"/>
    <n v="16516"/>
    <n v="16907"/>
    <n v="3687"/>
    <n v="390"/>
    <n v="8113"/>
    <n v="45613"/>
  </r>
  <r>
    <x v="16"/>
    <x v="0"/>
    <x v="1"/>
    <x v="0"/>
    <n v="4.1399999999999997"/>
    <n v="17885"/>
    <n v="18949"/>
    <n v="4231"/>
    <n v="394"/>
    <n v="8713"/>
    <n v="50172"/>
  </r>
  <r>
    <x v="16"/>
    <x v="0"/>
    <x v="2"/>
    <x v="0"/>
    <n v="2.3199999999999998"/>
    <n v="17906"/>
    <n v="19918"/>
    <n v="4111"/>
    <n v="394"/>
    <n v="8908"/>
    <n v="51237"/>
  </r>
  <r>
    <x v="16"/>
    <x v="0"/>
    <x v="3"/>
    <x v="0"/>
    <n v="3.47"/>
    <n v="18647"/>
    <n v="24669"/>
    <n v="3738"/>
    <n v="278"/>
    <n v="9114"/>
    <n v="56446"/>
  </r>
  <r>
    <x v="16"/>
    <x v="0"/>
    <x v="4"/>
    <x v="0"/>
    <n v="3.47"/>
    <n v="18647"/>
    <n v="24669"/>
    <n v="3738"/>
    <n v="278"/>
    <n v="9114"/>
    <n v="56446"/>
  </r>
  <r>
    <x v="16"/>
    <x v="0"/>
    <x v="5"/>
    <x v="0"/>
    <n v="6.21"/>
    <n v="18510"/>
    <n v="28720"/>
    <n v="3332"/>
    <n v="394"/>
    <n v="9101"/>
    <n v="60057"/>
  </r>
  <r>
    <x v="16"/>
    <x v="0"/>
    <x v="6"/>
    <x v="0"/>
    <n v="3.79"/>
    <n v="18789"/>
    <n v="28079"/>
    <n v="3371"/>
    <n v="121"/>
    <n v="10028"/>
    <n v="60388"/>
  </r>
  <r>
    <x v="16"/>
    <x v="0"/>
    <x v="7"/>
    <x v="0"/>
    <n v="6.12"/>
    <n v="18406"/>
    <n v="27683"/>
    <n v="3746"/>
    <n v="240"/>
    <n v="8804"/>
    <n v="58879"/>
  </r>
  <r>
    <x v="16"/>
    <x v="0"/>
    <x v="8"/>
    <x v="0"/>
    <n v="6.2"/>
    <n v="19842"/>
    <n v="25345"/>
    <n v="3928"/>
    <n v="164"/>
    <n v="11812"/>
    <n v="61091"/>
  </r>
  <r>
    <x v="16"/>
    <x v="0"/>
    <x v="9"/>
    <x v="0"/>
    <n v="6.24"/>
    <n v="19398"/>
    <n v="24947"/>
    <n v="4592"/>
    <n v="164"/>
    <n v="9944"/>
    <n v="59045"/>
  </r>
  <r>
    <x v="16"/>
    <x v="0"/>
    <x v="10"/>
    <x v="0"/>
    <n v="6.97"/>
    <n v="18721"/>
    <n v="24446"/>
    <n v="4282"/>
    <n v="164"/>
    <n v="9866"/>
    <n v="57479"/>
  </r>
  <r>
    <x v="16"/>
    <x v="0"/>
    <x v="11"/>
    <x v="0"/>
    <n v="6.5"/>
    <n v="20119"/>
    <n v="25685"/>
    <n v="5483"/>
    <n v="164"/>
    <n v="9269"/>
    <n v="60720"/>
  </r>
  <r>
    <x v="16"/>
    <x v="0"/>
    <x v="12"/>
    <x v="0"/>
    <n v="8.98"/>
    <n v="19957"/>
    <n v="23685"/>
    <n v="6190"/>
    <n v="178"/>
    <n v="11462"/>
    <n v="61472"/>
  </r>
  <r>
    <x v="16"/>
    <x v="0"/>
    <x v="13"/>
    <x v="0"/>
    <n v="6.84"/>
    <n v="19768"/>
    <n v="23483"/>
    <n v="5885"/>
    <n v="0"/>
    <n v="11678"/>
    <n v="60814"/>
  </r>
  <r>
    <x v="16"/>
    <x v="0"/>
    <x v="14"/>
    <x v="0"/>
    <n v="7.17"/>
    <n v="20062"/>
    <n v="22961"/>
    <n v="4920"/>
    <n v="0"/>
    <n v="12067"/>
    <n v="60010"/>
  </r>
  <r>
    <x v="16"/>
    <x v="0"/>
    <x v="15"/>
    <x v="0"/>
    <n v="7.21"/>
    <n v="19836"/>
    <n v="35621"/>
    <n v="4896"/>
    <n v="0"/>
    <n v="0"/>
    <n v="60353"/>
  </r>
  <r>
    <x v="16"/>
    <x v="0"/>
    <x v="16"/>
    <x v="0"/>
    <n v="7.12"/>
    <n v="20385"/>
    <n v="35772"/>
    <n v="5698"/>
    <n v="0"/>
    <n v="0"/>
    <n v="61855"/>
  </r>
  <r>
    <x v="16"/>
    <x v="0"/>
    <x v="17"/>
    <x v="0"/>
    <n v="8.33"/>
    <n v="21123"/>
    <n v="36715"/>
    <n v="6054"/>
    <n v="0"/>
    <n v="0"/>
    <n v="63892"/>
  </r>
  <r>
    <x v="16"/>
    <x v="0"/>
    <x v="18"/>
    <x v="0"/>
    <n v="7.23"/>
    <n v="22377"/>
    <n v="37740"/>
    <n v="6800"/>
    <n v="0"/>
    <n v="0"/>
    <n v="66917"/>
  </r>
  <r>
    <x v="17"/>
    <x v="0"/>
    <x v="0"/>
    <x v="0"/>
    <n v="8.1"/>
    <n v="8702"/>
    <n v="6309"/>
    <n v="0"/>
    <n v="0"/>
    <n v="0"/>
    <n v="15011"/>
  </r>
  <r>
    <x v="17"/>
    <x v="0"/>
    <x v="1"/>
    <x v="0"/>
    <n v="4.55"/>
    <n v="10000"/>
    <n v="7000"/>
    <n v="0"/>
    <n v="0"/>
    <n v="0"/>
    <n v="17000"/>
  </r>
  <r>
    <x v="17"/>
    <x v="0"/>
    <x v="2"/>
    <x v="0"/>
    <n v="5"/>
    <n v="10000"/>
    <n v="7000"/>
    <n v="0"/>
    <n v="0"/>
    <n v="0"/>
    <n v="17000"/>
  </r>
  <r>
    <x v="17"/>
    <x v="0"/>
    <x v="3"/>
    <x v="0"/>
    <n v="4.55"/>
    <n v="11000"/>
    <n v="8000"/>
    <n v="0"/>
    <n v="0"/>
    <n v="0"/>
    <n v="19000"/>
  </r>
  <r>
    <x v="17"/>
    <x v="0"/>
    <x v="4"/>
    <x v="0"/>
    <n v="4.76"/>
    <n v="10000"/>
    <n v="7000"/>
    <n v="0"/>
    <n v="0"/>
    <n v="0"/>
    <n v="17000"/>
  </r>
  <r>
    <x v="17"/>
    <x v="0"/>
    <x v="5"/>
    <x v="0"/>
    <n v="0"/>
    <n v="11000"/>
    <n v="8000"/>
    <n v="0"/>
    <n v="0"/>
    <n v="0"/>
    <n v="19000"/>
  </r>
  <r>
    <x v="17"/>
    <x v="0"/>
    <x v="6"/>
    <x v="0"/>
    <n v="0"/>
    <n v="10414"/>
    <n v="10456"/>
    <n v="0"/>
    <n v="0"/>
    <n v="0"/>
    <n v="20870"/>
  </r>
  <r>
    <x v="17"/>
    <x v="0"/>
    <x v="7"/>
    <x v="0"/>
    <n v="4.3099999999999996"/>
    <n v="10771"/>
    <n v="8874"/>
    <n v="0"/>
    <n v="0"/>
    <n v="0"/>
    <n v="19645"/>
  </r>
  <r>
    <x v="17"/>
    <x v="0"/>
    <x v="8"/>
    <x v="0"/>
    <n v="3.88"/>
    <n v="11338"/>
    <n v="7818"/>
    <n v="0"/>
    <n v="0"/>
    <n v="0"/>
    <n v="19156"/>
  </r>
  <r>
    <x v="17"/>
    <x v="0"/>
    <x v="9"/>
    <x v="0"/>
    <n v="2.54"/>
    <n v="11428"/>
    <n v="8498"/>
    <n v="0"/>
    <n v="0"/>
    <n v="1757"/>
    <n v="21683"/>
  </r>
  <r>
    <x v="17"/>
    <x v="0"/>
    <x v="10"/>
    <x v="0"/>
    <n v="0"/>
    <n v="11153"/>
    <n v="10185"/>
    <n v="0"/>
    <n v="0"/>
    <n v="1759"/>
    <n v="23097"/>
  </r>
  <r>
    <x v="17"/>
    <x v="0"/>
    <x v="11"/>
    <x v="0"/>
    <n v="0"/>
    <n v="10383"/>
    <n v="9529"/>
    <n v="0"/>
    <n v="0"/>
    <n v="1801"/>
    <n v="21713"/>
  </r>
  <r>
    <x v="17"/>
    <x v="0"/>
    <x v="12"/>
    <x v="0"/>
    <n v="5.69"/>
    <n v="11034"/>
    <n v="10191"/>
    <n v="0"/>
    <n v="0"/>
    <n v="0"/>
    <n v="21225"/>
  </r>
  <r>
    <x v="17"/>
    <x v="0"/>
    <x v="13"/>
    <x v="0"/>
    <n v="5.18"/>
    <n v="10417"/>
    <n v="10197"/>
    <n v="0"/>
    <n v="0"/>
    <n v="0"/>
    <n v="20614"/>
  </r>
  <r>
    <x v="17"/>
    <x v="0"/>
    <x v="14"/>
    <x v="0"/>
    <n v="5.43"/>
    <n v="10587"/>
    <n v="10365"/>
    <n v="0"/>
    <n v="0"/>
    <n v="0"/>
    <n v="20952"/>
  </r>
  <r>
    <x v="17"/>
    <x v="0"/>
    <x v="15"/>
    <x v="0"/>
    <n v="0.68"/>
    <n v="10000"/>
    <n v="10191"/>
    <n v="0"/>
    <n v="0"/>
    <n v="0"/>
    <n v="20191"/>
  </r>
  <r>
    <x v="17"/>
    <x v="0"/>
    <x v="16"/>
    <x v="0"/>
    <n v="3.28"/>
    <n v="10056"/>
    <n v="10853"/>
    <n v="0"/>
    <n v="0"/>
    <n v="0"/>
    <n v="20909"/>
  </r>
  <r>
    <x v="17"/>
    <x v="0"/>
    <x v="17"/>
    <x v="0"/>
    <n v="1.3"/>
    <n v="10682"/>
    <n v="11097"/>
    <n v="0"/>
    <n v="0"/>
    <n v="0"/>
    <n v="21779"/>
  </r>
  <r>
    <x v="17"/>
    <x v="0"/>
    <x v="18"/>
    <x v="0"/>
    <n v="0.98"/>
    <n v="11003"/>
    <n v="11630"/>
    <n v="0"/>
    <n v="0"/>
    <n v="0"/>
    <n v="22633"/>
  </r>
  <r>
    <x v="18"/>
    <x v="0"/>
    <x v="0"/>
    <x v="0"/>
    <n v="11.91"/>
    <n v="20314"/>
    <n v="14520"/>
    <n v="15144"/>
    <n v="293"/>
    <n v="1233"/>
    <n v="51504"/>
  </r>
  <r>
    <x v="18"/>
    <x v="0"/>
    <x v="1"/>
    <x v="0"/>
    <n v="14.11"/>
    <n v="22484"/>
    <n v="15430"/>
    <n v="18007"/>
    <n v="220"/>
    <n v="1098"/>
    <n v="57239"/>
  </r>
  <r>
    <x v="18"/>
    <x v="0"/>
    <x v="2"/>
    <x v="0"/>
    <n v="14.53"/>
    <n v="22170"/>
    <n v="15348"/>
    <n v="18105"/>
    <n v="229"/>
    <n v="1075"/>
    <n v="56927"/>
  </r>
  <r>
    <x v="18"/>
    <x v="0"/>
    <x v="3"/>
    <x v="0"/>
    <n v="11.61"/>
    <n v="23794"/>
    <n v="16650"/>
    <n v="17326"/>
    <n v="225"/>
    <n v="1334"/>
    <n v="59329"/>
  </r>
  <r>
    <x v="18"/>
    <x v="0"/>
    <x v="4"/>
    <x v="0"/>
    <n v="11.72"/>
    <n v="22415"/>
    <n v="16283"/>
    <n v="20134"/>
    <n v="220"/>
    <n v="1179"/>
    <n v="60231"/>
  </r>
  <r>
    <x v="18"/>
    <x v="0"/>
    <x v="5"/>
    <x v="0"/>
    <n v="11.56"/>
    <n v="24486"/>
    <n v="17895"/>
    <n v="20229"/>
    <n v="224"/>
    <n v="1276"/>
    <n v="64110"/>
  </r>
  <r>
    <x v="18"/>
    <x v="0"/>
    <x v="6"/>
    <x v="0"/>
    <n v="5.92"/>
    <n v="23231"/>
    <n v="18002"/>
    <n v="20776"/>
    <n v="217"/>
    <n v="1144"/>
    <n v="63370"/>
  </r>
  <r>
    <x v="18"/>
    <x v="0"/>
    <x v="7"/>
    <x v="0"/>
    <n v="4.78"/>
    <n v="24458"/>
    <n v="18689"/>
    <n v="17597"/>
    <n v="222"/>
    <n v="1340"/>
    <n v="62306"/>
  </r>
  <r>
    <x v="18"/>
    <x v="0"/>
    <x v="8"/>
    <x v="0"/>
    <n v="6.35"/>
    <n v="25711"/>
    <n v="19356"/>
    <n v="20186"/>
    <n v="209"/>
    <n v="1565"/>
    <n v="67027"/>
  </r>
  <r>
    <x v="18"/>
    <x v="0"/>
    <x v="9"/>
    <x v="0"/>
    <n v="3.91"/>
    <n v="24625"/>
    <n v="19785"/>
    <n v="21745"/>
    <n v="192"/>
    <n v="1397"/>
    <n v="67744"/>
  </r>
  <r>
    <x v="18"/>
    <x v="0"/>
    <x v="10"/>
    <x v="0"/>
    <n v="4.7699999999999996"/>
    <n v="22687"/>
    <n v="20195"/>
    <n v="20747"/>
    <n v="299"/>
    <n v="1305"/>
    <n v="65233"/>
  </r>
  <r>
    <x v="18"/>
    <x v="0"/>
    <x v="11"/>
    <x v="0"/>
    <n v="8.09"/>
    <n v="23079"/>
    <n v="21524"/>
    <n v="32583"/>
    <n v="222"/>
    <n v="1781"/>
    <n v="79189"/>
  </r>
  <r>
    <x v="18"/>
    <x v="0"/>
    <x v="12"/>
    <x v="0"/>
    <n v="6.3"/>
    <n v="17300"/>
    <n v="20523"/>
    <n v="37951"/>
    <n v="20"/>
    <n v="0"/>
    <n v="75794"/>
  </r>
  <r>
    <x v="18"/>
    <x v="0"/>
    <x v="13"/>
    <x v="0"/>
    <n v="6.8"/>
    <n v="21826"/>
    <n v="18845"/>
    <n v="29012"/>
    <n v="0"/>
    <n v="713"/>
    <n v="70396"/>
  </r>
  <r>
    <x v="18"/>
    <x v="0"/>
    <x v="14"/>
    <x v="0"/>
    <n v="4.0599999999999996"/>
    <n v="22069"/>
    <n v="18878"/>
    <n v="32803"/>
    <n v="0"/>
    <n v="807"/>
    <n v="74557"/>
  </r>
  <r>
    <x v="18"/>
    <x v="0"/>
    <x v="15"/>
    <x v="0"/>
    <n v="6.99"/>
    <n v="21910"/>
    <n v="18816"/>
    <n v="27157"/>
    <n v="0"/>
    <n v="0"/>
    <n v="67883"/>
  </r>
  <r>
    <x v="18"/>
    <x v="0"/>
    <x v="16"/>
    <x v="0"/>
    <n v="2.4700000000000002"/>
    <n v="22596"/>
    <n v="19297"/>
    <n v="25463"/>
    <n v="0"/>
    <n v="0"/>
    <n v="67356"/>
  </r>
  <r>
    <x v="18"/>
    <x v="0"/>
    <x v="17"/>
    <x v="0"/>
    <n v="1.47"/>
    <n v="23131"/>
    <n v="24411"/>
    <n v="22959"/>
    <n v="0"/>
    <n v="0"/>
    <n v="70501"/>
  </r>
  <r>
    <x v="18"/>
    <x v="0"/>
    <x v="18"/>
    <x v="0"/>
    <n v="8.6999999999999993"/>
    <n v="22881"/>
    <n v="21982"/>
    <n v="18437"/>
    <n v="0"/>
    <n v="0"/>
    <n v="63300"/>
  </r>
  <r>
    <x v="19"/>
    <x v="0"/>
    <x v="0"/>
    <x v="0"/>
    <n v="4.5199999999999996"/>
    <n v="0"/>
    <n v="0"/>
    <n v="26090256"/>
    <n v="0"/>
    <n v="1114616"/>
    <n v="27204872"/>
  </r>
  <r>
    <x v="19"/>
    <x v="0"/>
    <x v="1"/>
    <x v="0"/>
    <n v="4.9400000000000004"/>
    <n v="0"/>
    <n v="0"/>
    <n v="25688254"/>
    <n v="0"/>
    <n v="972034"/>
    <n v="26660288"/>
  </r>
  <r>
    <x v="19"/>
    <x v="0"/>
    <x v="2"/>
    <x v="0"/>
    <n v="4.3600000000000003"/>
    <n v="0"/>
    <n v="0"/>
    <n v="27255811"/>
    <n v="0"/>
    <n v="1043785"/>
    <n v="28299596"/>
  </r>
  <r>
    <x v="19"/>
    <x v="0"/>
    <x v="3"/>
    <x v="0"/>
    <n v="4.21"/>
    <n v="0"/>
    <n v="0"/>
    <n v="27114151"/>
    <n v="0"/>
    <n v="1058707"/>
    <n v="28172858"/>
  </r>
  <r>
    <x v="19"/>
    <x v="0"/>
    <x v="4"/>
    <x v="0"/>
    <n v="5.05"/>
    <n v="0"/>
    <n v="0"/>
    <n v="23547414"/>
    <n v="0"/>
    <n v="1137338"/>
    <n v="24684752"/>
  </r>
  <r>
    <x v="19"/>
    <x v="0"/>
    <x v="5"/>
    <x v="0"/>
    <n v="4.43"/>
    <n v="0"/>
    <n v="0"/>
    <n v="20729382"/>
    <n v="0"/>
    <n v="1013383"/>
    <n v="21742765"/>
  </r>
  <r>
    <x v="19"/>
    <x v="0"/>
    <x v="6"/>
    <x v="0"/>
    <n v="4.26"/>
    <n v="0"/>
    <n v="0"/>
    <n v="18705308"/>
    <n v="0"/>
    <n v="1036299"/>
    <n v="19741607"/>
  </r>
  <r>
    <x v="19"/>
    <x v="0"/>
    <x v="7"/>
    <x v="0"/>
    <n v="4.08"/>
    <n v="0"/>
    <n v="0"/>
    <n v="20718293"/>
    <n v="0"/>
    <n v="803541"/>
    <n v="21521834"/>
  </r>
  <r>
    <x v="19"/>
    <x v="0"/>
    <x v="8"/>
    <x v="0"/>
    <n v="7.25"/>
    <n v="0"/>
    <n v="0"/>
    <n v="16339852"/>
    <n v="0"/>
    <n v="831370"/>
    <n v="17171222"/>
  </r>
  <r>
    <x v="19"/>
    <x v="0"/>
    <x v="9"/>
    <x v="0"/>
    <n v="3.87"/>
    <n v="0"/>
    <n v="0"/>
    <n v="14305001"/>
    <n v="0"/>
    <n v="796212"/>
    <n v="15101213"/>
  </r>
  <r>
    <x v="19"/>
    <x v="0"/>
    <x v="10"/>
    <x v="0"/>
    <n v="2.34"/>
    <n v="0"/>
    <n v="0"/>
    <n v="15697616"/>
    <n v="0"/>
    <n v="918183"/>
    <n v="16615799"/>
  </r>
  <r>
    <x v="19"/>
    <x v="0"/>
    <x v="11"/>
    <x v="0"/>
    <n v="11.62"/>
    <n v="0"/>
    <n v="0"/>
    <n v="16847593"/>
    <n v="0"/>
    <n v="1053299"/>
    <n v="17900892"/>
  </r>
  <r>
    <x v="19"/>
    <x v="0"/>
    <x v="12"/>
    <x v="0"/>
    <n v="11.79"/>
    <n v="0"/>
    <n v="0"/>
    <n v="17337141"/>
    <n v="0"/>
    <n v="1144049"/>
    <n v="18481190"/>
  </r>
  <r>
    <x v="19"/>
    <x v="0"/>
    <x v="13"/>
    <x v="0"/>
    <n v="5.81"/>
    <n v="0"/>
    <n v="0"/>
    <n v="2772707"/>
    <n v="0"/>
    <n v="737578"/>
    <n v="3510285"/>
  </r>
  <r>
    <x v="19"/>
    <x v="0"/>
    <x v="14"/>
    <x v="0"/>
    <n v="2.4300000000000002"/>
    <n v="0"/>
    <n v="0"/>
    <n v="517062"/>
    <n v="0"/>
    <n v="736673"/>
    <n v="1253735"/>
  </r>
  <r>
    <x v="19"/>
    <x v="0"/>
    <x v="15"/>
    <x v="0"/>
    <n v="2.2799999999999998"/>
    <n v="0"/>
    <n v="737124"/>
    <n v="899821"/>
    <n v="0"/>
    <n v="0"/>
    <n v="1636945"/>
  </r>
  <r>
    <x v="19"/>
    <x v="0"/>
    <x v="16"/>
    <x v="0"/>
    <n v="0"/>
    <n v="0"/>
    <n v="933887"/>
    <n v="2459880"/>
    <n v="0"/>
    <n v="0"/>
    <n v="3393767"/>
  </r>
  <r>
    <x v="19"/>
    <x v="0"/>
    <x v="17"/>
    <x v="0"/>
    <n v="1.1100000000000001"/>
    <n v="0"/>
    <n v="900158"/>
    <n v="2998191"/>
    <n v="0"/>
    <n v="0"/>
    <n v="3898349"/>
  </r>
  <r>
    <x v="19"/>
    <x v="0"/>
    <x v="18"/>
    <x v="0"/>
    <n v="0"/>
    <n v="0"/>
    <n v="855872"/>
    <n v="2280991"/>
    <n v="0"/>
    <n v="0"/>
    <n v="3136863"/>
  </r>
  <r>
    <x v="20"/>
    <x v="0"/>
    <x v="0"/>
    <x v="0"/>
    <n v="3.95"/>
    <n v="93605"/>
    <n v="47905"/>
    <n v="47946"/>
    <n v="2198"/>
    <n v="16590"/>
    <n v="208244"/>
  </r>
  <r>
    <x v="20"/>
    <x v="0"/>
    <x v="1"/>
    <x v="0"/>
    <n v="7.58"/>
    <n v="95536"/>
    <n v="47991"/>
    <n v="46041"/>
    <n v="2216"/>
    <n v="10265"/>
    <n v="202049"/>
  </r>
  <r>
    <x v="20"/>
    <x v="0"/>
    <x v="2"/>
    <x v="0"/>
    <n v="6.11"/>
    <n v="98200"/>
    <n v="47400"/>
    <n v="52135"/>
    <n v="2400"/>
    <n v="17600"/>
    <n v="217735"/>
  </r>
  <r>
    <x v="20"/>
    <x v="0"/>
    <x v="3"/>
    <x v="0"/>
    <n v="4.68"/>
    <n v="99597"/>
    <n v="51064"/>
    <n v="49202"/>
    <n v="2058"/>
    <n v="17777"/>
    <n v="219698"/>
  </r>
  <r>
    <x v="20"/>
    <x v="0"/>
    <x v="4"/>
    <x v="0"/>
    <n v="4.5999999999999996"/>
    <n v="102010"/>
    <n v="54370"/>
    <n v="47967"/>
    <n v="1920"/>
    <n v="19135"/>
    <n v="225402"/>
  </r>
  <r>
    <x v="20"/>
    <x v="0"/>
    <x v="5"/>
    <x v="0"/>
    <n v="4.84"/>
    <n v="99875"/>
    <n v="53808"/>
    <n v="51862"/>
    <n v="2169"/>
    <n v="22102"/>
    <n v="229816"/>
  </r>
  <r>
    <x v="20"/>
    <x v="0"/>
    <x v="6"/>
    <x v="0"/>
    <n v="3.24"/>
    <n v="110030"/>
    <n v="54754"/>
    <n v="52295"/>
    <n v="2389"/>
    <n v="29563"/>
    <n v="249031"/>
  </r>
  <r>
    <x v="20"/>
    <x v="0"/>
    <x v="7"/>
    <x v="0"/>
    <n v="3.81"/>
    <n v="106712"/>
    <n v="50602"/>
    <n v="53320"/>
    <n v="1950"/>
    <n v="31128"/>
    <n v="243712"/>
  </r>
  <r>
    <x v="20"/>
    <x v="0"/>
    <x v="8"/>
    <x v="0"/>
    <n v="4.33"/>
    <n v="115181"/>
    <n v="53192"/>
    <n v="52823"/>
    <n v="1950"/>
    <n v="33549"/>
    <n v="256695"/>
  </r>
  <r>
    <x v="20"/>
    <x v="0"/>
    <x v="9"/>
    <x v="0"/>
    <n v="6.41"/>
    <n v="115290"/>
    <n v="51555"/>
    <n v="50303"/>
    <n v="2160"/>
    <n v="34264"/>
    <n v="253572"/>
  </r>
  <r>
    <x v="20"/>
    <x v="0"/>
    <x v="10"/>
    <x v="0"/>
    <n v="4.03"/>
    <n v="121216"/>
    <n v="57610"/>
    <n v="50365"/>
    <n v="2115"/>
    <n v="33320"/>
    <n v="264626"/>
  </r>
  <r>
    <x v="20"/>
    <x v="0"/>
    <x v="11"/>
    <x v="0"/>
    <n v="5.27"/>
    <n v="121063"/>
    <n v="57396"/>
    <n v="50226"/>
    <n v="2112"/>
    <n v="34404"/>
    <n v="265201"/>
  </r>
  <r>
    <x v="20"/>
    <x v="0"/>
    <x v="12"/>
    <x v="0"/>
    <n v="2.34"/>
    <n v="139287"/>
    <n v="61125"/>
    <n v="50692"/>
    <n v="2142"/>
    <n v="38991"/>
    <n v="292237"/>
  </r>
  <r>
    <x v="20"/>
    <x v="0"/>
    <x v="13"/>
    <x v="0"/>
    <n v="1.44"/>
    <n v="136632"/>
    <n v="61181"/>
    <n v="50624"/>
    <n v="0"/>
    <n v="35596"/>
    <n v="284033"/>
  </r>
  <r>
    <x v="20"/>
    <x v="0"/>
    <x v="14"/>
    <x v="0"/>
    <n v="4.12"/>
    <n v="137209"/>
    <n v="60027"/>
    <n v="47944"/>
    <n v="0"/>
    <n v="34157"/>
    <n v="279337"/>
  </r>
  <r>
    <x v="20"/>
    <x v="0"/>
    <x v="15"/>
    <x v="0"/>
    <n v="4.09"/>
    <n v="143931"/>
    <n v="94816"/>
    <n v="42581"/>
    <n v="0"/>
    <n v="0"/>
    <n v="281328"/>
  </r>
  <r>
    <x v="20"/>
    <x v="0"/>
    <x v="16"/>
    <x v="0"/>
    <n v="3.68"/>
    <n v="142863"/>
    <n v="95386"/>
    <n v="46363"/>
    <n v="0"/>
    <n v="0"/>
    <n v="284612"/>
  </r>
  <r>
    <x v="20"/>
    <x v="0"/>
    <x v="17"/>
    <x v="0"/>
    <n v="2.82"/>
    <n v="141765"/>
    <n v="99367"/>
    <n v="44498"/>
    <n v="0"/>
    <n v="0"/>
    <n v="285630"/>
  </r>
  <r>
    <x v="20"/>
    <x v="0"/>
    <x v="18"/>
    <x v="0"/>
    <n v="2.2599999999999998"/>
    <n v="149450"/>
    <n v="102226"/>
    <n v="45156"/>
    <n v="0"/>
    <n v="0"/>
    <n v="296832"/>
  </r>
  <r>
    <x v="21"/>
    <x v="0"/>
    <x v="0"/>
    <x v="0"/>
    <n v="10.51"/>
    <n v="29926"/>
    <n v="18915"/>
    <n v="16308"/>
    <n v="418"/>
    <n v="500"/>
    <n v="66067"/>
  </r>
  <r>
    <x v="21"/>
    <x v="0"/>
    <x v="1"/>
    <x v="0"/>
    <n v="10.52"/>
    <n v="29173"/>
    <n v="18416"/>
    <n v="16124"/>
    <n v="449"/>
    <n v="368"/>
    <n v="64530"/>
  </r>
  <r>
    <x v="21"/>
    <x v="0"/>
    <x v="2"/>
    <x v="0"/>
    <n v="11.05"/>
    <n v="28656"/>
    <n v="18845"/>
    <n v="16870"/>
    <n v="447"/>
    <n v="505"/>
    <n v="65323"/>
  </r>
  <r>
    <x v="21"/>
    <x v="0"/>
    <x v="3"/>
    <x v="0"/>
    <n v="9.9600000000000009"/>
    <n v="30607"/>
    <n v="20096"/>
    <n v="20337"/>
    <n v="453"/>
    <n v="556"/>
    <n v="72049"/>
  </r>
  <r>
    <x v="21"/>
    <x v="0"/>
    <x v="4"/>
    <x v="0"/>
    <n v="9.67"/>
    <n v="30582"/>
    <n v="20988"/>
    <n v="19384"/>
    <n v="507"/>
    <n v="785"/>
    <n v="72246"/>
  </r>
  <r>
    <x v="21"/>
    <x v="0"/>
    <x v="5"/>
    <x v="0"/>
    <n v="10.33"/>
    <n v="32028"/>
    <n v="22525"/>
    <n v="19847"/>
    <n v="508"/>
    <n v="1002"/>
    <n v="75910"/>
  </r>
  <r>
    <x v="21"/>
    <x v="0"/>
    <x v="6"/>
    <x v="0"/>
    <n v="9.27"/>
    <n v="31432"/>
    <n v="22616"/>
    <n v="20164"/>
    <n v="379"/>
    <n v="1566"/>
    <n v="76157"/>
  </r>
  <r>
    <x v="21"/>
    <x v="0"/>
    <x v="7"/>
    <x v="0"/>
    <n v="10.7"/>
    <n v="31631"/>
    <n v="21785"/>
    <n v="21305"/>
    <n v="360"/>
    <n v="1219"/>
    <n v="76300"/>
  </r>
  <r>
    <x v="21"/>
    <x v="0"/>
    <x v="8"/>
    <x v="0"/>
    <n v="9.56"/>
    <n v="33371"/>
    <n v="22075"/>
    <n v="23966"/>
    <n v="339"/>
    <n v="1579"/>
    <n v="81330"/>
  </r>
  <r>
    <x v="21"/>
    <x v="0"/>
    <x v="9"/>
    <x v="0"/>
    <n v="9.94"/>
    <n v="33990"/>
    <n v="22892"/>
    <n v="25057"/>
    <n v="208"/>
    <n v="1710"/>
    <n v="83857"/>
  </r>
  <r>
    <x v="21"/>
    <x v="0"/>
    <x v="10"/>
    <x v="0"/>
    <n v="10.19"/>
    <n v="33490"/>
    <n v="22858"/>
    <n v="23256"/>
    <n v="881"/>
    <n v="1770"/>
    <n v="82255"/>
  </r>
  <r>
    <x v="21"/>
    <x v="0"/>
    <x v="11"/>
    <x v="0"/>
    <n v="9.59"/>
    <n v="33080"/>
    <n v="9265"/>
    <n v="40397"/>
    <n v="961"/>
    <n v="1720"/>
    <n v="85423"/>
  </r>
  <r>
    <x v="21"/>
    <x v="0"/>
    <x v="12"/>
    <x v="0"/>
    <n v="7.56"/>
    <n v="35198"/>
    <n v="24006"/>
    <n v="28997"/>
    <n v="347"/>
    <n v="2018"/>
    <n v="90566"/>
  </r>
  <r>
    <x v="21"/>
    <x v="0"/>
    <x v="13"/>
    <x v="0"/>
    <n v="8.68"/>
    <n v="34839"/>
    <n v="23984"/>
    <n v="24429"/>
    <n v="0"/>
    <n v="2342"/>
    <n v="85594"/>
  </r>
  <r>
    <x v="21"/>
    <x v="0"/>
    <x v="14"/>
    <x v="0"/>
    <n v="8.56"/>
    <n v="35848"/>
    <n v="24788"/>
    <n v="18803"/>
    <n v="0"/>
    <n v="2319"/>
    <n v="81758"/>
  </r>
  <r>
    <x v="21"/>
    <x v="0"/>
    <x v="15"/>
    <x v="0"/>
    <n v="9.4700000000000006"/>
    <n v="36205"/>
    <n v="28268"/>
    <n v="18696"/>
    <n v="0"/>
    <n v="0"/>
    <n v="83169"/>
  </r>
  <r>
    <x v="21"/>
    <x v="0"/>
    <x v="16"/>
    <x v="0"/>
    <n v="8.31"/>
    <n v="37226"/>
    <n v="28505"/>
    <n v="25880"/>
    <n v="0"/>
    <n v="0"/>
    <n v="91611"/>
  </r>
  <r>
    <x v="21"/>
    <x v="0"/>
    <x v="17"/>
    <x v="0"/>
    <n v="7.6"/>
    <n v="37018"/>
    <n v="30182"/>
    <n v="35046"/>
    <n v="0"/>
    <n v="0"/>
    <n v="102246"/>
  </r>
  <r>
    <x v="21"/>
    <x v="0"/>
    <x v="18"/>
    <x v="0"/>
    <n v="8.31"/>
    <n v="38970"/>
    <n v="33081"/>
    <n v="37752"/>
    <n v="0"/>
    <n v="0"/>
    <n v="109803"/>
  </r>
  <r>
    <x v="22"/>
    <x v="0"/>
    <x v="0"/>
    <x v="0"/>
    <n v="5.46"/>
    <n v="35552"/>
    <n v="35362"/>
    <n v="0"/>
    <n v="4510"/>
    <n v="0"/>
    <n v="75424"/>
  </r>
  <r>
    <x v="22"/>
    <x v="0"/>
    <x v="1"/>
    <x v="0"/>
    <n v="5.98"/>
    <n v="35500"/>
    <n v="35188"/>
    <n v="0"/>
    <n v="4187"/>
    <n v="0"/>
    <n v="74875"/>
  </r>
  <r>
    <x v="22"/>
    <x v="0"/>
    <x v="2"/>
    <x v="0"/>
    <n v="5.36"/>
    <n v="34548"/>
    <n v="38994"/>
    <n v="0"/>
    <n v="0"/>
    <n v="5123"/>
    <n v="78665"/>
  </r>
  <r>
    <x v="22"/>
    <x v="0"/>
    <x v="3"/>
    <x v="0"/>
    <n v="5.2"/>
    <n v="35007"/>
    <n v="44581"/>
    <n v="0"/>
    <n v="0"/>
    <n v="3800"/>
    <n v="83388"/>
  </r>
  <r>
    <x v="22"/>
    <x v="0"/>
    <x v="4"/>
    <x v="0"/>
    <n v="2.88"/>
    <n v="38716"/>
    <n v="50850"/>
    <n v="0"/>
    <n v="0"/>
    <n v="0"/>
    <n v="89566"/>
  </r>
  <r>
    <x v="22"/>
    <x v="0"/>
    <x v="5"/>
    <x v="0"/>
    <n v="5.29"/>
    <n v="37459"/>
    <n v="31633"/>
    <n v="29597"/>
    <n v="0"/>
    <n v="0"/>
    <n v="98689"/>
  </r>
  <r>
    <x v="22"/>
    <x v="0"/>
    <x v="6"/>
    <x v="0"/>
    <n v="2.3199999999999998"/>
    <n v="40144"/>
    <n v="35800"/>
    <n v="39234"/>
    <n v="0"/>
    <n v="0"/>
    <n v="115178"/>
  </r>
  <r>
    <x v="22"/>
    <x v="0"/>
    <x v="7"/>
    <x v="0"/>
    <n v="3.73"/>
    <n v="39368"/>
    <n v="34752"/>
    <n v="47352"/>
    <n v="0"/>
    <n v="0"/>
    <n v="121472"/>
  </r>
  <r>
    <x v="22"/>
    <x v="0"/>
    <x v="8"/>
    <x v="0"/>
    <n v="3.69"/>
    <n v="40293"/>
    <n v="37311"/>
    <n v="56458"/>
    <n v="0"/>
    <n v="0"/>
    <n v="134062"/>
  </r>
  <r>
    <x v="22"/>
    <x v="0"/>
    <x v="9"/>
    <x v="0"/>
    <n v="3.7"/>
    <n v="41904"/>
    <n v="37833"/>
    <n v="56412"/>
    <n v="0"/>
    <n v="0"/>
    <n v="136149"/>
  </r>
  <r>
    <x v="22"/>
    <x v="0"/>
    <x v="10"/>
    <x v="0"/>
    <n v="5.31"/>
    <n v="36837"/>
    <n v="43096"/>
    <n v="50337"/>
    <n v="0"/>
    <n v="0"/>
    <n v="130270"/>
  </r>
  <r>
    <x v="22"/>
    <x v="0"/>
    <x v="11"/>
    <x v="0"/>
    <n v="3.59"/>
    <n v="37444"/>
    <n v="46674"/>
    <n v="49620"/>
    <n v="0"/>
    <n v="0"/>
    <n v="133738"/>
  </r>
  <r>
    <x v="22"/>
    <x v="0"/>
    <x v="12"/>
    <x v="0"/>
    <n v="4.58"/>
    <n v="42032"/>
    <n v="45016"/>
    <n v="49566"/>
    <n v="0"/>
    <n v="0"/>
    <n v="136614"/>
  </r>
  <r>
    <x v="22"/>
    <x v="0"/>
    <x v="13"/>
    <x v="0"/>
    <n v="1.84"/>
    <n v="48271"/>
    <n v="42834"/>
    <n v="46335"/>
    <n v="0"/>
    <n v="0"/>
    <n v="137440"/>
  </r>
  <r>
    <x v="22"/>
    <x v="0"/>
    <x v="14"/>
    <x v="0"/>
    <n v="2.96"/>
    <n v="49967"/>
    <n v="44793"/>
    <n v="44187"/>
    <n v="0"/>
    <n v="0"/>
    <n v="138947"/>
  </r>
  <r>
    <x v="22"/>
    <x v="0"/>
    <x v="15"/>
    <x v="0"/>
    <n v="10.23"/>
    <n v="50246"/>
    <n v="38476"/>
    <n v="44368"/>
    <n v="0"/>
    <n v="0"/>
    <n v="133090"/>
  </r>
  <r>
    <x v="22"/>
    <x v="0"/>
    <x v="16"/>
    <x v="0"/>
    <n v="4.5"/>
    <n v="49823"/>
    <n v="38863"/>
    <n v="49153"/>
    <n v="0"/>
    <n v="0"/>
    <n v="137839"/>
  </r>
  <r>
    <x v="22"/>
    <x v="0"/>
    <x v="17"/>
    <x v="0"/>
    <n v="4.84"/>
    <n v="49780"/>
    <n v="41064"/>
    <n v="47019"/>
    <n v="0"/>
    <n v="0"/>
    <n v="137863"/>
  </r>
  <r>
    <x v="22"/>
    <x v="0"/>
    <x v="18"/>
    <x v="0"/>
    <n v="3.87"/>
    <n v="51620"/>
    <n v="43646"/>
    <n v="47233"/>
    <n v="0"/>
    <n v="0"/>
    <n v="142499"/>
  </r>
  <r>
    <x v="23"/>
    <x v="0"/>
    <x v="0"/>
    <x v="0"/>
    <n v="3.57"/>
    <n v="39129"/>
    <n v="6899"/>
    <n v="40000"/>
    <n v="1200"/>
    <n v="45000"/>
    <n v="132228"/>
  </r>
  <r>
    <x v="23"/>
    <x v="0"/>
    <x v="1"/>
    <x v="0"/>
    <n v="1.92"/>
    <n v="46000"/>
    <n v="12000"/>
    <n v="39000"/>
    <n v="0"/>
    <n v="5000"/>
    <n v="102000"/>
  </r>
  <r>
    <x v="23"/>
    <x v="0"/>
    <x v="2"/>
    <x v="0"/>
    <n v="3.92"/>
    <n v="40000"/>
    <n v="13000"/>
    <n v="39000"/>
    <n v="0"/>
    <n v="6000"/>
    <n v="98000"/>
  </r>
  <r>
    <x v="23"/>
    <x v="0"/>
    <x v="3"/>
    <x v="0"/>
    <n v="1.85"/>
    <n v="45000"/>
    <n v="15000"/>
    <n v="40000"/>
    <n v="0"/>
    <n v="2000"/>
    <n v="102000"/>
  </r>
  <r>
    <x v="23"/>
    <x v="0"/>
    <x v="4"/>
    <x v="0"/>
    <n v="4.17"/>
    <n v="40237"/>
    <n v="15321"/>
    <n v="41199"/>
    <n v="0"/>
    <n v="5433"/>
    <n v="102190"/>
  </r>
  <r>
    <x v="23"/>
    <x v="0"/>
    <x v="5"/>
    <x v="0"/>
    <n v="4.49"/>
    <n v="44514"/>
    <n v="15713"/>
    <n v="44275"/>
    <n v="0"/>
    <n v="6825"/>
    <n v="111327"/>
  </r>
  <r>
    <x v="23"/>
    <x v="0"/>
    <x v="6"/>
    <x v="0"/>
    <n v="2.99"/>
    <n v="42118"/>
    <n v="16656"/>
    <n v="45970"/>
    <n v="0"/>
    <n v="7054"/>
    <n v="111798"/>
  </r>
  <r>
    <x v="23"/>
    <x v="0"/>
    <x v="7"/>
    <x v="0"/>
    <n v="2.64"/>
    <n v="42984"/>
    <n v="16789"/>
    <n v="47121"/>
    <n v="0"/>
    <n v="6916"/>
    <n v="113810"/>
  </r>
  <r>
    <x v="23"/>
    <x v="0"/>
    <x v="8"/>
    <x v="0"/>
    <n v="4.46"/>
    <n v="54562"/>
    <n v="20366"/>
    <n v="60475"/>
    <n v="0"/>
    <n v="7124"/>
    <n v="142527"/>
  </r>
  <r>
    <x v="23"/>
    <x v="0"/>
    <x v="9"/>
    <x v="0"/>
    <n v="3.43"/>
    <n v="54527"/>
    <n v="20360"/>
    <n v="60353"/>
    <n v="0"/>
    <n v="7120"/>
    <n v="142360"/>
  </r>
  <r>
    <x v="23"/>
    <x v="0"/>
    <x v="10"/>
    <x v="0"/>
    <n v="4.83"/>
    <n v="42915"/>
    <n v="15761"/>
    <n v="47383"/>
    <n v="0"/>
    <n v="5955"/>
    <n v="112014"/>
  </r>
  <r>
    <x v="23"/>
    <x v="0"/>
    <x v="11"/>
    <x v="0"/>
    <n v="4.7699999999999996"/>
    <n v="44103"/>
    <n v="17220"/>
    <n v="48327"/>
    <n v="0"/>
    <n v="5910"/>
    <n v="115560"/>
  </r>
  <r>
    <x v="23"/>
    <x v="0"/>
    <x v="12"/>
    <x v="0"/>
    <n v="3.68"/>
    <n v="43703"/>
    <n v="66909"/>
    <n v="0"/>
    <n v="0"/>
    <n v="6893"/>
    <n v="117505"/>
  </r>
  <r>
    <x v="23"/>
    <x v="0"/>
    <x v="13"/>
    <x v="0"/>
    <n v="5.29"/>
    <n v="42821"/>
    <n v="64477"/>
    <n v="0"/>
    <n v="0"/>
    <n v="46"/>
    <n v="107344"/>
  </r>
  <r>
    <x v="23"/>
    <x v="0"/>
    <x v="14"/>
    <x v="0"/>
    <n v="6.62"/>
    <n v="43457"/>
    <n v="61702"/>
    <n v="0"/>
    <n v="0"/>
    <n v="49"/>
    <n v="105208"/>
  </r>
  <r>
    <x v="23"/>
    <x v="0"/>
    <x v="15"/>
    <x v="0"/>
    <n v="6.24"/>
    <n v="42747"/>
    <n v="61791"/>
    <n v="67"/>
    <n v="0"/>
    <n v="0"/>
    <n v="104605"/>
  </r>
  <r>
    <x v="23"/>
    <x v="0"/>
    <x v="16"/>
    <x v="0"/>
    <n v="14.19"/>
    <n v="42460"/>
    <n v="57126"/>
    <n v="0"/>
    <n v="0"/>
    <n v="0"/>
    <n v="99586"/>
  </r>
  <r>
    <x v="23"/>
    <x v="0"/>
    <x v="17"/>
    <x v="0"/>
    <n v="6.08"/>
    <n v="42664"/>
    <n v="55034"/>
    <n v="0"/>
    <n v="0"/>
    <n v="0"/>
    <n v="97698"/>
  </r>
  <r>
    <x v="23"/>
    <x v="0"/>
    <x v="18"/>
    <x v="0"/>
    <n v="6.18"/>
    <n v="44469"/>
    <n v="57299"/>
    <n v="0"/>
    <n v="0"/>
    <n v="0"/>
    <n v="101768"/>
  </r>
  <r>
    <x v="24"/>
    <x v="0"/>
    <x v="0"/>
    <x v="0"/>
    <n v="2.57"/>
    <n v="54283"/>
    <n v="28877"/>
    <n v="20803"/>
    <n v="399"/>
    <n v="2510"/>
    <n v="106872"/>
  </r>
  <r>
    <x v="24"/>
    <x v="0"/>
    <x v="1"/>
    <x v="0"/>
    <n v="3.84"/>
    <n v="54437"/>
    <n v="28820"/>
    <n v="20281"/>
    <n v="448"/>
    <n v="2754"/>
    <n v="106740"/>
  </r>
  <r>
    <x v="24"/>
    <x v="0"/>
    <x v="2"/>
    <x v="0"/>
    <n v="4.6500000000000004"/>
    <n v="56296"/>
    <n v="28700"/>
    <n v="22445"/>
    <n v="413"/>
    <n v="2770"/>
    <n v="110624"/>
  </r>
  <r>
    <x v="24"/>
    <x v="0"/>
    <x v="3"/>
    <x v="0"/>
    <n v="1.46"/>
    <n v="59450"/>
    <n v="29640"/>
    <n v="23520"/>
    <n v="422"/>
    <n v="2939"/>
    <n v="115971"/>
  </r>
  <r>
    <x v="24"/>
    <x v="0"/>
    <x v="4"/>
    <x v="0"/>
    <n v="3.44"/>
    <n v="54521"/>
    <n v="29044"/>
    <n v="24011"/>
    <n v="480"/>
    <n v="2753"/>
    <n v="110809"/>
  </r>
  <r>
    <x v="24"/>
    <x v="0"/>
    <x v="5"/>
    <x v="0"/>
    <n v="3.28"/>
    <n v="61398"/>
    <n v="30041"/>
    <n v="23611"/>
    <n v="499"/>
    <n v="2791"/>
    <n v="118340"/>
  </r>
  <r>
    <x v="24"/>
    <x v="0"/>
    <x v="6"/>
    <x v="0"/>
    <n v="3.65"/>
    <n v="59884"/>
    <n v="30780"/>
    <n v="25422"/>
    <n v="541"/>
    <n v="2970"/>
    <n v="119597"/>
  </r>
  <r>
    <x v="24"/>
    <x v="0"/>
    <x v="7"/>
    <x v="0"/>
    <n v="2.77"/>
    <n v="58972"/>
    <n v="30230"/>
    <n v="24729"/>
    <n v="568"/>
    <n v="3069"/>
    <n v="117568"/>
  </r>
  <r>
    <x v="24"/>
    <x v="0"/>
    <x v="8"/>
    <x v="0"/>
    <n v="0"/>
    <n v="65535"/>
    <n v="33120"/>
    <n v="27160"/>
    <n v="587"/>
    <n v="3285"/>
    <n v="129687"/>
  </r>
  <r>
    <x v="24"/>
    <x v="0"/>
    <x v="9"/>
    <x v="0"/>
    <n v="3.91"/>
    <n v="65761"/>
    <n v="33711"/>
    <n v="26416"/>
    <n v="624"/>
    <n v="3246"/>
    <n v="129758"/>
  </r>
  <r>
    <x v="24"/>
    <x v="0"/>
    <x v="10"/>
    <x v="0"/>
    <n v="5.61"/>
    <n v="65556"/>
    <n v="34686"/>
    <n v="26485"/>
    <n v="647"/>
    <n v="3752"/>
    <n v="131126"/>
  </r>
  <r>
    <x v="24"/>
    <x v="0"/>
    <x v="11"/>
    <x v="0"/>
    <n v="2.81"/>
    <n v="70737"/>
    <n v="37057"/>
    <n v="30575"/>
    <n v="698"/>
    <n v="3835"/>
    <n v="142902"/>
  </r>
  <r>
    <x v="24"/>
    <x v="0"/>
    <x v="12"/>
    <x v="0"/>
    <n v="4.8499999999999996"/>
    <n v="70971"/>
    <n v="41528"/>
    <n v="29933"/>
    <n v="718"/>
    <n v="4093"/>
    <n v="147243"/>
  </r>
  <r>
    <x v="24"/>
    <x v="0"/>
    <x v="13"/>
    <x v="0"/>
    <n v="3.73"/>
    <n v="68543"/>
    <n v="40860"/>
    <n v="28891"/>
    <n v="0"/>
    <n v="4603"/>
    <n v="142897"/>
  </r>
  <r>
    <x v="24"/>
    <x v="0"/>
    <x v="14"/>
    <x v="0"/>
    <n v="1.1299999999999999"/>
    <n v="72319"/>
    <n v="43550"/>
    <n v="31306"/>
    <n v="0"/>
    <n v="5079"/>
    <n v="152254"/>
  </r>
  <r>
    <x v="24"/>
    <x v="0"/>
    <x v="15"/>
    <x v="0"/>
    <n v="4.96"/>
    <n v="70252"/>
    <n v="46347"/>
    <n v="31887"/>
    <n v="0"/>
    <n v="0"/>
    <n v="148486"/>
  </r>
  <r>
    <x v="24"/>
    <x v="0"/>
    <x v="16"/>
    <x v="0"/>
    <n v="4.5599999999999996"/>
    <n v="70955"/>
    <n v="46910"/>
    <n v="31254"/>
    <n v="0"/>
    <n v="0"/>
    <n v="149119"/>
  </r>
  <r>
    <x v="24"/>
    <x v="0"/>
    <x v="17"/>
    <x v="0"/>
    <n v="3.35"/>
    <n v="73142"/>
    <n v="50969"/>
    <n v="30095"/>
    <n v="0"/>
    <n v="0"/>
    <n v="154206"/>
  </r>
  <r>
    <x v="24"/>
    <x v="0"/>
    <x v="18"/>
    <x v="0"/>
    <n v="4.09"/>
    <n v="75535"/>
    <n v="51379"/>
    <n v="31816"/>
    <n v="0"/>
    <n v="0"/>
    <n v="158730"/>
  </r>
  <r>
    <x v="25"/>
    <x v="0"/>
    <x v="0"/>
    <x v="0"/>
    <n v="6.01"/>
    <n v="8141"/>
    <n v="5285"/>
    <n v="4274"/>
    <n v="50"/>
    <n v="6287"/>
    <n v="24037"/>
  </r>
  <r>
    <x v="25"/>
    <x v="0"/>
    <x v="1"/>
    <x v="0"/>
    <n v="5.81"/>
    <n v="8468"/>
    <n v="5906"/>
    <n v="158"/>
    <n v="0"/>
    <n v="4963"/>
    <n v="19495"/>
  </r>
  <r>
    <x v="25"/>
    <x v="0"/>
    <x v="2"/>
    <x v="0"/>
    <n v="5.53"/>
    <n v="8419"/>
    <n v="6565"/>
    <n v="0"/>
    <n v="0"/>
    <n v="2276"/>
    <n v="17260"/>
  </r>
  <r>
    <x v="25"/>
    <x v="0"/>
    <x v="3"/>
    <x v="0"/>
    <n v="8.98"/>
    <n v="8828"/>
    <n v="6568"/>
    <n v="0"/>
    <n v="0"/>
    <n v="2164"/>
    <n v="17560"/>
  </r>
  <r>
    <x v="25"/>
    <x v="0"/>
    <x v="4"/>
    <x v="0"/>
    <n v="5.63"/>
    <n v="8275"/>
    <n v="6898"/>
    <n v="0"/>
    <n v="127"/>
    <n v="2164"/>
    <n v="17464"/>
  </r>
  <r>
    <x v="25"/>
    <x v="0"/>
    <x v="5"/>
    <x v="0"/>
    <n v="4.46"/>
    <n v="9370"/>
    <n v="6918"/>
    <n v="0"/>
    <n v="95"/>
    <n v="2397"/>
    <n v="18780"/>
  </r>
  <r>
    <x v="25"/>
    <x v="0"/>
    <x v="6"/>
    <x v="0"/>
    <n v="6.87"/>
    <n v="8779"/>
    <n v="6522"/>
    <n v="0"/>
    <n v="95"/>
    <n v="2189"/>
    <n v="17585"/>
  </r>
  <r>
    <x v="25"/>
    <x v="0"/>
    <x v="7"/>
    <x v="0"/>
    <n v="5.36"/>
    <n v="8836"/>
    <n v="7037"/>
    <n v="0"/>
    <n v="95"/>
    <n v="2258"/>
    <n v="18226"/>
  </r>
  <r>
    <x v="25"/>
    <x v="0"/>
    <x v="8"/>
    <x v="0"/>
    <n v="6.39"/>
    <n v="9409"/>
    <n v="7271"/>
    <n v="0"/>
    <n v="95"/>
    <n v="2463"/>
    <n v="19238"/>
  </r>
  <r>
    <x v="25"/>
    <x v="0"/>
    <x v="9"/>
    <x v="0"/>
    <n v="5.89"/>
    <n v="9256"/>
    <n v="7720"/>
    <n v="0"/>
    <n v="95"/>
    <n v="2381"/>
    <n v="19452"/>
  </r>
  <r>
    <x v="25"/>
    <x v="0"/>
    <x v="10"/>
    <x v="0"/>
    <n v="3.07"/>
    <n v="9427"/>
    <n v="7480"/>
    <n v="0"/>
    <n v="95"/>
    <n v="2466"/>
    <n v="19468"/>
  </r>
  <r>
    <x v="25"/>
    <x v="0"/>
    <x v="11"/>
    <x v="0"/>
    <n v="7.4"/>
    <n v="9008"/>
    <n v="7651"/>
    <n v="0"/>
    <n v="95"/>
    <n v="2827"/>
    <n v="19581"/>
  </r>
  <r>
    <x v="25"/>
    <x v="0"/>
    <x v="12"/>
    <x v="0"/>
    <n v="7.98"/>
    <n v="9232"/>
    <n v="7854"/>
    <n v="0"/>
    <n v="95"/>
    <n v="2847"/>
    <n v="20028"/>
  </r>
  <r>
    <x v="25"/>
    <x v="0"/>
    <x v="13"/>
    <x v="0"/>
    <n v="3.19"/>
    <n v="8770"/>
    <n v="7223"/>
    <n v="0"/>
    <n v="0"/>
    <n v="2781"/>
    <n v="18774"/>
  </r>
  <r>
    <x v="25"/>
    <x v="0"/>
    <x v="14"/>
    <x v="0"/>
    <n v="6.5"/>
    <n v="8391"/>
    <n v="7481"/>
    <n v="0"/>
    <n v="0"/>
    <n v="2800"/>
    <n v="18672"/>
  </r>
  <r>
    <x v="25"/>
    <x v="0"/>
    <x v="15"/>
    <x v="0"/>
    <n v="7.12"/>
    <n v="8147"/>
    <n v="10020"/>
    <n v="0"/>
    <n v="0"/>
    <n v="0"/>
    <n v="18167"/>
  </r>
  <r>
    <x v="25"/>
    <x v="0"/>
    <x v="16"/>
    <x v="0"/>
    <n v="6.5"/>
    <n v="8137"/>
    <n v="10995"/>
    <n v="0"/>
    <n v="0"/>
    <n v="0"/>
    <n v="19132"/>
  </r>
  <r>
    <x v="25"/>
    <x v="0"/>
    <x v="17"/>
    <x v="0"/>
    <n v="4.16"/>
    <n v="8334"/>
    <n v="12005"/>
    <n v="0"/>
    <n v="0"/>
    <n v="0"/>
    <n v="20339"/>
  </r>
  <r>
    <x v="25"/>
    <x v="0"/>
    <x v="18"/>
    <x v="0"/>
    <n v="5.03"/>
    <n v="8138"/>
    <n v="12718"/>
    <n v="0"/>
    <n v="0"/>
    <n v="0"/>
    <n v="20856"/>
  </r>
  <r>
    <x v="26"/>
    <x v="0"/>
    <x v="0"/>
    <x v="0"/>
    <n v="6.12"/>
    <n v="17258"/>
    <n v="10678"/>
    <n v="13673"/>
    <n v="174"/>
    <n v="4152"/>
    <n v="45935"/>
  </r>
  <r>
    <x v="26"/>
    <x v="0"/>
    <x v="1"/>
    <x v="0"/>
    <n v="5.05"/>
    <n v="27470"/>
    <n v="13000"/>
    <n v="12440"/>
    <n v="290"/>
    <n v="3770"/>
    <n v="56970"/>
  </r>
  <r>
    <x v="26"/>
    <x v="0"/>
    <x v="2"/>
    <x v="0"/>
    <n v="0.64"/>
    <n v="17522"/>
    <n v="11490"/>
    <n v="16942"/>
    <n v="191"/>
    <n v="4602"/>
    <n v="50747"/>
  </r>
  <r>
    <x v="26"/>
    <x v="0"/>
    <x v="3"/>
    <x v="0"/>
    <n v="13.45"/>
    <n v="11470"/>
    <n v="11809"/>
    <n v="17214"/>
    <n v="183"/>
    <n v="3899"/>
    <n v="44575"/>
  </r>
  <r>
    <x v="26"/>
    <x v="0"/>
    <x v="4"/>
    <x v="0"/>
    <n v="1.81"/>
    <n v="17928"/>
    <n v="11797"/>
    <n v="19161"/>
    <n v="202"/>
    <n v="3728"/>
    <n v="52816"/>
  </r>
  <r>
    <x v="26"/>
    <x v="0"/>
    <x v="5"/>
    <x v="0"/>
    <n v="4.78"/>
    <n v="20008"/>
    <n v="12229"/>
    <n v="16036"/>
    <n v="182"/>
    <n v="3059"/>
    <n v="51514"/>
  </r>
  <r>
    <x v="26"/>
    <x v="0"/>
    <x v="6"/>
    <x v="0"/>
    <n v="8.42"/>
    <n v="19039"/>
    <n v="12963"/>
    <n v="15729"/>
    <n v="191"/>
    <n v="2783"/>
    <n v="50705"/>
  </r>
  <r>
    <x v="26"/>
    <x v="0"/>
    <x v="7"/>
    <x v="0"/>
    <n v="8.15"/>
    <n v="19500"/>
    <n v="13100"/>
    <n v="17300"/>
    <n v="200"/>
    <n v="2900"/>
    <n v="53000"/>
  </r>
  <r>
    <x v="26"/>
    <x v="0"/>
    <x v="8"/>
    <x v="0"/>
    <n v="8.16"/>
    <n v="20499"/>
    <n v="13579"/>
    <n v="18890"/>
    <n v="198"/>
    <n v="2627"/>
    <n v="55793"/>
  </r>
  <r>
    <x v="26"/>
    <x v="0"/>
    <x v="9"/>
    <x v="0"/>
    <n v="5.55"/>
    <n v="21144"/>
    <n v="13620"/>
    <n v="18595"/>
    <n v="196"/>
    <n v="2197"/>
    <n v="55752"/>
  </r>
  <r>
    <x v="26"/>
    <x v="0"/>
    <x v="10"/>
    <x v="0"/>
    <n v="6.3"/>
    <n v="19181"/>
    <n v="12853"/>
    <n v="18654"/>
    <n v="197"/>
    <n v="2283"/>
    <n v="53168"/>
  </r>
  <r>
    <x v="26"/>
    <x v="0"/>
    <x v="11"/>
    <x v="0"/>
    <n v="7.15"/>
    <n v="19165"/>
    <n v="12909"/>
    <n v="17588"/>
    <n v="188"/>
    <n v="3330"/>
    <n v="53180"/>
  </r>
  <r>
    <x v="26"/>
    <x v="0"/>
    <x v="12"/>
    <x v="0"/>
    <n v="12.21"/>
    <n v="19740"/>
    <n v="13281"/>
    <n v="14184"/>
    <n v="181"/>
    <n v="2986"/>
    <n v="50372"/>
  </r>
  <r>
    <x v="26"/>
    <x v="0"/>
    <x v="13"/>
    <x v="0"/>
    <n v="3.69"/>
    <n v="18724"/>
    <n v="26274"/>
    <n v="3772"/>
    <n v="0"/>
    <n v="2657"/>
    <n v="51427"/>
  </r>
  <r>
    <x v="26"/>
    <x v="0"/>
    <x v="14"/>
    <x v="0"/>
    <n v="8.64"/>
    <n v="19830"/>
    <n v="29766"/>
    <n v="1942"/>
    <n v="0"/>
    <n v="2550"/>
    <n v="54088"/>
  </r>
  <r>
    <x v="26"/>
    <x v="0"/>
    <x v="15"/>
    <x v="0"/>
    <n v="10.18"/>
    <n v="18857"/>
    <n v="32394"/>
    <n v="1024"/>
    <n v="0"/>
    <n v="0"/>
    <n v="52275"/>
  </r>
  <r>
    <x v="26"/>
    <x v="0"/>
    <x v="16"/>
    <x v="0"/>
    <n v="4.97"/>
    <n v="18768"/>
    <n v="32719"/>
    <n v="2303"/>
    <n v="0"/>
    <n v="0"/>
    <n v="53790"/>
  </r>
  <r>
    <x v="26"/>
    <x v="0"/>
    <x v="17"/>
    <x v="0"/>
    <n v="6.46"/>
    <n v="19327"/>
    <n v="33009"/>
    <n v="3347"/>
    <n v="0"/>
    <n v="0"/>
    <n v="55683"/>
  </r>
  <r>
    <x v="26"/>
    <x v="0"/>
    <x v="18"/>
    <x v="0"/>
    <n v="7.02"/>
    <n v="19614"/>
    <n v="32174"/>
    <n v="4086"/>
    <n v="0"/>
    <n v="0"/>
    <n v="55874"/>
  </r>
  <r>
    <x v="27"/>
    <x v="0"/>
    <x v="0"/>
    <x v="0"/>
    <n v="8.66"/>
    <n v="184311"/>
    <n v="39311"/>
    <n v="16344"/>
    <n v="58"/>
    <n v="45339"/>
    <n v="285363"/>
  </r>
  <r>
    <x v="27"/>
    <x v="0"/>
    <x v="1"/>
    <x v="0"/>
    <n v="8.7200000000000006"/>
    <n v="203981"/>
    <n v="41908"/>
    <n v="15490"/>
    <n v="68"/>
    <n v="42109"/>
    <n v="303556"/>
  </r>
  <r>
    <x v="27"/>
    <x v="0"/>
    <x v="2"/>
    <x v="0"/>
    <n v="8.19"/>
    <n v="210481"/>
    <n v="43737"/>
    <n v="16168"/>
    <n v="73"/>
    <n v="48369"/>
    <n v="318828"/>
  </r>
  <r>
    <x v="27"/>
    <x v="0"/>
    <x v="3"/>
    <x v="0"/>
    <n v="7.52"/>
    <n v="241379"/>
    <n v="65206"/>
    <n v="0"/>
    <n v="74"/>
    <n v="47774"/>
    <n v="354433"/>
  </r>
  <r>
    <x v="27"/>
    <x v="0"/>
    <x v="4"/>
    <x v="0"/>
    <n v="7.78"/>
    <n v="234647"/>
    <n v="48367"/>
    <n v="18175"/>
    <n v="76"/>
    <n v="45449"/>
    <n v="346714"/>
  </r>
  <r>
    <x v="27"/>
    <x v="0"/>
    <x v="5"/>
    <x v="0"/>
    <n v="7.16"/>
    <n v="281889"/>
    <n v="52697"/>
    <n v="14890"/>
    <n v="78"/>
    <n v="41702"/>
    <n v="391256"/>
  </r>
  <r>
    <x v="27"/>
    <x v="0"/>
    <x v="6"/>
    <x v="0"/>
    <n v="7.61"/>
    <n v="272940"/>
    <n v="56387"/>
    <n v="14171"/>
    <n v="81"/>
    <n v="55156"/>
    <n v="398735"/>
  </r>
  <r>
    <x v="27"/>
    <x v="0"/>
    <x v="7"/>
    <x v="0"/>
    <n v="6.45"/>
    <n v="282587"/>
    <n v="56902"/>
    <n v="13494"/>
    <n v="84"/>
    <n v="51522"/>
    <n v="404589"/>
  </r>
  <r>
    <x v="27"/>
    <x v="0"/>
    <x v="8"/>
    <x v="0"/>
    <n v="9.39"/>
    <n v="305842"/>
    <n v="59579"/>
    <n v="14709"/>
    <n v="84"/>
    <n v="51628"/>
    <n v="431842"/>
  </r>
  <r>
    <x v="27"/>
    <x v="0"/>
    <x v="9"/>
    <x v="0"/>
    <n v="7.44"/>
    <n v="309400"/>
    <n v="55007"/>
    <n v="20128"/>
    <n v="84"/>
    <n v="49660"/>
    <n v="434279"/>
  </r>
  <r>
    <x v="27"/>
    <x v="0"/>
    <x v="10"/>
    <x v="0"/>
    <n v="8.73"/>
    <n v="323242"/>
    <n v="59854"/>
    <n v="22466"/>
    <n v="85"/>
    <n v="44284"/>
    <n v="449931"/>
  </r>
  <r>
    <x v="27"/>
    <x v="0"/>
    <x v="11"/>
    <x v="0"/>
    <n v="6.7"/>
    <n v="349201"/>
    <n v="68601"/>
    <n v="22206"/>
    <n v="90"/>
    <n v="51850"/>
    <n v="491948"/>
  </r>
  <r>
    <x v="27"/>
    <x v="0"/>
    <x v="12"/>
    <x v="0"/>
    <n v="7.19"/>
    <n v="367297"/>
    <n v="72330"/>
    <n v="27043"/>
    <n v="120"/>
    <n v="55342"/>
    <n v="522132"/>
  </r>
  <r>
    <x v="27"/>
    <x v="0"/>
    <x v="13"/>
    <x v="0"/>
    <n v="7.16"/>
    <n v="356232"/>
    <n v="72131"/>
    <n v="27083"/>
    <n v="0"/>
    <n v="58261"/>
    <n v="513707"/>
  </r>
  <r>
    <x v="27"/>
    <x v="0"/>
    <x v="14"/>
    <x v="0"/>
    <n v="7.43"/>
    <n v="365703"/>
    <n v="73582"/>
    <n v="28834"/>
    <n v="0"/>
    <n v="57999"/>
    <n v="526118"/>
  </r>
  <r>
    <x v="27"/>
    <x v="0"/>
    <x v="15"/>
    <x v="0"/>
    <n v="6.97"/>
    <n v="368047"/>
    <n v="75240"/>
    <n v="86602"/>
    <n v="0"/>
    <n v="0"/>
    <n v="529889"/>
  </r>
  <r>
    <x v="27"/>
    <x v="0"/>
    <x v="16"/>
    <x v="0"/>
    <n v="7.08"/>
    <n v="379981"/>
    <n v="78931"/>
    <n v="86471"/>
    <n v="0"/>
    <n v="0"/>
    <n v="545383"/>
  </r>
  <r>
    <x v="27"/>
    <x v="0"/>
    <x v="17"/>
    <x v="0"/>
    <n v="8.0299999999999994"/>
    <n v="400482"/>
    <n v="81563"/>
    <n v="89512"/>
    <n v="0"/>
    <n v="0"/>
    <n v="571557"/>
  </r>
  <r>
    <x v="27"/>
    <x v="0"/>
    <x v="18"/>
    <x v="0"/>
    <n v="5.96"/>
    <n v="436123"/>
    <n v="95593"/>
    <n v="91334"/>
    <n v="0"/>
    <n v="0"/>
    <n v="623050"/>
  </r>
  <r>
    <x v="28"/>
    <x v="0"/>
    <x v="0"/>
    <x v="0"/>
    <n v="2.68"/>
    <n v="333036"/>
    <n v="176744"/>
    <n v="809761"/>
    <n v="1805"/>
    <n v="1381"/>
    <n v="1322727"/>
  </r>
  <r>
    <x v="28"/>
    <x v="0"/>
    <x v="1"/>
    <x v="0"/>
    <n v="3.88"/>
    <n v="345039"/>
    <n v="184632"/>
    <n v="807619"/>
    <n v="1708"/>
    <n v="1339"/>
    <n v="1340337"/>
  </r>
  <r>
    <x v="28"/>
    <x v="0"/>
    <x v="2"/>
    <x v="0"/>
    <n v="4.16"/>
    <n v="344087"/>
    <n v="186855"/>
    <n v="822056"/>
    <n v="1617"/>
    <n v="1239"/>
    <n v="1355854"/>
  </r>
  <r>
    <x v="28"/>
    <x v="0"/>
    <x v="3"/>
    <x v="0"/>
    <n v="4.96"/>
    <n v="363850"/>
    <n v="192062"/>
    <n v="809036"/>
    <n v="1652"/>
    <n v="1272"/>
    <n v="1367872"/>
  </r>
  <r>
    <x v="28"/>
    <x v="0"/>
    <x v="4"/>
    <x v="0"/>
    <n v="2.92"/>
    <n v="329297"/>
    <n v="183660"/>
    <n v="813385"/>
    <n v="1692"/>
    <n v="1268"/>
    <n v="1329302"/>
  </r>
  <r>
    <x v="28"/>
    <x v="0"/>
    <x v="5"/>
    <x v="0"/>
    <n v="3.12"/>
    <n v="376088"/>
    <n v="195515"/>
    <n v="739332"/>
    <n v="1751"/>
    <n v="1427"/>
    <n v="1314113"/>
  </r>
  <r>
    <x v="28"/>
    <x v="0"/>
    <x v="6"/>
    <x v="0"/>
    <n v="2.86"/>
    <n v="374503"/>
    <n v="196753"/>
    <n v="769025"/>
    <n v="1777"/>
    <n v="1304"/>
    <n v="1343362"/>
  </r>
  <r>
    <x v="28"/>
    <x v="0"/>
    <x v="7"/>
    <x v="0"/>
    <n v="3.07"/>
    <n v="361682"/>
    <n v="195004"/>
    <n v="705047"/>
    <n v="1800"/>
    <n v="1754"/>
    <n v="1265287"/>
  </r>
  <r>
    <x v="28"/>
    <x v="0"/>
    <x v="8"/>
    <x v="0"/>
    <n v="3.23"/>
    <n v="383032"/>
    <n v="199452"/>
    <n v="668617"/>
    <n v="1816"/>
    <n v="1781"/>
    <n v="1254698"/>
  </r>
  <r>
    <x v="28"/>
    <x v="0"/>
    <x v="9"/>
    <x v="0"/>
    <n v="2.4300000000000002"/>
    <n v="378643"/>
    <n v="196854"/>
    <n v="824137"/>
    <n v="1786"/>
    <n v="2227"/>
    <n v="1403647"/>
  </r>
  <r>
    <x v="28"/>
    <x v="0"/>
    <x v="10"/>
    <x v="0"/>
    <n v="3.49"/>
    <n v="388550"/>
    <n v="197757"/>
    <n v="770875"/>
    <n v="1842"/>
    <n v="1656"/>
    <n v="1360680"/>
  </r>
  <r>
    <x v="28"/>
    <x v="0"/>
    <x v="11"/>
    <x v="0"/>
    <n v="2.3199999999999998"/>
    <n v="426101"/>
    <n v="207616"/>
    <n v="635077"/>
    <n v="1876"/>
    <n v="1884"/>
    <n v="1272554"/>
  </r>
  <r>
    <x v="28"/>
    <x v="0"/>
    <x v="12"/>
    <x v="0"/>
    <n v="2.19"/>
    <n v="410966"/>
    <n v="205976"/>
    <n v="616452"/>
    <n v="1891"/>
    <n v="1820"/>
    <n v="1237105"/>
  </r>
  <r>
    <x v="28"/>
    <x v="0"/>
    <x v="13"/>
    <x v="0"/>
    <n v="2.9"/>
    <n v="404369"/>
    <n v="202084"/>
    <n v="544405"/>
    <n v="0"/>
    <n v="3749"/>
    <n v="1154607"/>
  </r>
  <r>
    <x v="28"/>
    <x v="0"/>
    <x v="14"/>
    <x v="0"/>
    <n v="1.89"/>
    <n v="406253"/>
    <n v="200614"/>
    <n v="647465"/>
    <n v="0"/>
    <n v="3741"/>
    <n v="1258073"/>
  </r>
  <r>
    <x v="28"/>
    <x v="0"/>
    <x v="15"/>
    <x v="0"/>
    <n v="3.03"/>
    <n v="391292"/>
    <n v="198303"/>
    <n v="649983"/>
    <n v="0"/>
    <n v="0"/>
    <n v="1239578"/>
  </r>
  <r>
    <x v="28"/>
    <x v="0"/>
    <x v="16"/>
    <x v="0"/>
    <n v="2.4"/>
    <n v="400578"/>
    <n v="199586"/>
    <n v="673498"/>
    <n v="0"/>
    <n v="0"/>
    <n v="1273662"/>
  </r>
  <r>
    <x v="28"/>
    <x v="0"/>
    <x v="17"/>
    <x v="0"/>
    <n v="2.48"/>
    <n v="414445"/>
    <n v="200044"/>
    <n v="677880"/>
    <n v="0"/>
    <n v="0"/>
    <n v="1292369"/>
  </r>
  <r>
    <x v="28"/>
    <x v="0"/>
    <x v="18"/>
    <x v="0"/>
    <n v="2.93"/>
    <n v="428622"/>
    <n v="205124"/>
    <n v="675643"/>
    <n v="0"/>
    <n v="0"/>
    <n v="1309389"/>
  </r>
  <r>
    <x v="29"/>
    <x v="0"/>
    <x v="0"/>
    <x v="0"/>
    <n v="0"/>
    <n v="0"/>
    <n v="0"/>
    <n v="0"/>
    <n v="0"/>
    <n v="0"/>
    <n v="0"/>
  </r>
  <r>
    <x v="29"/>
    <x v="0"/>
    <x v="1"/>
    <x v="0"/>
    <n v="0"/>
    <n v="0"/>
    <n v="0"/>
    <n v="0"/>
    <n v="0"/>
    <n v="0"/>
    <n v="0"/>
  </r>
  <r>
    <x v="29"/>
    <x v="0"/>
    <x v="2"/>
    <x v="0"/>
    <n v="0"/>
    <n v="0"/>
    <n v="0"/>
    <n v="0"/>
    <n v="0"/>
    <n v="0"/>
    <n v="0"/>
  </r>
  <r>
    <x v="29"/>
    <x v="0"/>
    <x v="3"/>
    <x v="0"/>
    <n v="0"/>
    <n v="0"/>
    <n v="0"/>
    <n v="0"/>
    <n v="0"/>
    <n v="0"/>
    <n v="0"/>
  </r>
  <r>
    <x v="29"/>
    <x v="0"/>
    <x v="4"/>
    <x v="0"/>
    <n v="0"/>
    <n v="0"/>
    <n v="0"/>
    <n v="0"/>
    <n v="0"/>
    <n v="0"/>
    <n v="0"/>
  </r>
  <r>
    <x v="29"/>
    <x v="0"/>
    <x v="5"/>
    <x v="0"/>
    <n v="0"/>
    <n v="0"/>
    <n v="0"/>
    <n v="0"/>
    <n v="0"/>
    <n v="0"/>
    <n v="0"/>
  </r>
  <r>
    <x v="29"/>
    <x v="0"/>
    <x v="6"/>
    <x v="0"/>
    <n v="0"/>
    <n v="0"/>
    <n v="0"/>
    <n v="0"/>
    <n v="0"/>
    <n v="0"/>
    <n v="0"/>
  </r>
  <r>
    <x v="29"/>
    <x v="0"/>
    <x v="7"/>
    <x v="0"/>
    <n v="0"/>
    <n v="0"/>
    <n v="0"/>
    <n v="0"/>
    <n v="0"/>
    <n v="0"/>
    <n v="0"/>
  </r>
  <r>
    <x v="29"/>
    <x v="0"/>
    <x v="8"/>
    <x v="0"/>
    <n v="0"/>
    <n v="0"/>
    <n v="0"/>
    <n v="0"/>
    <n v="0"/>
    <n v="0"/>
    <n v="0"/>
  </r>
  <r>
    <x v="29"/>
    <x v="0"/>
    <x v="9"/>
    <x v="0"/>
    <n v="0"/>
    <n v="0"/>
    <n v="0"/>
    <n v="0"/>
    <n v="0"/>
    <n v="0"/>
    <n v="0"/>
  </r>
  <r>
    <x v="29"/>
    <x v="0"/>
    <x v="10"/>
    <x v="0"/>
    <n v="0"/>
    <n v="0"/>
    <n v="0"/>
    <n v="0"/>
    <n v="0"/>
    <n v="0"/>
    <n v="0"/>
  </r>
  <r>
    <x v="29"/>
    <x v="0"/>
    <x v="11"/>
    <x v="0"/>
    <n v="0"/>
    <n v="0"/>
    <n v="0"/>
    <n v="0"/>
    <n v="0"/>
    <n v="0"/>
    <n v="0"/>
  </r>
  <r>
    <x v="29"/>
    <x v="0"/>
    <x v="12"/>
    <x v="0"/>
    <n v="0"/>
    <n v="0"/>
    <n v="0"/>
    <n v="0"/>
    <n v="0"/>
    <n v="0"/>
    <n v="0"/>
  </r>
  <r>
    <x v="29"/>
    <x v="0"/>
    <x v="13"/>
    <x v="0"/>
    <n v="0"/>
    <n v="0"/>
    <n v="0"/>
    <n v="0"/>
    <n v="0"/>
    <n v="0"/>
    <n v="0"/>
  </r>
  <r>
    <x v="29"/>
    <x v="0"/>
    <x v="14"/>
    <x v="0"/>
    <n v="1.05"/>
    <n v="0"/>
    <n v="0"/>
    <n v="0"/>
    <n v="0"/>
    <n v="0"/>
    <n v="0"/>
  </r>
  <r>
    <x v="29"/>
    <x v="0"/>
    <x v="15"/>
    <x v="0"/>
    <n v="1.92"/>
    <n v="0"/>
    <n v="0"/>
    <n v="0"/>
    <n v="0"/>
    <n v="0"/>
    <n v="0"/>
  </r>
  <r>
    <x v="29"/>
    <x v="0"/>
    <x v="16"/>
    <x v="0"/>
    <n v="2.61"/>
    <n v="0"/>
    <n v="0"/>
    <n v="0"/>
    <n v="0"/>
    <n v="0"/>
    <n v="0"/>
  </r>
  <r>
    <x v="29"/>
    <x v="0"/>
    <x v="17"/>
    <x v="0"/>
    <n v="0"/>
    <n v="0"/>
    <n v="0"/>
    <n v="0"/>
    <n v="0"/>
    <n v="0"/>
    <n v="0"/>
  </r>
  <r>
    <x v="29"/>
    <x v="0"/>
    <x v="18"/>
    <x v="0"/>
    <n v="0"/>
    <n v="0"/>
    <n v="0"/>
    <n v="0"/>
    <n v="0"/>
    <n v="0"/>
    <n v="0"/>
  </r>
  <r>
    <x v="30"/>
    <x v="0"/>
    <x v="0"/>
    <x v="0"/>
    <n v="5.04"/>
    <n v="104680"/>
    <n v="63864"/>
    <n v="24186"/>
    <n v="1113"/>
    <n v="0"/>
    <n v="193843"/>
  </r>
  <r>
    <x v="30"/>
    <x v="0"/>
    <x v="1"/>
    <x v="0"/>
    <n v="5.03"/>
    <n v="106435"/>
    <n v="68608"/>
    <n v="23790"/>
    <n v="1053"/>
    <n v="0"/>
    <n v="199886"/>
  </r>
  <r>
    <x v="30"/>
    <x v="0"/>
    <x v="2"/>
    <x v="0"/>
    <n v="7.6"/>
    <n v="105927"/>
    <n v="71648"/>
    <n v="22043"/>
    <n v="1053"/>
    <n v="0"/>
    <n v="200671"/>
  </r>
  <r>
    <x v="30"/>
    <x v="0"/>
    <x v="3"/>
    <x v="0"/>
    <n v="5.64"/>
    <n v="111690"/>
    <n v="76604"/>
    <n v="21995"/>
    <n v="1053"/>
    <n v="0"/>
    <n v="211342"/>
  </r>
  <r>
    <x v="30"/>
    <x v="0"/>
    <x v="4"/>
    <x v="0"/>
    <n v="6.44"/>
    <n v="102484"/>
    <n v="73847"/>
    <n v="22178"/>
    <n v="1060"/>
    <n v="0"/>
    <n v="199569"/>
  </r>
  <r>
    <x v="30"/>
    <x v="0"/>
    <x v="5"/>
    <x v="0"/>
    <n v="5.3"/>
    <n v="113861"/>
    <n v="80313"/>
    <n v="22908"/>
    <n v="1073"/>
    <n v="0"/>
    <n v="218155"/>
  </r>
  <r>
    <x v="30"/>
    <x v="0"/>
    <x v="6"/>
    <x v="0"/>
    <n v="5.05"/>
    <n v="111671"/>
    <n v="82268"/>
    <n v="25435"/>
    <n v="1085"/>
    <n v="0"/>
    <n v="220459"/>
  </r>
  <r>
    <x v="30"/>
    <x v="0"/>
    <x v="7"/>
    <x v="0"/>
    <n v="5.63"/>
    <n v="107839"/>
    <n v="78854"/>
    <n v="29461"/>
    <n v="1098"/>
    <n v="0"/>
    <n v="217252"/>
  </r>
  <r>
    <x v="30"/>
    <x v="0"/>
    <x v="8"/>
    <x v="0"/>
    <n v="3.24"/>
    <n v="117077"/>
    <n v="79822"/>
    <n v="29281"/>
    <n v="1122"/>
    <n v="0"/>
    <n v="227302"/>
  </r>
  <r>
    <x v="30"/>
    <x v="0"/>
    <x v="9"/>
    <x v="0"/>
    <n v="0"/>
    <n v="112659"/>
    <n v="81214"/>
    <n v="27523"/>
    <n v="1136"/>
    <n v="0"/>
    <n v="222532"/>
  </r>
  <r>
    <x v="30"/>
    <x v="0"/>
    <x v="10"/>
    <x v="0"/>
    <n v="9.01"/>
    <n v="108104"/>
    <n v="81771"/>
    <n v="26830"/>
    <n v="1179"/>
    <n v="0"/>
    <n v="217884"/>
  </r>
  <r>
    <x v="30"/>
    <x v="0"/>
    <x v="11"/>
    <x v="0"/>
    <n v="4.3899999999999997"/>
    <n v="119607"/>
    <n v="86686"/>
    <n v="27675"/>
    <n v="1160"/>
    <n v="0"/>
    <n v="235128"/>
  </r>
  <r>
    <x v="30"/>
    <x v="0"/>
    <x v="12"/>
    <x v="0"/>
    <n v="5.76"/>
    <n v="116355"/>
    <n v="85662"/>
    <n v="27418"/>
    <n v="1167"/>
    <n v="0"/>
    <n v="230602"/>
  </r>
  <r>
    <x v="30"/>
    <x v="0"/>
    <x v="13"/>
    <x v="0"/>
    <n v="5.25"/>
    <n v="112782"/>
    <n v="82104"/>
    <n v="26053"/>
    <n v="0"/>
    <n v="1060"/>
    <n v="221999"/>
  </r>
  <r>
    <x v="30"/>
    <x v="0"/>
    <x v="14"/>
    <x v="0"/>
    <n v="5.01"/>
    <n v="114358"/>
    <n v="82186"/>
    <n v="27747"/>
    <n v="0"/>
    <n v="1149"/>
    <n v="225440"/>
  </r>
  <r>
    <x v="30"/>
    <x v="0"/>
    <x v="15"/>
    <x v="0"/>
    <n v="5.03"/>
    <n v="109539"/>
    <n v="36753"/>
    <n v="80219"/>
    <n v="0"/>
    <n v="0"/>
    <n v="226511"/>
  </r>
  <r>
    <x v="30"/>
    <x v="0"/>
    <x v="16"/>
    <x v="0"/>
    <n v="3.84"/>
    <n v="109822"/>
    <n v="116367"/>
    <n v="0"/>
    <n v="0"/>
    <n v="0"/>
    <n v="226189"/>
  </r>
  <r>
    <x v="30"/>
    <x v="0"/>
    <x v="17"/>
    <x v="0"/>
    <n v="4.72"/>
    <n v="112752"/>
    <n v="116584"/>
    <n v="0"/>
    <n v="0"/>
    <n v="0"/>
    <n v="229336"/>
  </r>
  <r>
    <x v="30"/>
    <x v="0"/>
    <x v="18"/>
    <x v="0"/>
    <n v="6.58"/>
    <n v="112261"/>
    <n v="122518"/>
    <n v="0"/>
    <n v="0"/>
    <n v="0"/>
    <n v="234779"/>
  </r>
  <r>
    <x v="31"/>
    <x v="0"/>
    <x v="0"/>
    <x v="0"/>
    <n v="4.0199999999999996"/>
    <n v="38634"/>
    <n v="13329"/>
    <n v="12367"/>
    <n v="282"/>
    <n v="30687"/>
    <n v="95299"/>
  </r>
  <r>
    <x v="31"/>
    <x v="0"/>
    <x v="1"/>
    <x v="0"/>
    <n v="7.8"/>
    <n v="40664"/>
    <n v="13351"/>
    <n v="11564"/>
    <n v="281"/>
    <n v="28364"/>
    <n v="94224"/>
  </r>
  <r>
    <x v="31"/>
    <x v="0"/>
    <x v="2"/>
    <x v="0"/>
    <n v="7.77"/>
    <n v="38870"/>
    <n v="13138"/>
    <n v="13511"/>
    <n v="281"/>
    <n v="28067"/>
    <n v="93867"/>
  </r>
  <r>
    <x v="31"/>
    <x v="0"/>
    <x v="3"/>
    <x v="0"/>
    <n v="3.23"/>
    <n v="43106"/>
    <n v="41429"/>
    <n v="11768"/>
    <n v="281"/>
    <n v="5423"/>
    <n v="102007"/>
  </r>
  <r>
    <x v="31"/>
    <x v="0"/>
    <x v="4"/>
    <x v="0"/>
    <n v="3.32"/>
    <n v="38525"/>
    <n v="39123"/>
    <n v="11478"/>
    <n v="280"/>
    <n v="9114"/>
    <n v="98520"/>
  </r>
  <r>
    <x v="31"/>
    <x v="0"/>
    <x v="5"/>
    <x v="0"/>
    <n v="0.97"/>
    <n v="43419"/>
    <n v="39889"/>
    <n v="11695"/>
    <n v="281"/>
    <n v="11556"/>
    <n v="106840"/>
  </r>
  <r>
    <x v="31"/>
    <x v="0"/>
    <x v="6"/>
    <x v="0"/>
    <n v="4.28"/>
    <n v="40220"/>
    <n v="51924"/>
    <n v="7084"/>
    <n v="281"/>
    <n v="222"/>
    <n v="99731"/>
  </r>
  <r>
    <x v="31"/>
    <x v="0"/>
    <x v="7"/>
    <x v="0"/>
    <n v="2.5299999999999998"/>
    <n v="40983"/>
    <n v="50745"/>
    <n v="5222"/>
    <n v="282"/>
    <n v="174"/>
    <n v="97406"/>
  </r>
  <r>
    <x v="31"/>
    <x v="0"/>
    <x v="8"/>
    <x v="0"/>
    <n v="6.08"/>
    <n v="43091"/>
    <n v="54427"/>
    <n v="4486"/>
    <n v="281"/>
    <n v="157"/>
    <n v="102442"/>
  </r>
  <r>
    <x v="31"/>
    <x v="0"/>
    <x v="9"/>
    <x v="0"/>
    <n v="4.97"/>
    <n v="40138"/>
    <n v="45243"/>
    <n v="6825"/>
    <n v="281"/>
    <n v="7260"/>
    <n v="99747"/>
  </r>
  <r>
    <x v="31"/>
    <x v="0"/>
    <x v="10"/>
    <x v="0"/>
    <n v="8.14"/>
    <n v="30750"/>
    <n v="53053"/>
    <n v="11691"/>
    <n v="281"/>
    <n v="8007"/>
    <n v="103782"/>
  </r>
  <r>
    <x v="31"/>
    <x v="0"/>
    <x v="11"/>
    <x v="0"/>
    <n v="5.98"/>
    <n v="39644"/>
    <n v="54528"/>
    <n v="12339"/>
    <n v="16"/>
    <n v="260"/>
    <n v="106787"/>
  </r>
  <r>
    <x v="31"/>
    <x v="0"/>
    <x v="12"/>
    <x v="0"/>
    <n v="4.8"/>
    <n v="41426"/>
    <n v="57687"/>
    <n v="12308"/>
    <n v="281"/>
    <n v="390"/>
    <n v="112092"/>
  </r>
  <r>
    <x v="31"/>
    <x v="0"/>
    <x v="13"/>
    <x v="0"/>
    <n v="5.9"/>
    <n v="40072"/>
    <n v="53643"/>
    <n v="12216"/>
    <n v="0"/>
    <n v="349"/>
    <n v="106280"/>
  </r>
  <r>
    <x v="31"/>
    <x v="0"/>
    <x v="14"/>
    <x v="0"/>
    <n v="5.31"/>
    <n v="40957"/>
    <n v="54658"/>
    <n v="13886"/>
    <n v="0"/>
    <n v="335"/>
    <n v="109836"/>
  </r>
  <r>
    <x v="31"/>
    <x v="0"/>
    <x v="15"/>
    <x v="0"/>
    <n v="7.38"/>
    <n v="40812"/>
    <n v="54714"/>
    <n v="13051"/>
    <n v="0"/>
    <n v="0"/>
    <n v="108577"/>
  </r>
  <r>
    <x v="31"/>
    <x v="0"/>
    <x v="16"/>
    <x v="0"/>
    <n v="5.81"/>
    <n v="42113"/>
    <n v="56445"/>
    <n v="12936"/>
    <n v="0"/>
    <n v="0"/>
    <n v="111494"/>
  </r>
  <r>
    <x v="31"/>
    <x v="0"/>
    <x v="17"/>
    <x v="0"/>
    <n v="6.3"/>
    <n v="42997"/>
    <n v="59868"/>
    <n v="11793"/>
    <n v="0"/>
    <n v="0"/>
    <n v="114658"/>
  </r>
  <r>
    <x v="31"/>
    <x v="0"/>
    <x v="18"/>
    <x v="0"/>
    <n v="4.8600000000000003"/>
    <n v="44818"/>
    <n v="62522"/>
    <n v="11631"/>
    <n v="0"/>
    <n v="0"/>
    <n v="118971"/>
  </r>
  <r>
    <x v="32"/>
    <x v="0"/>
    <x v="0"/>
    <x v="0"/>
    <n v="6.4"/>
    <n v="10917"/>
    <n v="8739"/>
    <n v="0"/>
    <n v="0"/>
    <n v="262"/>
    <n v="19918"/>
  </r>
  <r>
    <x v="32"/>
    <x v="0"/>
    <x v="1"/>
    <x v="0"/>
    <n v="8.6999999999999993"/>
    <n v="11000"/>
    <n v="9000"/>
    <n v="0"/>
    <n v="0"/>
    <n v="0"/>
    <n v="20000"/>
  </r>
  <r>
    <x v="32"/>
    <x v="0"/>
    <x v="2"/>
    <x v="0"/>
    <n v="6.06"/>
    <n v="10485"/>
    <n v="8286"/>
    <n v="0"/>
    <n v="0"/>
    <n v="412"/>
    <n v="19183"/>
  </r>
  <r>
    <x v="32"/>
    <x v="0"/>
    <x v="3"/>
    <x v="0"/>
    <n v="5.19"/>
    <n v="11621"/>
    <n v="8400"/>
    <n v="0"/>
    <n v="0"/>
    <n v="432"/>
    <n v="20453"/>
  </r>
  <r>
    <x v="32"/>
    <x v="0"/>
    <x v="4"/>
    <x v="0"/>
    <n v="3.35"/>
    <n v="10996"/>
    <n v="9163"/>
    <n v="0"/>
    <n v="0"/>
    <n v="1133"/>
    <n v="21292"/>
  </r>
  <r>
    <x v="32"/>
    <x v="0"/>
    <x v="5"/>
    <x v="0"/>
    <n v="9.92"/>
    <n v="12208"/>
    <n v="9661"/>
    <n v="0"/>
    <n v="0"/>
    <n v="421"/>
    <n v="22290"/>
  </r>
  <r>
    <x v="32"/>
    <x v="0"/>
    <x v="6"/>
    <x v="0"/>
    <n v="6.96"/>
    <n v="11570"/>
    <n v="9462"/>
    <n v="0"/>
    <n v="0"/>
    <n v="653"/>
    <n v="21685"/>
  </r>
  <r>
    <x v="32"/>
    <x v="0"/>
    <x v="7"/>
    <x v="0"/>
    <n v="3.01"/>
    <n v="11638"/>
    <n v="10032"/>
    <n v="290"/>
    <n v="200"/>
    <n v="0"/>
    <n v="22160"/>
  </r>
  <r>
    <x v="32"/>
    <x v="0"/>
    <x v="8"/>
    <x v="0"/>
    <n v="4.28"/>
    <n v="12106"/>
    <n v="10323"/>
    <n v="0"/>
    <n v="0"/>
    <n v="200"/>
    <n v="22629"/>
  </r>
  <r>
    <x v="32"/>
    <x v="0"/>
    <x v="9"/>
    <x v="0"/>
    <n v="3.42"/>
    <n v="11735"/>
    <n v="10645"/>
    <n v="0"/>
    <n v="0"/>
    <n v="0"/>
    <n v="22380"/>
  </r>
  <r>
    <x v="32"/>
    <x v="0"/>
    <x v="10"/>
    <x v="0"/>
    <n v="2.62"/>
    <n v="10905"/>
    <n v="10632"/>
    <n v="0"/>
    <n v="0"/>
    <n v="463"/>
    <n v="22000"/>
  </r>
  <r>
    <x v="32"/>
    <x v="0"/>
    <x v="11"/>
    <x v="0"/>
    <n v="0.47"/>
    <n v="10778"/>
    <n v="10310"/>
    <n v="0"/>
    <n v="0"/>
    <n v="0"/>
    <n v="21088"/>
  </r>
  <r>
    <x v="32"/>
    <x v="0"/>
    <x v="12"/>
    <x v="0"/>
    <n v="1.77"/>
    <n v="11164"/>
    <n v="9560"/>
    <n v="0"/>
    <n v="0"/>
    <n v="0"/>
    <n v="20724"/>
  </r>
  <r>
    <x v="32"/>
    <x v="0"/>
    <x v="13"/>
    <x v="0"/>
    <n v="2.06"/>
    <n v="10470"/>
    <n v="10756"/>
    <n v="0"/>
    <n v="0"/>
    <n v="0"/>
    <n v="21226"/>
  </r>
  <r>
    <x v="32"/>
    <x v="0"/>
    <x v="14"/>
    <x v="0"/>
    <n v="6.71"/>
    <n v="10594"/>
    <n v="9515"/>
    <n v="0"/>
    <n v="0"/>
    <n v="0"/>
    <n v="20109"/>
  </r>
  <r>
    <x v="32"/>
    <x v="0"/>
    <x v="15"/>
    <x v="0"/>
    <n v="6.51"/>
    <n v="10781"/>
    <n v="9953"/>
    <n v="0"/>
    <n v="0"/>
    <n v="0"/>
    <n v="20734"/>
  </r>
  <r>
    <x v="32"/>
    <x v="0"/>
    <x v="16"/>
    <x v="0"/>
    <n v="7.12"/>
    <n v="10868"/>
    <n v="9113"/>
    <n v="0"/>
    <n v="0"/>
    <n v="0"/>
    <n v="19981"/>
  </r>
  <r>
    <x v="32"/>
    <x v="0"/>
    <x v="17"/>
    <x v="0"/>
    <n v="7.63"/>
    <n v="11017"/>
    <n v="10076"/>
    <n v="0"/>
    <n v="0"/>
    <n v="0"/>
    <n v="21093"/>
  </r>
  <r>
    <x v="32"/>
    <x v="0"/>
    <x v="18"/>
    <x v="0"/>
    <n v="4.53"/>
    <n v="11446"/>
    <n v="10605"/>
    <n v="0"/>
    <n v="0"/>
    <n v="0"/>
    <n v="22051"/>
  </r>
  <r>
    <x v="33"/>
    <x v="0"/>
    <x v="0"/>
    <x v="0"/>
    <n v="8.74"/>
    <n v="1800807"/>
    <n v="1886372"/>
    <n v="2753781"/>
    <n v="45784"/>
    <n v="86995"/>
    <n v="6573739"/>
  </r>
  <r>
    <x v="33"/>
    <x v="0"/>
    <x v="1"/>
    <x v="0"/>
    <n v="8.25"/>
    <n v="1867806"/>
    <n v="1939320"/>
    <n v="2837895"/>
    <n v="41999"/>
    <n v="88377"/>
    <n v="6775397"/>
  </r>
  <r>
    <x v="33"/>
    <x v="0"/>
    <x v="2"/>
    <x v="0"/>
    <n v="10.1"/>
    <n v="1813872"/>
    <n v="1943056"/>
    <n v="2918151"/>
    <n v="36008"/>
    <n v="86522"/>
    <n v="6797609"/>
  </r>
  <r>
    <x v="33"/>
    <x v="0"/>
    <x v="3"/>
    <x v="0"/>
    <n v="7.09"/>
    <n v="1829115"/>
    <n v="2006226"/>
    <n v="2982275"/>
    <n v="34437"/>
    <n v="89776"/>
    <n v="6941829"/>
  </r>
  <r>
    <x v="33"/>
    <x v="0"/>
    <x v="4"/>
    <x v="0"/>
    <n v="7.79"/>
    <n v="1738899"/>
    <n v="2018319"/>
    <n v="3093557"/>
    <n v="33960"/>
    <n v="89066"/>
    <n v="6973801"/>
  </r>
  <r>
    <x v="33"/>
    <x v="0"/>
    <x v="5"/>
    <x v="0"/>
    <n v="7.44"/>
    <n v="1874632"/>
    <n v="2122697"/>
    <n v="3025992"/>
    <n v="34449"/>
    <n v="87941"/>
    <n v="7145711"/>
  </r>
  <r>
    <x v="33"/>
    <x v="0"/>
    <x v="6"/>
    <x v="0"/>
    <n v="6.92"/>
    <n v="1867348"/>
    <n v="2174268"/>
    <n v="3186902"/>
    <n v="33992"/>
    <n v="88957"/>
    <n v="7351467"/>
  </r>
  <r>
    <x v="33"/>
    <x v="0"/>
    <x v="7"/>
    <x v="0"/>
    <n v="6.35"/>
    <n v="1882156"/>
    <n v="2192376"/>
    <n v="3104782"/>
    <n v="33825"/>
    <n v="89637"/>
    <n v="7302776"/>
  </r>
  <r>
    <x v="33"/>
    <x v="0"/>
    <x v="8"/>
    <x v="0"/>
    <n v="4.47"/>
    <n v="2000206"/>
    <n v="2307052"/>
    <n v="2681811"/>
    <n v="33519"/>
    <n v="85975"/>
    <n v="7108563"/>
  </r>
  <r>
    <x v="33"/>
    <x v="0"/>
    <x v="9"/>
    <x v="0"/>
    <n v="10.52"/>
    <n v="1936688"/>
    <n v="2301625"/>
    <n v="2683672"/>
    <n v="33383"/>
    <n v="82957"/>
    <n v="7038325"/>
  </r>
  <r>
    <x v="33"/>
    <x v="0"/>
    <x v="10"/>
    <x v="0"/>
    <n v="9.19"/>
    <n v="1943983"/>
    <n v="2376039"/>
    <n v="2669769"/>
    <n v="33678"/>
    <n v="84351"/>
    <n v="7107820"/>
  </r>
  <r>
    <x v="33"/>
    <x v="0"/>
    <x v="11"/>
    <x v="0"/>
    <n v="10.130000000000001"/>
    <n v="1826622"/>
    <n v="2090074"/>
    <n v="1294894"/>
    <n v="34033"/>
    <n v="80855"/>
    <n v="5326478"/>
  </r>
  <r>
    <x v="33"/>
    <x v="0"/>
    <x v="12"/>
    <x v="0"/>
    <n v="5.59"/>
    <n v="1978612"/>
    <n v="2422940"/>
    <n v="1258266"/>
    <n v="59495"/>
    <n v="0"/>
    <n v="5719313"/>
  </r>
  <r>
    <x v="33"/>
    <x v="0"/>
    <x v="13"/>
    <x v="0"/>
    <n v="10.35"/>
    <n v="1974951"/>
    <n v="2267463"/>
    <n v="1165398"/>
    <n v="0"/>
    <n v="59730"/>
    <n v="5467542"/>
  </r>
  <r>
    <x v="33"/>
    <x v="0"/>
    <x v="14"/>
    <x v="0"/>
    <n v="10.14"/>
    <n v="2030177"/>
    <n v="2398350"/>
    <n v="419587"/>
    <n v="0"/>
    <n v="51856"/>
    <n v="4899970"/>
  </r>
  <r>
    <x v="33"/>
    <x v="0"/>
    <x v="15"/>
    <x v="0"/>
    <n v="5.27"/>
    <n v="2089247"/>
    <n v="2718461"/>
    <n v="370184"/>
    <n v="0"/>
    <n v="0"/>
    <n v="5177892"/>
  </r>
  <r>
    <x v="33"/>
    <x v="0"/>
    <x v="16"/>
    <x v="0"/>
    <n v="7.65"/>
    <n v="2020210"/>
    <n v="2838050"/>
    <n v="485928"/>
    <n v="0"/>
    <n v="0"/>
    <n v="5344188"/>
  </r>
  <r>
    <x v="33"/>
    <x v="0"/>
    <x v="17"/>
    <x v="0"/>
    <n v="7.65"/>
    <n v="2103909"/>
    <n v="2989859"/>
    <n v="524382"/>
    <n v="0"/>
    <n v="0"/>
    <n v="5618150"/>
  </r>
  <r>
    <x v="33"/>
    <x v="0"/>
    <x v="18"/>
    <x v="0"/>
    <n v="6.72"/>
    <n v="2184189"/>
    <n v="3042931"/>
    <n v="522568"/>
    <n v="0"/>
    <n v="0"/>
    <n v="5749688"/>
  </r>
  <r>
    <x v="34"/>
    <x v="0"/>
    <x v="0"/>
    <x v="0"/>
    <n v="4.1399999999999997"/>
    <n v="1502062"/>
    <n v="650468"/>
    <n v="586737"/>
    <n v="8587"/>
    <n v="18681"/>
    <n v="2766535"/>
  </r>
  <r>
    <x v="34"/>
    <x v="0"/>
    <x v="1"/>
    <x v="0"/>
    <n v="4.18"/>
    <n v="1622317"/>
    <n v="677080"/>
    <n v="602748"/>
    <n v="8748"/>
    <n v="17872"/>
    <n v="2928765"/>
  </r>
  <r>
    <x v="34"/>
    <x v="0"/>
    <x v="2"/>
    <x v="0"/>
    <n v="4.24"/>
    <n v="1687475"/>
    <n v="701006"/>
    <n v="675932"/>
    <n v="8796"/>
    <n v="18060"/>
    <n v="3091269"/>
  </r>
  <r>
    <x v="34"/>
    <x v="0"/>
    <x v="3"/>
    <x v="0"/>
    <n v="4.16"/>
    <n v="1698313"/>
    <n v="789779"/>
    <n v="605539"/>
    <n v="9659"/>
    <n v="18961"/>
    <n v="3122251"/>
  </r>
  <r>
    <x v="34"/>
    <x v="0"/>
    <x v="4"/>
    <x v="0"/>
    <n v="4.2300000000000004"/>
    <n v="1661506"/>
    <n v="935810"/>
    <n v="467955"/>
    <n v="10231"/>
    <n v="22196"/>
    <n v="3097698"/>
  </r>
  <r>
    <x v="34"/>
    <x v="0"/>
    <x v="5"/>
    <x v="0"/>
    <n v="4.1500000000000004"/>
    <n v="1864605"/>
    <n v="1000911"/>
    <n v="530851"/>
    <n v="12527"/>
    <n v="21363"/>
    <n v="3430257"/>
  </r>
  <r>
    <x v="34"/>
    <x v="0"/>
    <x v="6"/>
    <x v="0"/>
    <n v="4.22"/>
    <n v="1829785"/>
    <n v="1053115"/>
    <n v="562578"/>
    <n v="12659"/>
    <n v="23030"/>
    <n v="3481167"/>
  </r>
  <r>
    <x v="34"/>
    <x v="0"/>
    <x v="7"/>
    <x v="0"/>
    <n v="0.47"/>
    <n v="1961632"/>
    <n v="1078033"/>
    <n v="582210"/>
    <n v="15436"/>
    <n v="25460"/>
    <n v="3662771"/>
  </r>
  <r>
    <x v="34"/>
    <x v="0"/>
    <x v="8"/>
    <x v="0"/>
    <n v="2.92"/>
    <n v="2069593"/>
    <n v="1156019"/>
    <n v="482416"/>
    <n v="17224"/>
    <n v="25231"/>
    <n v="3750483"/>
  </r>
  <r>
    <x v="34"/>
    <x v="0"/>
    <x v="9"/>
    <x v="0"/>
    <n v="2.35"/>
    <n v="2086134"/>
    <n v="1146738"/>
    <n v="500424"/>
    <n v="13465"/>
    <n v="23201"/>
    <n v="3769962"/>
  </r>
  <r>
    <x v="34"/>
    <x v="0"/>
    <x v="10"/>
    <x v="0"/>
    <n v="3.52"/>
    <n v="2067734"/>
    <n v="1154916"/>
    <n v="633245"/>
    <n v="14844"/>
    <n v="24010"/>
    <n v="3894749"/>
  </r>
  <r>
    <x v="34"/>
    <x v="0"/>
    <x v="11"/>
    <x v="0"/>
    <n v="3.7"/>
    <n v="2151446"/>
    <n v="1222730"/>
    <n v="661282"/>
    <n v="15802"/>
    <n v="26203"/>
    <n v="4077463"/>
  </r>
  <r>
    <x v="34"/>
    <x v="0"/>
    <x v="12"/>
    <x v="0"/>
    <n v="3.75"/>
    <n v="2207535"/>
    <n v="1283274"/>
    <n v="609143"/>
    <n v="15680"/>
    <n v="9775"/>
    <n v="4125407"/>
  </r>
  <r>
    <x v="34"/>
    <x v="0"/>
    <x v="13"/>
    <x v="0"/>
    <n v="3.62"/>
    <n v="2058666"/>
    <n v="1253253"/>
    <n v="644799"/>
    <n v="0"/>
    <n v="28280"/>
    <n v="3984998"/>
  </r>
  <r>
    <x v="34"/>
    <x v="0"/>
    <x v="14"/>
    <x v="0"/>
    <n v="0.14000000000000001"/>
    <n v="2050486"/>
    <n v="1297496"/>
    <n v="652363"/>
    <n v="0"/>
    <n v="28944"/>
    <n v="4029289"/>
  </r>
  <r>
    <x v="34"/>
    <x v="0"/>
    <x v="15"/>
    <x v="0"/>
    <n v="0"/>
    <n v="2139260"/>
    <n v="1295437"/>
    <n v="646956"/>
    <n v="0"/>
    <n v="0"/>
    <n v="4081653"/>
  </r>
  <r>
    <x v="34"/>
    <x v="0"/>
    <x v="16"/>
    <x v="0"/>
    <n v="0"/>
    <n v="2169276"/>
    <n v="1350376"/>
    <n v="682911"/>
    <n v="0"/>
    <n v="0"/>
    <n v="4202563"/>
  </r>
  <r>
    <x v="34"/>
    <x v="0"/>
    <x v="17"/>
    <x v="0"/>
    <n v="3.47"/>
    <n v="2230688"/>
    <n v="1348489"/>
    <n v="710452"/>
    <n v="0"/>
    <n v="0"/>
    <n v="4289629"/>
  </r>
  <r>
    <x v="34"/>
    <x v="0"/>
    <x v="18"/>
    <x v="0"/>
    <n v="3.32"/>
    <n v="2309670"/>
    <n v="1380457"/>
    <n v="739825"/>
    <n v="0"/>
    <n v="0"/>
    <n v="4429952"/>
  </r>
  <r>
    <x v="35"/>
    <x v="0"/>
    <x v="0"/>
    <x v="0"/>
    <n v="0.49"/>
    <n v="49593"/>
    <n v="20960"/>
    <n v="685602"/>
    <n v="694"/>
    <n v="0"/>
    <n v="756849"/>
  </r>
  <r>
    <x v="35"/>
    <x v="0"/>
    <x v="1"/>
    <x v="0"/>
    <n v="0.55000000000000004"/>
    <n v="50594"/>
    <n v="21467"/>
    <n v="775231"/>
    <n v="144"/>
    <n v="555"/>
    <n v="847991"/>
  </r>
  <r>
    <x v="35"/>
    <x v="0"/>
    <x v="2"/>
    <x v="0"/>
    <n v="0.55000000000000004"/>
    <n v="51326"/>
    <n v="21653"/>
    <n v="814895"/>
    <n v="141"/>
    <n v="500"/>
    <n v="888515"/>
  </r>
  <r>
    <x v="35"/>
    <x v="0"/>
    <x v="3"/>
    <x v="0"/>
    <n v="0.28000000000000003"/>
    <n v="53282"/>
    <n v="22744"/>
    <n v="804564"/>
    <n v="141"/>
    <n v="471"/>
    <n v="881202"/>
  </r>
  <r>
    <x v="35"/>
    <x v="0"/>
    <x v="4"/>
    <x v="0"/>
    <n v="0.47"/>
    <n v="48955"/>
    <n v="23429"/>
    <n v="806445"/>
    <n v="141"/>
    <n v="480"/>
    <n v="879450"/>
  </r>
  <r>
    <x v="35"/>
    <x v="0"/>
    <x v="5"/>
    <x v="0"/>
    <n v="0.46"/>
    <n v="54131"/>
    <n v="23672"/>
    <n v="818656"/>
    <n v="141"/>
    <n v="486"/>
    <n v="897086"/>
  </r>
  <r>
    <x v="35"/>
    <x v="0"/>
    <x v="6"/>
    <x v="0"/>
    <n v="7.42"/>
    <n v="52845"/>
    <n v="24830"/>
    <n v="740399"/>
    <n v="140"/>
    <n v="0"/>
    <n v="818214"/>
  </r>
  <r>
    <x v="35"/>
    <x v="0"/>
    <x v="7"/>
    <x v="0"/>
    <n v="0.37"/>
    <n v="51297"/>
    <n v="24905"/>
    <n v="810780"/>
    <n v="177"/>
    <n v="0"/>
    <n v="887159"/>
  </r>
  <r>
    <x v="35"/>
    <x v="0"/>
    <x v="8"/>
    <x v="0"/>
    <n v="0.47"/>
    <n v="56112"/>
    <n v="23081"/>
    <n v="796402"/>
    <n v="141"/>
    <n v="0"/>
    <n v="875736"/>
  </r>
  <r>
    <x v="35"/>
    <x v="0"/>
    <x v="9"/>
    <x v="0"/>
    <n v="0.47"/>
    <n v="54082"/>
    <n v="21898"/>
    <n v="833504"/>
    <n v="141"/>
    <n v="462"/>
    <n v="910087"/>
  </r>
  <r>
    <x v="35"/>
    <x v="0"/>
    <x v="10"/>
    <x v="0"/>
    <n v="0.31"/>
    <n v="56767"/>
    <n v="23221"/>
    <n v="837594"/>
    <n v="141"/>
    <n v="456"/>
    <n v="918179"/>
  </r>
  <r>
    <x v="35"/>
    <x v="0"/>
    <x v="11"/>
    <x v="0"/>
    <n v="0.37"/>
    <n v="61049"/>
    <n v="24032"/>
    <n v="828103"/>
    <n v="141"/>
    <n v="459"/>
    <n v="913784"/>
  </r>
  <r>
    <x v="35"/>
    <x v="0"/>
    <x v="12"/>
    <x v="0"/>
    <n v="0.31"/>
    <n v="65865"/>
    <n v="25971"/>
    <n v="547198"/>
    <n v="141"/>
    <n v="520"/>
    <n v="639695"/>
  </r>
  <r>
    <x v="35"/>
    <x v="0"/>
    <x v="13"/>
    <x v="0"/>
    <n v="0.02"/>
    <n v="68270"/>
    <n v="28085"/>
    <n v="521200"/>
    <n v="0"/>
    <n v="692"/>
    <n v="618247"/>
  </r>
  <r>
    <x v="35"/>
    <x v="0"/>
    <x v="14"/>
    <x v="0"/>
    <n v="1.1399999999999999"/>
    <n v="68445"/>
    <n v="26211"/>
    <n v="701210"/>
    <n v="0"/>
    <n v="826"/>
    <n v="796692"/>
  </r>
  <r>
    <x v="35"/>
    <x v="0"/>
    <x v="15"/>
    <x v="0"/>
    <n v="2.4300000000000002"/>
    <n v="67505"/>
    <n v="28259"/>
    <n v="781447"/>
    <n v="0"/>
    <n v="0"/>
    <n v="877211"/>
  </r>
  <r>
    <x v="35"/>
    <x v="0"/>
    <x v="16"/>
    <x v="0"/>
    <n v="2.61"/>
    <n v="63961"/>
    <n v="26226"/>
    <n v="910384"/>
    <n v="0"/>
    <n v="0"/>
    <n v="1000571"/>
  </r>
  <r>
    <x v="35"/>
    <x v="0"/>
    <x v="17"/>
    <x v="0"/>
    <n v="2.5299999999999998"/>
    <n v="67769"/>
    <n v="26868"/>
    <n v="885657"/>
    <n v="0"/>
    <n v="0"/>
    <n v="980294"/>
  </r>
  <r>
    <x v="35"/>
    <x v="0"/>
    <x v="18"/>
    <x v="0"/>
    <n v="5.04"/>
    <n v="69927"/>
    <n v="27877"/>
    <n v="911641"/>
    <n v="0"/>
    <n v="0"/>
    <n v="1009445"/>
  </r>
  <r>
    <x v="36"/>
    <x v="0"/>
    <x v="0"/>
    <x v="0"/>
    <n v="7.83"/>
    <n v="83984"/>
    <n v="9976"/>
    <n v="28231"/>
    <n v="145"/>
    <n v="873"/>
    <n v="123209"/>
  </r>
  <r>
    <x v="36"/>
    <x v="0"/>
    <x v="1"/>
    <x v="0"/>
    <n v="8.02"/>
    <n v="88000"/>
    <n v="10400"/>
    <n v="29440"/>
    <n v="142"/>
    <n v="796"/>
    <n v="128778"/>
  </r>
  <r>
    <x v="36"/>
    <x v="0"/>
    <x v="2"/>
    <x v="0"/>
    <n v="8.6999999999999993"/>
    <n v="87561"/>
    <n v="10370"/>
    <n v="30860"/>
    <n v="144"/>
    <n v="815"/>
    <n v="129750"/>
  </r>
  <r>
    <x v="36"/>
    <x v="0"/>
    <x v="3"/>
    <x v="0"/>
    <n v="8.5399999999999991"/>
    <n v="94482"/>
    <n v="10975"/>
    <n v="30995"/>
    <n v="145"/>
    <n v="937"/>
    <n v="137534"/>
  </r>
  <r>
    <x v="36"/>
    <x v="0"/>
    <x v="4"/>
    <x v="0"/>
    <n v="8.64"/>
    <n v="89856"/>
    <n v="11009"/>
    <n v="29629"/>
    <n v="147"/>
    <n v="1418"/>
    <n v="132059"/>
  </r>
  <r>
    <x v="36"/>
    <x v="0"/>
    <x v="5"/>
    <x v="0"/>
    <n v="7.66"/>
    <n v="99763"/>
    <n v="11922"/>
    <n v="34010"/>
    <n v="152"/>
    <n v="653"/>
    <n v="146500"/>
  </r>
  <r>
    <x v="36"/>
    <x v="0"/>
    <x v="6"/>
    <x v="0"/>
    <n v="7.91"/>
    <n v="98312"/>
    <n v="12066"/>
    <n v="39923"/>
    <n v="154"/>
    <n v="1678"/>
    <n v="152133"/>
  </r>
  <r>
    <x v="36"/>
    <x v="0"/>
    <x v="7"/>
    <x v="0"/>
    <n v="7.65"/>
    <n v="102287"/>
    <n v="12120"/>
    <n v="42205"/>
    <n v="157"/>
    <n v="391"/>
    <n v="157160"/>
  </r>
  <r>
    <x v="36"/>
    <x v="0"/>
    <x v="8"/>
    <x v="0"/>
    <n v="7.61"/>
    <n v="109976"/>
    <n v="31140"/>
    <n v="22793"/>
    <n v="278"/>
    <n v="534"/>
    <n v="164721"/>
  </r>
  <r>
    <x v="36"/>
    <x v="0"/>
    <x v="9"/>
    <x v="0"/>
    <n v="6.99"/>
    <n v="109617"/>
    <n v="25273"/>
    <n v="32009"/>
    <n v="516"/>
    <n v="490"/>
    <n v="167905"/>
  </r>
  <r>
    <x v="36"/>
    <x v="0"/>
    <x v="10"/>
    <x v="0"/>
    <n v="8.61"/>
    <n v="107916"/>
    <n v="25216"/>
    <n v="32729"/>
    <n v="526"/>
    <n v="351"/>
    <n v="166738"/>
  </r>
  <r>
    <x v="36"/>
    <x v="0"/>
    <x v="11"/>
    <x v="0"/>
    <n v="6.51"/>
    <n v="114000"/>
    <n v="29480"/>
    <n v="34000"/>
    <n v="500"/>
    <n v="1020"/>
    <n v="179000"/>
  </r>
  <r>
    <x v="36"/>
    <x v="0"/>
    <x v="12"/>
    <x v="0"/>
    <n v="7.44"/>
    <n v="114489"/>
    <n v="29079"/>
    <n v="34252"/>
    <n v="558"/>
    <n v="708"/>
    <n v="179086"/>
  </r>
  <r>
    <x v="36"/>
    <x v="0"/>
    <x v="13"/>
    <x v="0"/>
    <n v="4.75"/>
    <n v="110664"/>
    <n v="27258"/>
    <n v="33976"/>
    <n v="0"/>
    <n v="1574"/>
    <n v="173472"/>
  </r>
  <r>
    <x v="36"/>
    <x v="0"/>
    <x v="14"/>
    <x v="0"/>
    <n v="7.14"/>
    <n v="110269"/>
    <n v="26287"/>
    <n v="34825"/>
    <n v="0"/>
    <n v="1465"/>
    <n v="172846"/>
  </r>
  <r>
    <x v="36"/>
    <x v="0"/>
    <x v="15"/>
    <x v="0"/>
    <n v="7.15"/>
    <n v="110502"/>
    <n v="27740"/>
    <n v="35409"/>
    <n v="0"/>
    <n v="0"/>
    <n v="173651"/>
  </r>
  <r>
    <x v="36"/>
    <x v="0"/>
    <x v="16"/>
    <x v="0"/>
    <n v="6.59"/>
    <n v="112790"/>
    <n v="27343"/>
    <n v="39641"/>
    <n v="0"/>
    <n v="0"/>
    <n v="179774"/>
  </r>
  <r>
    <x v="36"/>
    <x v="0"/>
    <x v="17"/>
    <x v="0"/>
    <n v="8.01"/>
    <n v="111456"/>
    <n v="27887"/>
    <n v="42855"/>
    <n v="0"/>
    <n v="0"/>
    <n v="182198"/>
  </r>
  <r>
    <x v="36"/>
    <x v="0"/>
    <x v="18"/>
    <x v="0"/>
    <n v="6.87"/>
    <n v="118828"/>
    <n v="29362"/>
    <n v="41526"/>
    <n v="0"/>
    <n v="0"/>
    <n v="189716"/>
  </r>
  <r>
    <x v="37"/>
    <x v="0"/>
    <x v="0"/>
    <x v="0"/>
    <n v="0.99"/>
    <n v="0"/>
    <n v="0"/>
    <n v="1689514"/>
    <n v="0"/>
    <n v="0"/>
    <n v="1689514"/>
  </r>
  <r>
    <x v="37"/>
    <x v="0"/>
    <x v="1"/>
    <x v="0"/>
    <n v="0.99"/>
    <n v="0"/>
    <n v="0"/>
    <n v="1691305"/>
    <n v="0"/>
    <n v="0"/>
    <n v="1691305"/>
  </r>
  <r>
    <x v="37"/>
    <x v="0"/>
    <x v="2"/>
    <x v="0"/>
    <n v="0.99"/>
    <n v="0"/>
    <n v="0"/>
    <n v="1699728"/>
    <n v="0"/>
    <n v="0"/>
    <n v="1699728"/>
  </r>
  <r>
    <x v="37"/>
    <x v="0"/>
    <x v="3"/>
    <x v="0"/>
    <n v="0.99"/>
    <n v="0"/>
    <n v="0"/>
    <n v="1699728"/>
    <n v="0"/>
    <n v="0"/>
    <n v="1699728"/>
  </r>
  <r>
    <x v="37"/>
    <x v="0"/>
    <x v="4"/>
    <x v="0"/>
    <n v="0.99"/>
    <n v="0"/>
    <n v="0"/>
    <n v="1699728"/>
    <n v="0"/>
    <n v="0"/>
    <n v="1699728"/>
  </r>
  <r>
    <x v="37"/>
    <x v="0"/>
    <x v="5"/>
    <x v="0"/>
    <n v="0.99"/>
    <n v="0"/>
    <n v="0"/>
    <n v="1699728"/>
    <n v="0"/>
    <n v="0"/>
    <n v="1699728"/>
  </r>
  <r>
    <x v="38"/>
    <x v="0"/>
    <x v="0"/>
    <x v="0"/>
    <n v="8.0500000000000007"/>
    <n v="33321"/>
    <n v="13775"/>
    <n v="23322"/>
    <n v="211"/>
    <n v="28160"/>
    <n v="98789"/>
  </r>
  <r>
    <x v="38"/>
    <x v="0"/>
    <x v="1"/>
    <x v="0"/>
    <n v="7.09"/>
    <n v="34755"/>
    <n v="14640"/>
    <n v="23187"/>
    <n v="211"/>
    <n v="27681"/>
    <n v="100474"/>
  </r>
  <r>
    <x v="38"/>
    <x v="0"/>
    <x v="2"/>
    <x v="0"/>
    <n v="7.79"/>
    <n v="34078"/>
    <n v="14277"/>
    <n v="22909"/>
    <n v="211"/>
    <n v="32627"/>
    <n v="104102"/>
  </r>
  <r>
    <x v="38"/>
    <x v="0"/>
    <x v="3"/>
    <x v="0"/>
    <n v="7.16"/>
    <n v="36524"/>
    <n v="15450"/>
    <n v="22986"/>
    <n v="211"/>
    <n v="30805"/>
    <n v="105976"/>
  </r>
  <r>
    <x v="38"/>
    <x v="0"/>
    <x v="4"/>
    <x v="0"/>
    <n v="7.41"/>
    <n v="34600"/>
    <n v="14967"/>
    <n v="22117"/>
    <n v="230"/>
    <n v="30819"/>
    <n v="102733"/>
  </r>
  <r>
    <x v="38"/>
    <x v="0"/>
    <x v="5"/>
    <x v="0"/>
    <n v="7.79"/>
    <n v="38000"/>
    <n v="14000"/>
    <n v="23000"/>
    <n v="211"/>
    <n v="25000"/>
    <n v="100211"/>
  </r>
  <r>
    <x v="38"/>
    <x v="0"/>
    <x v="6"/>
    <x v="0"/>
    <n v="8.3800000000000008"/>
    <n v="35000"/>
    <n v="15000"/>
    <n v="16000"/>
    <n v="200"/>
    <n v="29800"/>
    <n v="96000"/>
  </r>
  <r>
    <x v="38"/>
    <x v="0"/>
    <x v="7"/>
    <x v="0"/>
    <n v="7.27"/>
    <n v="36579"/>
    <n v="15916"/>
    <n v="17254"/>
    <n v="216"/>
    <n v="23392"/>
    <n v="93357"/>
  </r>
  <r>
    <x v="38"/>
    <x v="0"/>
    <x v="8"/>
    <x v="0"/>
    <n v="8.18"/>
    <n v="37886"/>
    <n v="16387"/>
    <n v="16309"/>
    <n v="215"/>
    <n v="26135"/>
    <n v="96932"/>
  </r>
  <r>
    <x v="38"/>
    <x v="0"/>
    <x v="9"/>
    <x v="0"/>
    <n v="6.58"/>
    <n v="37946"/>
    <n v="17271"/>
    <n v="17754"/>
    <n v="208"/>
    <n v="24878"/>
    <n v="98057"/>
  </r>
  <r>
    <x v="38"/>
    <x v="0"/>
    <x v="10"/>
    <x v="0"/>
    <n v="6.77"/>
    <n v="38211"/>
    <n v="17380"/>
    <n v="19712"/>
    <n v="238"/>
    <n v="26639"/>
    <n v="102180"/>
  </r>
  <r>
    <x v="38"/>
    <x v="0"/>
    <x v="11"/>
    <x v="0"/>
    <n v="7.43"/>
    <n v="38545"/>
    <n v="17829"/>
    <n v="6642"/>
    <n v="238"/>
    <n v="28938"/>
    <n v="92192"/>
  </r>
  <r>
    <x v="38"/>
    <x v="0"/>
    <x v="12"/>
    <x v="0"/>
    <n v="8.1999999999999993"/>
    <n v="38171"/>
    <n v="19225"/>
    <n v="555"/>
    <n v="240"/>
    <n v="28250"/>
    <n v="86441"/>
  </r>
  <r>
    <x v="38"/>
    <x v="0"/>
    <x v="13"/>
    <x v="0"/>
    <n v="8.09"/>
    <n v="37752"/>
    <n v="16897"/>
    <n v="2822"/>
    <n v="0"/>
    <n v="29381"/>
    <n v="86852"/>
  </r>
  <r>
    <x v="38"/>
    <x v="0"/>
    <x v="14"/>
    <x v="0"/>
    <n v="8.6999999999999993"/>
    <n v="38672"/>
    <n v="18406"/>
    <n v="1999"/>
    <n v="0"/>
    <n v="30064"/>
    <n v="89141"/>
  </r>
  <r>
    <x v="38"/>
    <x v="0"/>
    <x v="15"/>
    <x v="0"/>
    <n v="8.8000000000000007"/>
    <n v="37079"/>
    <n v="20672"/>
    <n v="34503"/>
    <n v="0"/>
    <n v="0"/>
    <n v="92254"/>
  </r>
  <r>
    <x v="38"/>
    <x v="0"/>
    <x v="16"/>
    <x v="0"/>
    <n v="7.56"/>
    <n v="38700"/>
    <n v="50300"/>
    <n v="4800"/>
    <n v="0"/>
    <n v="0"/>
    <n v="93800"/>
  </r>
  <r>
    <x v="38"/>
    <x v="0"/>
    <x v="17"/>
    <x v="0"/>
    <n v="7.92"/>
    <n v="37000"/>
    <n v="54000"/>
    <n v="1000"/>
    <n v="0"/>
    <n v="0"/>
    <n v="92000"/>
  </r>
  <r>
    <x v="38"/>
    <x v="0"/>
    <x v="18"/>
    <x v="0"/>
    <n v="7.81"/>
    <n v="38547"/>
    <n v="49682"/>
    <n v="895"/>
    <n v="0"/>
    <n v="0"/>
    <n v="89124"/>
  </r>
  <r>
    <x v="39"/>
    <x v="0"/>
    <x v="0"/>
    <x v="0"/>
    <n v="12"/>
    <n v="11527"/>
    <n v="3800"/>
    <n v="0"/>
    <n v="64"/>
    <n v="5533"/>
    <n v="20924"/>
  </r>
  <r>
    <x v="39"/>
    <x v="0"/>
    <x v="1"/>
    <x v="0"/>
    <n v="9.11"/>
    <n v="13414"/>
    <n v="4445"/>
    <n v="0"/>
    <n v="64"/>
    <n v="4211"/>
    <n v="22134"/>
  </r>
  <r>
    <x v="39"/>
    <x v="0"/>
    <x v="2"/>
    <x v="0"/>
    <n v="9.26"/>
    <n v="13000"/>
    <n v="5000"/>
    <n v="0"/>
    <n v="500"/>
    <n v="6000"/>
    <n v="24500"/>
  </r>
  <r>
    <x v="39"/>
    <x v="0"/>
    <x v="3"/>
    <x v="0"/>
    <n v="9.19"/>
    <n v="13158"/>
    <n v="5102"/>
    <n v="0"/>
    <n v="64"/>
    <n v="5169"/>
    <n v="23493"/>
  </r>
  <r>
    <x v="39"/>
    <x v="0"/>
    <x v="4"/>
    <x v="0"/>
    <n v="12.09"/>
    <n v="13076"/>
    <n v="4897"/>
    <n v="0"/>
    <n v="65"/>
    <n v="6479"/>
    <n v="24517"/>
  </r>
  <r>
    <x v="39"/>
    <x v="0"/>
    <x v="5"/>
    <x v="0"/>
    <n v="13.01"/>
    <n v="14397"/>
    <n v="5345"/>
    <n v="0"/>
    <n v="46"/>
    <n v="3568"/>
    <n v="23356"/>
  </r>
  <r>
    <x v="39"/>
    <x v="0"/>
    <x v="6"/>
    <x v="0"/>
    <n v="12.32"/>
    <n v="13722"/>
    <n v="5371"/>
    <n v="0"/>
    <n v="46"/>
    <n v="5544"/>
    <n v="24683"/>
  </r>
  <r>
    <x v="39"/>
    <x v="0"/>
    <x v="7"/>
    <x v="0"/>
    <n v="9.77"/>
    <n v="13833"/>
    <n v="5395"/>
    <n v="0"/>
    <n v="56"/>
    <n v="4422"/>
    <n v="23706"/>
  </r>
  <r>
    <x v="39"/>
    <x v="0"/>
    <x v="8"/>
    <x v="0"/>
    <n v="11.6"/>
    <n v="14066"/>
    <n v="5537"/>
    <n v="0"/>
    <n v="69"/>
    <n v="5193"/>
    <n v="24865"/>
  </r>
  <r>
    <x v="39"/>
    <x v="0"/>
    <x v="9"/>
    <x v="0"/>
    <n v="9.92"/>
    <n v="13914"/>
    <n v="5399"/>
    <n v="0"/>
    <n v="69"/>
    <n v="4644"/>
    <n v="24026"/>
  </r>
  <r>
    <x v="39"/>
    <x v="0"/>
    <x v="10"/>
    <x v="0"/>
    <n v="10.68"/>
    <n v="14255"/>
    <n v="5457"/>
    <n v="0"/>
    <n v="70"/>
    <n v="4724"/>
    <n v="24506"/>
  </r>
  <r>
    <x v="39"/>
    <x v="0"/>
    <x v="11"/>
    <x v="0"/>
    <n v="11.64"/>
    <n v="14017"/>
    <n v="5484"/>
    <n v="0"/>
    <n v="73"/>
    <n v="5739"/>
    <n v="25313"/>
  </r>
  <r>
    <x v="39"/>
    <x v="0"/>
    <x v="12"/>
    <x v="0"/>
    <n v="11.99"/>
    <n v="14260"/>
    <n v="5617"/>
    <n v="0"/>
    <n v="77"/>
    <n v="5378"/>
    <n v="25332"/>
  </r>
  <r>
    <x v="39"/>
    <x v="0"/>
    <x v="13"/>
    <x v="0"/>
    <n v="11.06"/>
    <n v="13900"/>
    <n v="5490"/>
    <n v="5745"/>
    <n v="0"/>
    <n v="81"/>
    <n v="25216"/>
  </r>
  <r>
    <x v="39"/>
    <x v="0"/>
    <x v="14"/>
    <x v="0"/>
    <n v="11.19"/>
    <n v="13997"/>
    <n v="5483"/>
    <n v="82"/>
    <n v="0"/>
    <n v="6237"/>
    <n v="25799"/>
  </r>
  <r>
    <x v="39"/>
    <x v="0"/>
    <x v="15"/>
    <x v="0"/>
    <n v="11.44"/>
    <n v="13402"/>
    <n v="5654"/>
    <n v="5112"/>
    <n v="0"/>
    <n v="0"/>
    <n v="24168"/>
  </r>
  <r>
    <x v="39"/>
    <x v="0"/>
    <x v="16"/>
    <x v="0"/>
    <n v="10.95"/>
    <n v="13402"/>
    <n v="5746"/>
    <n v="4187"/>
    <n v="0"/>
    <n v="0"/>
    <n v="23335"/>
  </r>
  <r>
    <x v="39"/>
    <x v="0"/>
    <x v="17"/>
    <x v="0"/>
    <n v="11.98"/>
    <n v="13655"/>
    <n v="5788"/>
    <n v="4144"/>
    <n v="0"/>
    <n v="0"/>
    <n v="23587"/>
  </r>
  <r>
    <x v="39"/>
    <x v="0"/>
    <x v="18"/>
    <x v="0"/>
    <n v="11.81"/>
    <n v="13758"/>
    <n v="5901"/>
    <n v="4539"/>
    <n v="0"/>
    <n v="0"/>
    <n v="24198"/>
  </r>
  <r>
    <x v="40"/>
    <x v="0"/>
    <x v="0"/>
    <x v="0"/>
    <n v="2.66"/>
    <n v="87456"/>
    <n v="17135"/>
    <n v="128644"/>
    <n v="864"/>
    <n v="254"/>
    <n v="234353"/>
  </r>
  <r>
    <x v="40"/>
    <x v="0"/>
    <x v="1"/>
    <x v="0"/>
    <n v="3.04"/>
    <n v="91670"/>
    <n v="20008"/>
    <n v="132605"/>
    <n v="846"/>
    <n v="208"/>
    <n v="245337"/>
  </r>
  <r>
    <x v="40"/>
    <x v="0"/>
    <x v="2"/>
    <x v="0"/>
    <n v="2.4900000000000002"/>
    <n v="92805"/>
    <n v="19885"/>
    <n v="150884"/>
    <n v="825"/>
    <n v="318"/>
    <n v="264717"/>
  </r>
  <r>
    <x v="40"/>
    <x v="0"/>
    <x v="3"/>
    <x v="0"/>
    <n v="3.39"/>
    <n v="97152"/>
    <n v="19691"/>
    <n v="157698"/>
    <n v="816"/>
    <n v="340"/>
    <n v="275697"/>
  </r>
  <r>
    <x v="40"/>
    <x v="0"/>
    <x v="4"/>
    <x v="0"/>
    <n v="2.98"/>
    <n v="92474"/>
    <n v="21051"/>
    <n v="151149"/>
    <n v="841"/>
    <n v="428"/>
    <n v="265943"/>
  </r>
  <r>
    <x v="40"/>
    <x v="0"/>
    <x v="5"/>
    <x v="0"/>
    <n v="2.91"/>
    <n v="100610"/>
    <n v="21434"/>
    <n v="149235"/>
    <n v="833"/>
    <n v="234"/>
    <n v="272346"/>
  </r>
  <r>
    <x v="40"/>
    <x v="0"/>
    <x v="6"/>
    <x v="0"/>
    <n v="3.85"/>
    <n v="99922"/>
    <n v="22729"/>
    <n v="150024"/>
    <n v="836"/>
    <n v="320"/>
    <n v="273831"/>
  </r>
  <r>
    <x v="40"/>
    <x v="0"/>
    <x v="7"/>
    <x v="0"/>
    <n v="2.57"/>
    <n v="101624"/>
    <n v="23102"/>
    <n v="144685"/>
    <n v="866"/>
    <n v="276"/>
    <n v="270553"/>
  </r>
  <r>
    <x v="40"/>
    <x v="0"/>
    <x v="8"/>
    <x v="0"/>
    <n v="3.16"/>
    <n v="110702"/>
    <n v="27111"/>
    <n v="147287"/>
    <n v="904"/>
    <n v="443"/>
    <n v="286447"/>
  </r>
  <r>
    <x v="40"/>
    <x v="0"/>
    <x v="9"/>
    <x v="0"/>
    <n v="3.37"/>
    <n v="110601"/>
    <n v="31252"/>
    <n v="147891"/>
    <n v="927"/>
    <n v="431"/>
    <n v="291102"/>
  </r>
  <r>
    <x v="40"/>
    <x v="0"/>
    <x v="10"/>
    <x v="0"/>
    <n v="3.23"/>
    <n v="114002"/>
    <n v="32033"/>
    <n v="153366"/>
    <n v="967"/>
    <n v="279"/>
    <n v="300647"/>
  </r>
  <r>
    <x v="40"/>
    <x v="0"/>
    <x v="11"/>
    <x v="0"/>
    <n v="1.34"/>
    <n v="120387"/>
    <n v="34055"/>
    <n v="151054"/>
    <n v="1023"/>
    <n v="468"/>
    <n v="306987"/>
  </r>
  <r>
    <x v="40"/>
    <x v="0"/>
    <x v="12"/>
    <x v="0"/>
    <n v="4.12"/>
    <n v="141621"/>
    <n v="58836"/>
    <n v="156752"/>
    <n v="1382"/>
    <n v="536"/>
    <n v="359127"/>
  </r>
  <r>
    <x v="40"/>
    <x v="0"/>
    <x v="13"/>
    <x v="0"/>
    <n v="3.04"/>
    <n v="175362"/>
    <n v="81857"/>
    <n v="180822"/>
    <n v="0"/>
    <n v="3059"/>
    <n v="441100"/>
  </r>
  <r>
    <x v="40"/>
    <x v="0"/>
    <x v="14"/>
    <x v="0"/>
    <n v="3.27"/>
    <n v="174845"/>
    <n v="83916"/>
    <n v="198893"/>
    <n v="0"/>
    <n v="3555"/>
    <n v="461209"/>
  </r>
  <r>
    <x v="40"/>
    <x v="0"/>
    <x v="15"/>
    <x v="0"/>
    <n v="3.37"/>
    <n v="176983"/>
    <n v="86953"/>
    <n v="190866"/>
    <n v="0"/>
    <n v="0"/>
    <n v="454802"/>
  </r>
  <r>
    <x v="40"/>
    <x v="0"/>
    <x v="16"/>
    <x v="0"/>
    <n v="2.98"/>
    <n v="182480"/>
    <n v="84300"/>
    <n v="201718"/>
    <n v="0"/>
    <n v="0"/>
    <n v="468498"/>
  </r>
  <r>
    <x v="40"/>
    <x v="0"/>
    <x v="17"/>
    <x v="0"/>
    <n v="3.26"/>
    <n v="188505"/>
    <n v="86188"/>
    <n v="213506"/>
    <n v="0"/>
    <n v="0"/>
    <n v="488199"/>
  </r>
  <r>
    <x v="40"/>
    <x v="0"/>
    <x v="18"/>
    <x v="0"/>
    <n v="2.57"/>
    <n v="199772"/>
    <n v="90552"/>
    <n v="222353"/>
    <n v="0"/>
    <n v="0"/>
    <n v="512677"/>
  </r>
  <r>
    <x v="41"/>
    <x v="0"/>
    <x v="0"/>
    <x v="0"/>
    <n v="5.56"/>
    <n v="27959"/>
    <n v="14111"/>
    <n v="14566"/>
    <n v="0"/>
    <n v="125441"/>
    <n v="182077"/>
  </r>
  <r>
    <x v="41"/>
    <x v="0"/>
    <x v="1"/>
    <x v="0"/>
    <n v="5.05"/>
    <n v="29411"/>
    <n v="13355"/>
    <n v="14683"/>
    <n v="0"/>
    <n v="132514"/>
    <n v="189963"/>
  </r>
  <r>
    <x v="41"/>
    <x v="0"/>
    <x v="2"/>
    <x v="0"/>
    <n v="5.87"/>
    <n v="28585"/>
    <n v="12580"/>
    <n v="14789"/>
    <n v="0"/>
    <n v="139725"/>
    <n v="195679"/>
  </r>
  <r>
    <x v="41"/>
    <x v="0"/>
    <x v="3"/>
    <x v="0"/>
    <n v="5.31"/>
    <n v="30718"/>
    <n v="13020"/>
    <n v="15765"/>
    <n v="0"/>
    <n v="135519"/>
    <n v="195022"/>
  </r>
  <r>
    <x v="41"/>
    <x v="0"/>
    <x v="4"/>
    <x v="0"/>
    <n v="4.78"/>
    <n v="29555"/>
    <n v="11585"/>
    <n v="16748"/>
    <n v="0"/>
    <n v="141883"/>
    <n v="199771"/>
  </r>
  <r>
    <x v="41"/>
    <x v="0"/>
    <x v="5"/>
    <x v="0"/>
    <n v="5.71"/>
    <n v="33504"/>
    <n v="10921"/>
    <n v="17344"/>
    <n v="0"/>
    <n v="118577"/>
    <n v="180346"/>
  </r>
  <r>
    <x v="41"/>
    <x v="0"/>
    <x v="6"/>
    <x v="0"/>
    <n v="4.92"/>
    <n v="32377"/>
    <n v="12894"/>
    <n v="19098"/>
    <n v="0"/>
    <n v="154076"/>
    <n v="218445"/>
  </r>
  <r>
    <x v="41"/>
    <x v="0"/>
    <x v="7"/>
    <x v="0"/>
    <n v="5.65"/>
    <n v="32739"/>
    <n v="13499"/>
    <n v="19772"/>
    <n v="0"/>
    <n v="124553"/>
    <n v="190563"/>
  </r>
  <r>
    <x v="41"/>
    <x v="0"/>
    <x v="8"/>
    <x v="0"/>
    <n v="5.39"/>
    <n v="36024"/>
    <n v="15514"/>
    <n v="18782"/>
    <n v="0"/>
    <n v="137839"/>
    <n v="208159"/>
  </r>
  <r>
    <x v="41"/>
    <x v="0"/>
    <x v="9"/>
    <x v="0"/>
    <n v="5.22"/>
    <n v="35044"/>
    <n v="18949"/>
    <n v="20887"/>
    <n v="0"/>
    <n v="145046"/>
    <n v="219926"/>
  </r>
  <r>
    <x v="41"/>
    <x v="0"/>
    <x v="10"/>
    <x v="0"/>
    <n v="4.8099999999999996"/>
    <n v="33818"/>
    <n v="18839"/>
    <n v="23395"/>
    <n v="0"/>
    <n v="166757"/>
    <n v="242809"/>
  </r>
  <r>
    <x v="41"/>
    <x v="0"/>
    <x v="11"/>
    <x v="0"/>
    <n v="4.74"/>
    <n v="33415"/>
    <n v="19246"/>
    <n v="25484"/>
    <n v="0"/>
    <n v="179429"/>
    <n v="257574"/>
  </r>
  <r>
    <x v="41"/>
    <x v="0"/>
    <x v="12"/>
    <x v="0"/>
    <n v="5.19"/>
    <n v="36216"/>
    <n v="19321"/>
    <n v="27814"/>
    <n v="61"/>
    <n v="166459"/>
    <n v="249871"/>
  </r>
  <r>
    <x v="41"/>
    <x v="0"/>
    <x v="13"/>
    <x v="0"/>
    <n v="5.41"/>
    <n v="35746"/>
    <n v="24616"/>
    <n v="24147"/>
    <n v="0"/>
    <n v="156749"/>
    <n v="241258"/>
  </r>
  <r>
    <x v="41"/>
    <x v="0"/>
    <x v="14"/>
    <x v="0"/>
    <n v="4.78"/>
    <n v="36487"/>
    <n v="25238"/>
    <n v="24966"/>
    <n v="0"/>
    <n v="168832"/>
    <n v="255523"/>
  </r>
  <r>
    <x v="41"/>
    <x v="0"/>
    <x v="15"/>
    <x v="0"/>
    <n v="5.34"/>
    <n v="37831"/>
    <n v="25034"/>
    <n v="204930"/>
    <n v="0"/>
    <n v="0"/>
    <n v="267795"/>
  </r>
  <r>
    <x v="41"/>
    <x v="0"/>
    <x v="16"/>
    <x v="0"/>
    <n v="4.8899999999999997"/>
    <n v="41790"/>
    <n v="28573"/>
    <n v="191462"/>
    <n v="0"/>
    <n v="0"/>
    <n v="261825"/>
  </r>
  <r>
    <x v="41"/>
    <x v="0"/>
    <x v="17"/>
    <x v="0"/>
    <n v="4.3899999999999997"/>
    <n v="43104"/>
    <n v="27797"/>
    <n v="203171"/>
    <n v="0"/>
    <n v="0"/>
    <n v="274072"/>
  </r>
  <r>
    <x v="41"/>
    <x v="0"/>
    <x v="18"/>
    <x v="0"/>
    <n v="5.72"/>
    <n v="44563"/>
    <n v="58347"/>
    <n v="156579"/>
    <n v="0"/>
    <n v="0"/>
    <n v="259489"/>
  </r>
  <r>
    <x v="42"/>
    <x v="0"/>
    <x v="0"/>
    <x v="0"/>
    <n v="7.03"/>
    <n v="193095"/>
    <n v="59317"/>
    <n v="28921"/>
    <n v="476"/>
    <n v="5735"/>
    <n v="287544"/>
  </r>
  <r>
    <x v="42"/>
    <x v="0"/>
    <x v="1"/>
    <x v="0"/>
    <n v="7.21"/>
    <n v="200438"/>
    <n v="41951"/>
    <n v="49970"/>
    <n v="444"/>
    <n v="5664"/>
    <n v="298467"/>
  </r>
  <r>
    <x v="42"/>
    <x v="0"/>
    <x v="2"/>
    <x v="0"/>
    <n v="7.05"/>
    <n v="202564"/>
    <n v="41666"/>
    <n v="50789"/>
    <n v="453"/>
    <n v="5094"/>
    <n v="300566"/>
  </r>
  <r>
    <x v="42"/>
    <x v="0"/>
    <x v="3"/>
    <x v="0"/>
    <n v="7.45"/>
    <n v="214705"/>
    <n v="41714"/>
    <n v="41541"/>
    <n v="472"/>
    <n v="5774"/>
    <n v="304206"/>
  </r>
  <r>
    <x v="42"/>
    <x v="0"/>
    <x v="4"/>
    <x v="0"/>
    <n v="7.68"/>
    <n v="204034"/>
    <n v="33857"/>
    <n v="44699"/>
    <n v="471"/>
    <n v="7968"/>
    <n v="291029"/>
  </r>
  <r>
    <x v="42"/>
    <x v="0"/>
    <x v="5"/>
    <x v="0"/>
    <n v="6.71"/>
    <n v="226207"/>
    <n v="37101"/>
    <n v="43127"/>
    <n v="488"/>
    <n v="4755"/>
    <n v="311678"/>
  </r>
  <r>
    <x v="42"/>
    <x v="0"/>
    <x v="6"/>
    <x v="0"/>
    <n v="6.81"/>
    <n v="229380"/>
    <n v="45559"/>
    <n v="46222"/>
    <n v="518"/>
    <n v="0"/>
    <n v="321679"/>
  </r>
  <r>
    <x v="42"/>
    <x v="0"/>
    <x v="7"/>
    <x v="0"/>
    <n v="3.08"/>
    <n v="229896"/>
    <n v="48283"/>
    <n v="48449"/>
    <n v="549"/>
    <n v="0"/>
    <n v="327177"/>
  </r>
  <r>
    <x v="42"/>
    <x v="0"/>
    <x v="8"/>
    <x v="0"/>
    <n v="6.17"/>
    <n v="243723"/>
    <n v="45599"/>
    <n v="51528"/>
    <n v="596"/>
    <n v="5333"/>
    <n v="346779"/>
  </r>
  <r>
    <x v="42"/>
    <x v="0"/>
    <x v="9"/>
    <x v="0"/>
    <n v="11.86"/>
    <n v="241695"/>
    <n v="58263"/>
    <n v="41000"/>
    <n v="602"/>
    <n v="4602"/>
    <n v="346162"/>
  </r>
  <r>
    <x v="42"/>
    <x v="0"/>
    <x v="10"/>
    <x v="0"/>
    <n v="9.01"/>
    <n v="244734"/>
    <n v="48339"/>
    <n v="49462"/>
    <n v="567"/>
    <n v="5515"/>
    <n v="348617"/>
  </r>
  <r>
    <x v="42"/>
    <x v="0"/>
    <x v="11"/>
    <x v="0"/>
    <n v="5.33"/>
    <n v="260258"/>
    <n v="48613"/>
    <n v="48466"/>
    <n v="565"/>
    <n v="6419"/>
    <n v="364321"/>
  </r>
  <r>
    <x v="42"/>
    <x v="0"/>
    <x v="12"/>
    <x v="0"/>
    <n v="4.0999999999999996"/>
    <n v="257890"/>
    <n v="49124"/>
    <n v="47927"/>
    <n v="562"/>
    <n v="5745"/>
    <n v="361248"/>
  </r>
  <r>
    <x v="42"/>
    <x v="0"/>
    <x v="13"/>
    <x v="0"/>
    <n v="4.9400000000000004"/>
    <n v="244126"/>
    <n v="48746"/>
    <n v="48958"/>
    <n v="0"/>
    <n v="5729"/>
    <n v="347559"/>
  </r>
  <r>
    <x v="42"/>
    <x v="0"/>
    <x v="14"/>
    <x v="0"/>
    <n v="6.43"/>
    <n v="242021"/>
    <n v="50172"/>
    <n v="50514"/>
    <n v="0"/>
    <n v="5623"/>
    <n v="348330"/>
  </r>
  <r>
    <x v="42"/>
    <x v="0"/>
    <x v="15"/>
    <x v="0"/>
    <n v="7.13"/>
    <n v="240306"/>
    <n v="54737"/>
    <n v="53888"/>
    <n v="0"/>
    <n v="0"/>
    <n v="348931"/>
  </r>
  <r>
    <x v="42"/>
    <x v="0"/>
    <x v="16"/>
    <x v="0"/>
    <n v="6.34"/>
    <n v="247518"/>
    <n v="54970"/>
    <n v="57707"/>
    <n v="0"/>
    <n v="0"/>
    <n v="360195"/>
  </r>
  <r>
    <x v="42"/>
    <x v="0"/>
    <x v="17"/>
    <x v="0"/>
    <n v="0"/>
    <n v="251024"/>
    <n v="50155"/>
    <n v="63746"/>
    <n v="0"/>
    <n v="0"/>
    <n v="364925"/>
  </r>
  <r>
    <x v="42"/>
    <x v="0"/>
    <x v="18"/>
    <x v="0"/>
    <n v="6.83"/>
    <n v="260872"/>
    <n v="53051"/>
    <n v="68383"/>
    <n v="0"/>
    <n v="0"/>
    <n v="382306"/>
  </r>
  <r>
    <x v="43"/>
    <x v="0"/>
    <x v="0"/>
    <x v="0"/>
    <n v="6.54"/>
    <n v="137758"/>
    <n v="63138"/>
    <n v="51077"/>
    <n v="288"/>
    <n v="2677"/>
    <n v="254938"/>
  </r>
  <r>
    <x v="43"/>
    <x v="0"/>
    <x v="1"/>
    <x v="0"/>
    <n v="7.01"/>
    <n v="147001"/>
    <n v="67510"/>
    <n v="43448"/>
    <n v="287"/>
    <n v="2520"/>
    <n v="260766"/>
  </r>
  <r>
    <x v="43"/>
    <x v="0"/>
    <x v="2"/>
    <x v="0"/>
    <n v="6.17"/>
    <n v="150006"/>
    <n v="70560"/>
    <n v="32109"/>
    <n v="289"/>
    <n v="2306"/>
    <n v="255270"/>
  </r>
  <r>
    <x v="43"/>
    <x v="0"/>
    <x v="3"/>
    <x v="0"/>
    <n v="6.3"/>
    <n v="159539"/>
    <n v="76292"/>
    <n v="32275"/>
    <n v="284"/>
    <n v="0"/>
    <n v="268390"/>
  </r>
  <r>
    <x v="43"/>
    <x v="0"/>
    <x v="4"/>
    <x v="0"/>
    <n v="6.99"/>
    <n v="146813"/>
    <n v="72428"/>
    <n v="32958"/>
    <n v="332"/>
    <n v="0"/>
    <n v="252531"/>
  </r>
  <r>
    <x v="43"/>
    <x v="0"/>
    <x v="5"/>
    <x v="0"/>
    <n v="5.81"/>
    <n v="168428"/>
    <n v="77118"/>
    <n v="32162"/>
    <n v="339"/>
    <n v="0"/>
    <n v="278047"/>
  </r>
  <r>
    <x v="43"/>
    <x v="0"/>
    <x v="6"/>
    <x v="0"/>
    <n v="5.69"/>
    <n v="168693"/>
    <n v="82057"/>
    <n v="33519"/>
    <n v="351"/>
    <n v="0"/>
    <n v="284620"/>
  </r>
  <r>
    <x v="43"/>
    <x v="0"/>
    <x v="7"/>
    <x v="0"/>
    <n v="4.67"/>
    <n v="165631"/>
    <n v="83331"/>
    <n v="33008"/>
    <n v="355"/>
    <n v="0"/>
    <n v="282325"/>
  </r>
  <r>
    <x v="43"/>
    <x v="0"/>
    <x v="8"/>
    <x v="0"/>
    <n v="4.66"/>
    <n v="182600"/>
    <n v="90821"/>
    <n v="34788"/>
    <n v="362"/>
    <n v="0"/>
    <n v="308571"/>
  </r>
  <r>
    <x v="43"/>
    <x v="0"/>
    <x v="9"/>
    <x v="0"/>
    <n v="5.25"/>
    <n v="171315"/>
    <n v="85727"/>
    <n v="34588"/>
    <n v="364"/>
    <n v="0"/>
    <n v="291994"/>
  </r>
  <r>
    <x v="43"/>
    <x v="0"/>
    <x v="10"/>
    <x v="0"/>
    <n v="6.04"/>
    <n v="180955"/>
    <n v="84443"/>
    <n v="37594"/>
    <n v="375"/>
    <n v="0"/>
    <n v="303367"/>
  </r>
  <r>
    <x v="43"/>
    <x v="0"/>
    <x v="11"/>
    <x v="0"/>
    <n v="5.29"/>
    <n v="187803"/>
    <n v="92119"/>
    <n v="40632"/>
    <n v="378"/>
    <n v="0"/>
    <n v="320932"/>
  </r>
  <r>
    <x v="43"/>
    <x v="0"/>
    <x v="12"/>
    <x v="0"/>
    <n v="5.82"/>
    <n v="181349"/>
    <n v="93516"/>
    <n v="39894"/>
    <n v="382"/>
    <n v="0"/>
    <n v="315141"/>
  </r>
  <r>
    <x v="43"/>
    <x v="0"/>
    <x v="13"/>
    <x v="0"/>
    <n v="5.45"/>
    <n v="182596"/>
    <n v="91425"/>
    <n v="41953"/>
    <n v="0"/>
    <n v="385"/>
    <n v="316359"/>
  </r>
  <r>
    <x v="43"/>
    <x v="0"/>
    <x v="14"/>
    <x v="0"/>
    <n v="4.79"/>
    <n v="185741"/>
    <n v="92768"/>
    <n v="43737"/>
    <n v="0"/>
    <n v="388"/>
    <n v="322634"/>
  </r>
  <r>
    <x v="43"/>
    <x v="0"/>
    <x v="15"/>
    <x v="0"/>
    <n v="4.46"/>
    <n v="183000"/>
    <n v="137000"/>
    <n v="0"/>
    <n v="0"/>
    <n v="0"/>
    <n v="320000"/>
  </r>
  <r>
    <x v="43"/>
    <x v="0"/>
    <x v="16"/>
    <x v="0"/>
    <n v="3.19"/>
    <n v="180665"/>
    <n v="99421"/>
    <n v="44893"/>
    <n v="0"/>
    <n v="0"/>
    <n v="324979"/>
  </r>
  <r>
    <x v="43"/>
    <x v="0"/>
    <x v="17"/>
    <x v="0"/>
    <n v="4.62"/>
    <n v="182058"/>
    <n v="97841"/>
    <n v="48465"/>
    <n v="0"/>
    <n v="0"/>
    <n v="328364"/>
  </r>
  <r>
    <x v="43"/>
    <x v="0"/>
    <x v="18"/>
    <x v="0"/>
    <n v="5.48"/>
    <n v="192192"/>
    <n v="94922"/>
    <n v="51918"/>
    <n v="0"/>
    <n v="0"/>
    <n v="339032"/>
  </r>
  <r>
    <x v="44"/>
    <x v="0"/>
    <x v="0"/>
    <x v="0"/>
    <n v="18.510000000000002"/>
    <n v="10410"/>
    <n v="2417"/>
    <n v="0"/>
    <n v="205"/>
    <n v="1858"/>
    <n v="14890"/>
  </r>
  <r>
    <x v="44"/>
    <x v="0"/>
    <x v="1"/>
    <x v="0"/>
    <n v="16.87"/>
    <n v="10712"/>
    <n v="2471"/>
    <n v="0"/>
    <n v="207"/>
    <n v="1960"/>
    <n v="15350"/>
  </r>
  <r>
    <x v="44"/>
    <x v="0"/>
    <x v="2"/>
    <x v="0"/>
    <n v="9.73"/>
    <n v="10352"/>
    <n v="2844"/>
    <n v="0"/>
    <n v="214"/>
    <n v="1882"/>
    <n v="15292"/>
  </r>
  <r>
    <x v="44"/>
    <x v="0"/>
    <x v="3"/>
    <x v="0"/>
    <n v="9.4"/>
    <n v="11245"/>
    <n v="4271"/>
    <n v="1288"/>
    <n v="210"/>
    <n v="418"/>
    <n v="17432"/>
  </r>
  <r>
    <x v="44"/>
    <x v="0"/>
    <x v="4"/>
    <x v="0"/>
    <n v="8.76"/>
    <n v="10414"/>
    <n v="3576"/>
    <n v="640"/>
    <n v="579"/>
    <n v="886"/>
    <n v="16095"/>
  </r>
  <r>
    <x v="44"/>
    <x v="0"/>
    <x v="5"/>
    <x v="0"/>
    <n v="11.93"/>
    <n v="11385"/>
    <n v="2917"/>
    <n v="227"/>
    <n v="1473"/>
    <n v="652"/>
    <n v="16654"/>
  </r>
  <r>
    <x v="44"/>
    <x v="0"/>
    <x v="6"/>
    <x v="0"/>
    <n v="9.64"/>
    <n v="10314"/>
    <n v="3275"/>
    <n v="405"/>
    <n v="173"/>
    <n v="1671"/>
    <n v="15838"/>
  </r>
  <r>
    <x v="44"/>
    <x v="0"/>
    <x v="7"/>
    <x v="0"/>
    <n v="12.87"/>
    <n v="10184"/>
    <n v="3345"/>
    <n v="468"/>
    <n v="216"/>
    <n v="1692"/>
    <n v="15905"/>
  </r>
  <r>
    <x v="44"/>
    <x v="0"/>
    <x v="8"/>
    <x v="0"/>
    <n v="15.79"/>
    <n v="10970"/>
    <n v="3968"/>
    <n v="432"/>
    <n v="218"/>
    <n v="1764"/>
    <n v="17352"/>
  </r>
  <r>
    <x v="44"/>
    <x v="0"/>
    <x v="9"/>
    <x v="0"/>
    <n v="9.5500000000000007"/>
    <n v="10711"/>
    <n v="3968"/>
    <n v="930"/>
    <n v="240"/>
    <n v="1213"/>
    <n v="17062"/>
  </r>
  <r>
    <x v="44"/>
    <x v="0"/>
    <x v="10"/>
    <x v="0"/>
    <n v="8.5299999999999994"/>
    <n v="9975"/>
    <n v="4093"/>
    <n v="752"/>
    <n v="262"/>
    <n v="1407"/>
    <n v="16489"/>
  </r>
  <r>
    <x v="44"/>
    <x v="0"/>
    <x v="11"/>
    <x v="0"/>
    <n v="7.67"/>
    <n v="14019"/>
    <n v="3136"/>
    <n v="0"/>
    <n v="0"/>
    <n v="0"/>
    <n v="17155"/>
  </r>
  <r>
    <x v="44"/>
    <x v="0"/>
    <x v="12"/>
    <x v="0"/>
    <n v="7.41"/>
    <n v="11500"/>
    <n v="6620"/>
    <n v="0"/>
    <n v="0"/>
    <n v="0"/>
    <n v="18120"/>
  </r>
  <r>
    <x v="44"/>
    <x v="0"/>
    <x v="13"/>
    <x v="0"/>
    <n v="2.82"/>
    <n v="13144"/>
    <n v="5633"/>
    <n v="0"/>
    <n v="0"/>
    <n v="0"/>
    <n v="18777"/>
  </r>
  <r>
    <x v="44"/>
    <x v="0"/>
    <x v="14"/>
    <x v="0"/>
    <n v="8.31"/>
    <n v="10007"/>
    <n v="7245"/>
    <n v="0"/>
    <n v="0"/>
    <n v="0"/>
    <n v="17252"/>
  </r>
  <r>
    <x v="44"/>
    <x v="0"/>
    <x v="15"/>
    <x v="0"/>
    <n v="9.91"/>
    <n v="10887"/>
    <n v="7098"/>
    <n v="0"/>
    <n v="0"/>
    <n v="0"/>
    <n v="17985"/>
  </r>
  <r>
    <x v="44"/>
    <x v="0"/>
    <x v="16"/>
    <x v="0"/>
    <n v="7.18"/>
    <n v="9755"/>
    <n v="8240"/>
    <n v="0"/>
    <n v="0"/>
    <n v="0"/>
    <n v="17995"/>
  </r>
  <r>
    <x v="44"/>
    <x v="0"/>
    <x v="17"/>
    <x v="0"/>
    <n v="3.33"/>
    <n v="9810"/>
    <n v="8234"/>
    <n v="0"/>
    <n v="0"/>
    <n v="0"/>
    <n v="18044"/>
  </r>
  <r>
    <x v="44"/>
    <x v="0"/>
    <x v="18"/>
    <x v="0"/>
    <n v="4.21"/>
    <n v="9778"/>
    <n v="7765"/>
    <n v="0"/>
    <n v="0"/>
    <n v="0"/>
    <n v="17543"/>
  </r>
  <r>
    <x v="45"/>
    <x v="0"/>
    <x v="0"/>
    <x v="0"/>
    <n v="15.62"/>
    <n v="577"/>
    <n v="0"/>
    <n v="0"/>
    <n v="0"/>
    <n v="0"/>
    <n v="577"/>
  </r>
  <r>
    <x v="45"/>
    <x v="0"/>
    <x v="1"/>
    <x v="0"/>
    <n v="19.2"/>
    <n v="558"/>
    <n v="0"/>
    <n v="0"/>
    <n v="0"/>
    <n v="0"/>
    <n v="558"/>
  </r>
  <r>
    <x v="45"/>
    <x v="0"/>
    <x v="2"/>
    <x v="0"/>
    <n v="13.7"/>
    <n v="553"/>
    <n v="0"/>
    <n v="0"/>
    <n v="0"/>
    <n v="0"/>
    <n v="553"/>
  </r>
  <r>
    <x v="45"/>
    <x v="0"/>
    <x v="3"/>
    <x v="0"/>
    <n v="2.0499999999999998"/>
    <n v="594"/>
    <n v="0"/>
    <n v="0"/>
    <n v="0"/>
    <n v="0"/>
    <n v="594"/>
  </r>
  <r>
    <x v="45"/>
    <x v="0"/>
    <x v="4"/>
    <x v="0"/>
    <n v="2.0699999999999998"/>
    <n v="612"/>
    <n v="0"/>
    <n v="0"/>
    <n v="0"/>
    <n v="0"/>
    <n v="612"/>
  </r>
  <r>
    <x v="45"/>
    <x v="0"/>
    <x v="5"/>
    <x v="0"/>
    <n v="1.44"/>
    <n v="638"/>
    <n v="0"/>
    <n v="0"/>
    <n v="0"/>
    <n v="0"/>
    <n v="638"/>
  </r>
  <r>
    <x v="45"/>
    <x v="0"/>
    <x v="6"/>
    <x v="0"/>
    <n v="13.39"/>
    <n v="621"/>
    <n v="0"/>
    <n v="0"/>
    <n v="0"/>
    <n v="0"/>
    <n v="621"/>
  </r>
  <r>
    <x v="45"/>
    <x v="0"/>
    <x v="7"/>
    <x v="0"/>
    <n v="9.2899999999999991"/>
    <n v="653"/>
    <n v="0"/>
    <n v="0"/>
    <n v="0"/>
    <n v="0"/>
    <n v="653"/>
  </r>
  <r>
    <x v="45"/>
    <x v="0"/>
    <x v="8"/>
    <x v="0"/>
    <n v="8.6199999999999992"/>
    <n v="663"/>
    <n v="0"/>
    <n v="0"/>
    <n v="0"/>
    <n v="0"/>
    <n v="663"/>
  </r>
  <r>
    <x v="45"/>
    <x v="0"/>
    <x v="9"/>
    <x v="0"/>
    <n v="7.5"/>
    <n v="801"/>
    <n v="0"/>
    <n v="0"/>
    <n v="0"/>
    <n v="0"/>
    <n v="801"/>
  </r>
  <r>
    <x v="45"/>
    <x v="0"/>
    <x v="10"/>
    <x v="0"/>
    <n v="9.26"/>
    <n v="741"/>
    <n v="0"/>
    <n v="0"/>
    <n v="0"/>
    <n v="0"/>
    <n v="741"/>
  </r>
  <r>
    <x v="45"/>
    <x v="0"/>
    <x v="11"/>
    <x v="0"/>
    <n v="14.11"/>
    <n v="675"/>
    <n v="0"/>
    <n v="0"/>
    <n v="0"/>
    <n v="0"/>
    <n v="675"/>
  </r>
  <r>
    <x v="45"/>
    <x v="0"/>
    <x v="12"/>
    <x v="0"/>
    <n v="2.2799999999999998"/>
    <n v="788"/>
    <n v="0"/>
    <n v="0"/>
    <n v="0"/>
    <n v="0"/>
    <n v="788"/>
  </r>
  <r>
    <x v="45"/>
    <x v="0"/>
    <x v="13"/>
    <x v="0"/>
    <n v="5.54"/>
    <n v="787"/>
    <n v="0"/>
    <n v="0"/>
    <n v="0"/>
    <n v="0"/>
    <n v="787"/>
  </r>
  <r>
    <x v="45"/>
    <x v="0"/>
    <x v="14"/>
    <x v="0"/>
    <n v="4.37"/>
    <n v="833"/>
    <n v="0"/>
    <n v="0"/>
    <n v="0"/>
    <n v="0"/>
    <n v="833"/>
  </r>
  <r>
    <x v="45"/>
    <x v="0"/>
    <x v="15"/>
    <x v="0"/>
    <n v="2.41"/>
    <n v="828"/>
    <n v="0"/>
    <n v="0"/>
    <n v="0"/>
    <n v="0"/>
    <n v="828"/>
  </r>
  <r>
    <x v="45"/>
    <x v="0"/>
    <x v="16"/>
    <x v="0"/>
    <n v="1.5"/>
    <n v="861"/>
    <n v="0"/>
    <n v="0"/>
    <n v="0"/>
    <n v="0"/>
    <n v="861"/>
  </r>
  <r>
    <x v="45"/>
    <x v="0"/>
    <x v="17"/>
    <x v="0"/>
    <n v="2.87"/>
    <n v="870"/>
    <n v="0"/>
    <n v="0"/>
    <n v="0"/>
    <n v="0"/>
    <n v="870"/>
  </r>
  <r>
    <x v="45"/>
    <x v="0"/>
    <x v="18"/>
    <x v="0"/>
    <n v="7.54"/>
    <n v="877"/>
    <n v="0"/>
    <n v="0"/>
    <n v="0"/>
    <n v="0"/>
    <n v="877"/>
  </r>
  <r>
    <x v="46"/>
    <x v="0"/>
    <x v="0"/>
    <x v="0"/>
    <n v="0"/>
    <n v="2418"/>
    <n v="627"/>
    <n v="0"/>
    <n v="0"/>
    <n v="0"/>
    <n v="3045"/>
  </r>
  <r>
    <x v="46"/>
    <x v="0"/>
    <x v="1"/>
    <x v="0"/>
    <n v="0"/>
    <n v="2392"/>
    <n v="460"/>
    <n v="0"/>
    <n v="0"/>
    <n v="0"/>
    <n v="2852"/>
  </r>
  <r>
    <x v="46"/>
    <x v="0"/>
    <x v="2"/>
    <x v="0"/>
    <n v="4.05"/>
    <n v="1440"/>
    <n v="1617"/>
    <n v="0"/>
    <n v="0"/>
    <n v="0"/>
    <n v="3057"/>
  </r>
  <r>
    <x v="46"/>
    <x v="0"/>
    <x v="3"/>
    <x v="0"/>
    <n v="1.55"/>
    <n v="1440"/>
    <n v="1617"/>
    <n v="0"/>
    <n v="0"/>
    <n v="0"/>
    <n v="3057"/>
  </r>
  <r>
    <x v="46"/>
    <x v="0"/>
    <x v="4"/>
    <x v="0"/>
    <n v="1.55"/>
    <n v="1440"/>
    <n v="1617"/>
    <n v="0"/>
    <n v="0"/>
    <n v="0"/>
    <n v="3057"/>
  </r>
  <r>
    <x v="46"/>
    <x v="0"/>
    <x v="5"/>
    <x v="0"/>
    <n v="6.58"/>
    <n v="2200"/>
    <n v="678"/>
    <n v="0"/>
    <n v="0"/>
    <n v="574"/>
    <n v="3452"/>
  </r>
  <r>
    <x v="46"/>
    <x v="0"/>
    <x v="6"/>
    <x v="0"/>
    <n v="4.1399999999999997"/>
    <n v="2100"/>
    <n v="628"/>
    <n v="0"/>
    <n v="0"/>
    <n v="517"/>
    <n v="3245"/>
  </r>
  <r>
    <x v="46"/>
    <x v="0"/>
    <x v="7"/>
    <x v="0"/>
    <n v="6.26"/>
    <n v="1526"/>
    <n v="628"/>
    <n v="0"/>
    <n v="0"/>
    <n v="496"/>
    <n v="2650"/>
  </r>
  <r>
    <x v="46"/>
    <x v="0"/>
    <x v="8"/>
    <x v="0"/>
    <n v="5.12"/>
    <n v="2031"/>
    <n v="549"/>
    <n v="0"/>
    <n v="0"/>
    <n v="514"/>
    <n v="3094"/>
  </r>
  <r>
    <x v="46"/>
    <x v="0"/>
    <x v="9"/>
    <x v="0"/>
    <n v="5.27"/>
    <n v="2100"/>
    <n v="609"/>
    <n v="0"/>
    <n v="0"/>
    <n v="346"/>
    <n v="3055"/>
  </r>
  <r>
    <x v="46"/>
    <x v="0"/>
    <x v="10"/>
    <x v="0"/>
    <n v="5.26"/>
    <n v="2257"/>
    <n v="574"/>
    <n v="0"/>
    <n v="0"/>
    <n v="320"/>
    <n v="3151"/>
  </r>
  <r>
    <x v="46"/>
    <x v="0"/>
    <x v="11"/>
    <x v="0"/>
    <n v="5.16"/>
    <n v="2446"/>
    <n v="568"/>
    <n v="0"/>
    <n v="0"/>
    <n v="348"/>
    <n v="3362"/>
  </r>
  <r>
    <x v="46"/>
    <x v="0"/>
    <x v="12"/>
    <x v="0"/>
    <n v="4.3"/>
    <n v="2260"/>
    <n v="588"/>
    <n v="0"/>
    <n v="0"/>
    <n v="405"/>
    <n v="3253"/>
  </r>
  <r>
    <x v="46"/>
    <x v="0"/>
    <x v="13"/>
    <x v="0"/>
    <n v="0"/>
    <n v="2745"/>
    <n v="573"/>
    <n v="0"/>
    <n v="0"/>
    <n v="385"/>
    <n v="3703"/>
  </r>
  <r>
    <x v="46"/>
    <x v="0"/>
    <x v="14"/>
    <x v="0"/>
    <n v="0"/>
    <n v="2329"/>
    <n v="541"/>
    <n v="0"/>
    <n v="0"/>
    <n v="362"/>
    <n v="3232"/>
  </r>
  <r>
    <x v="46"/>
    <x v="0"/>
    <x v="15"/>
    <x v="0"/>
    <n v="0"/>
    <n v="1849"/>
    <n v="1018"/>
    <n v="0"/>
    <n v="0"/>
    <n v="0"/>
    <n v="2867"/>
  </r>
  <r>
    <x v="46"/>
    <x v="0"/>
    <x v="16"/>
    <x v="0"/>
    <n v="0"/>
    <n v="1876"/>
    <n v="1027"/>
    <n v="0"/>
    <n v="0"/>
    <n v="0"/>
    <n v="2903"/>
  </r>
  <r>
    <x v="46"/>
    <x v="0"/>
    <x v="17"/>
    <x v="0"/>
    <n v="0"/>
    <n v="1257"/>
    <n v="685"/>
    <n v="177"/>
    <n v="0"/>
    <n v="0"/>
    <n v="2119"/>
  </r>
  <r>
    <x v="46"/>
    <x v="0"/>
    <x v="18"/>
    <x v="0"/>
    <n v="11.71"/>
    <n v="1457"/>
    <n v="732"/>
    <n v="208"/>
    <n v="0"/>
    <n v="0"/>
    <n v="2397"/>
  </r>
  <r>
    <x v="47"/>
    <x v="0"/>
    <x v="0"/>
    <x v="0"/>
    <n v="0.1"/>
    <n v="0"/>
    <n v="0"/>
    <n v="0"/>
    <n v="0"/>
    <n v="0"/>
    <n v="0"/>
  </r>
  <r>
    <x v="47"/>
    <x v="0"/>
    <x v="1"/>
    <x v="0"/>
    <n v="1.1599999999999999"/>
    <n v="0"/>
    <n v="0"/>
    <n v="0"/>
    <n v="0"/>
    <n v="0"/>
    <n v="0"/>
  </r>
  <r>
    <x v="47"/>
    <x v="0"/>
    <x v="2"/>
    <x v="0"/>
    <n v="1.38"/>
    <n v="0"/>
    <n v="0"/>
    <n v="0"/>
    <n v="0"/>
    <n v="0"/>
    <n v="0"/>
  </r>
  <r>
    <x v="47"/>
    <x v="0"/>
    <x v="3"/>
    <x v="0"/>
    <n v="1.53"/>
    <n v="0"/>
    <n v="0"/>
    <n v="0"/>
    <n v="0"/>
    <n v="0"/>
    <n v="0"/>
  </r>
  <r>
    <x v="47"/>
    <x v="0"/>
    <x v="4"/>
    <x v="0"/>
    <n v="0.81"/>
    <n v="0"/>
    <n v="0"/>
    <n v="0"/>
    <n v="0"/>
    <n v="0"/>
    <n v="0"/>
  </r>
  <r>
    <x v="47"/>
    <x v="0"/>
    <x v="5"/>
    <x v="0"/>
    <n v="2.92"/>
    <n v="0"/>
    <n v="0"/>
    <n v="0"/>
    <n v="0"/>
    <n v="0"/>
    <n v="0"/>
  </r>
  <r>
    <x v="47"/>
    <x v="0"/>
    <x v="6"/>
    <x v="0"/>
    <n v="0.16"/>
    <n v="0"/>
    <n v="0"/>
    <n v="0"/>
    <n v="0"/>
    <n v="0"/>
    <n v="0"/>
  </r>
  <r>
    <x v="47"/>
    <x v="0"/>
    <x v="7"/>
    <x v="0"/>
    <n v="1.29"/>
    <n v="0"/>
    <n v="0"/>
    <n v="0"/>
    <n v="0"/>
    <n v="0"/>
    <n v="0"/>
  </r>
  <r>
    <x v="47"/>
    <x v="0"/>
    <x v="8"/>
    <x v="0"/>
    <n v="-2.56"/>
    <n v="0"/>
    <n v="0"/>
    <n v="0"/>
    <n v="0"/>
    <n v="0"/>
    <n v="0"/>
  </r>
  <r>
    <x v="47"/>
    <x v="0"/>
    <x v="9"/>
    <x v="0"/>
    <n v="1.02"/>
    <n v="0"/>
    <n v="0"/>
    <n v="0"/>
    <n v="0"/>
    <n v="0"/>
    <n v="0"/>
  </r>
  <r>
    <x v="47"/>
    <x v="0"/>
    <x v="10"/>
    <x v="0"/>
    <n v="1.04"/>
    <n v="0"/>
    <n v="0"/>
    <n v="0"/>
    <n v="0"/>
    <n v="26103"/>
    <n v="26103"/>
  </r>
  <r>
    <x v="47"/>
    <x v="0"/>
    <x v="11"/>
    <x v="0"/>
    <n v="11.81"/>
    <n v="0"/>
    <n v="0"/>
    <n v="22439"/>
    <n v="0"/>
    <n v="0"/>
    <n v="22439"/>
  </r>
  <r>
    <x v="47"/>
    <x v="0"/>
    <x v="12"/>
    <x v="0"/>
    <n v="3.42"/>
    <n v="0"/>
    <n v="0"/>
    <n v="26375"/>
    <n v="0"/>
    <n v="0"/>
    <n v="26375"/>
  </r>
  <r>
    <x v="47"/>
    <x v="0"/>
    <x v="13"/>
    <x v="0"/>
    <n v="2.5299999999999998"/>
    <n v="0"/>
    <n v="0"/>
    <n v="31132"/>
    <n v="0"/>
    <n v="0"/>
    <n v="31132"/>
  </r>
  <r>
    <x v="47"/>
    <x v="0"/>
    <x v="14"/>
    <x v="0"/>
    <n v="10.07"/>
    <n v="0"/>
    <n v="0"/>
    <n v="34379"/>
    <n v="0"/>
    <n v="0"/>
    <n v="34379"/>
  </r>
  <r>
    <x v="47"/>
    <x v="0"/>
    <x v="15"/>
    <x v="0"/>
    <n v="3.12"/>
    <n v="0"/>
    <n v="0"/>
    <n v="32743"/>
    <n v="0"/>
    <n v="0"/>
    <n v="32743"/>
  </r>
  <r>
    <x v="47"/>
    <x v="0"/>
    <x v="16"/>
    <x v="0"/>
    <n v="3.25"/>
    <n v="0"/>
    <n v="0"/>
    <n v="29006"/>
    <n v="0"/>
    <n v="0"/>
    <n v="29006"/>
  </r>
  <r>
    <x v="47"/>
    <x v="0"/>
    <x v="17"/>
    <x v="0"/>
    <n v="4.8099999999999996"/>
    <n v="0"/>
    <n v="0"/>
    <n v="29644"/>
    <n v="0"/>
    <n v="0"/>
    <n v="29644"/>
  </r>
  <r>
    <x v="47"/>
    <x v="0"/>
    <x v="18"/>
    <x v="0"/>
    <n v="2.79"/>
    <n v="0"/>
    <n v="0"/>
    <n v="27941"/>
    <n v="0"/>
    <n v="0"/>
    <n v="27941"/>
  </r>
  <r>
    <x v="48"/>
    <x v="0"/>
    <x v="0"/>
    <x v="0"/>
    <n v="7.14"/>
    <n v="50014"/>
    <n v="7538"/>
    <n v="43279"/>
    <n v="81"/>
    <n v="25051"/>
    <n v="125963"/>
  </r>
  <r>
    <x v="48"/>
    <x v="0"/>
    <x v="1"/>
    <x v="0"/>
    <n v="6.62"/>
    <n v="54136"/>
    <n v="8300"/>
    <n v="17201"/>
    <n v="82"/>
    <n v="34592"/>
    <n v="114311"/>
  </r>
  <r>
    <x v="48"/>
    <x v="0"/>
    <x v="2"/>
    <x v="0"/>
    <n v="9.1999999999999993"/>
    <n v="56759"/>
    <n v="9040"/>
    <n v="10565"/>
    <n v="84"/>
    <n v="32616"/>
    <n v="109064"/>
  </r>
  <r>
    <x v="48"/>
    <x v="0"/>
    <x v="3"/>
    <x v="0"/>
    <n v="7.98"/>
    <n v="62426"/>
    <n v="9698"/>
    <n v="0"/>
    <n v="84"/>
    <n v="29656"/>
    <n v="101864"/>
  </r>
  <r>
    <x v="48"/>
    <x v="0"/>
    <x v="4"/>
    <x v="0"/>
    <n v="9.73"/>
    <n v="63007"/>
    <n v="10919"/>
    <n v="0"/>
    <n v="155"/>
    <n v="25669"/>
    <n v="99750"/>
  </r>
  <r>
    <x v="48"/>
    <x v="0"/>
    <x v="5"/>
    <x v="0"/>
    <n v="8.64"/>
    <n v="68237"/>
    <n v="12649"/>
    <n v="0"/>
    <n v="171"/>
    <n v="27483"/>
    <n v="108540"/>
  </r>
  <r>
    <x v="48"/>
    <x v="0"/>
    <x v="6"/>
    <x v="0"/>
    <n v="6.4"/>
    <n v="78291"/>
    <n v="15313"/>
    <n v="0"/>
    <n v="334"/>
    <n v="30710"/>
    <n v="124648"/>
  </r>
  <r>
    <x v="48"/>
    <x v="0"/>
    <x v="7"/>
    <x v="0"/>
    <n v="7.29"/>
    <n v="74796"/>
    <n v="16370"/>
    <n v="0"/>
    <n v="420"/>
    <n v="25983"/>
    <n v="117569"/>
  </r>
  <r>
    <x v="48"/>
    <x v="0"/>
    <x v="8"/>
    <x v="0"/>
    <n v="9.27"/>
    <n v="83366"/>
    <n v="19813"/>
    <n v="0"/>
    <n v="420"/>
    <n v="32409"/>
    <n v="136008"/>
  </r>
  <r>
    <x v="48"/>
    <x v="0"/>
    <x v="9"/>
    <x v="0"/>
    <n v="8.59"/>
    <n v="86035"/>
    <n v="23293"/>
    <n v="0"/>
    <n v="267"/>
    <n v="27996"/>
    <n v="137591"/>
  </r>
  <r>
    <x v="48"/>
    <x v="0"/>
    <x v="10"/>
    <x v="0"/>
    <n v="7.68"/>
    <n v="89003"/>
    <n v="24945"/>
    <n v="0"/>
    <n v="304"/>
    <n v="24163"/>
    <n v="138415"/>
  </r>
  <r>
    <x v="48"/>
    <x v="0"/>
    <x v="11"/>
    <x v="0"/>
    <n v="6.85"/>
    <n v="95084"/>
    <n v="27353"/>
    <n v="0"/>
    <n v="356"/>
    <n v="24997"/>
    <n v="147790"/>
  </r>
  <r>
    <x v="48"/>
    <x v="0"/>
    <x v="12"/>
    <x v="0"/>
    <n v="8.26"/>
    <n v="102531"/>
    <n v="32294"/>
    <n v="0"/>
    <n v="369"/>
    <n v="33004"/>
    <n v="168198"/>
  </r>
  <r>
    <x v="48"/>
    <x v="0"/>
    <x v="13"/>
    <x v="0"/>
    <n v="8.02"/>
    <n v="106339"/>
    <n v="37466"/>
    <n v="30942"/>
    <n v="0"/>
    <n v="395"/>
    <n v="175142"/>
  </r>
  <r>
    <x v="48"/>
    <x v="0"/>
    <x v="14"/>
    <x v="0"/>
    <n v="7.01"/>
    <n v="113984"/>
    <n v="45270"/>
    <n v="35697"/>
    <n v="0"/>
    <n v="479"/>
    <n v="195430"/>
  </r>
  <r>
    <x v="48"/>
    <x v="0"/>
    <x v="15"/>
    <x v="0"/>
    <n v="7.42"/>
    <n v="123809"/>
    <n v="84598"/>
    <n v="7816"/>
    <n v="0"/>
    <n v="0"/>
    <n v="216223"/>
  </r>
  <r>
    <x v="48"/>
    <x v="0"/>
    <x v="16"/>
    <x v="0"/>
    <n v="6.21"/>
    <n v="136595"/>
    <n v="98064"/>
    <n v="15878"/>
    <n v="0"/>
    <n v="0"/>
    <n v="250537"/>
  </r>
  <r>
    <x v="48"/>
    <x v="0"/>
    <x v="17"/>
    <x v="0"/>
    <n v="5.86"/>
    <n v="154348"/>
    <n v="98001"/>
    <n v="16812"/>
    <n v="0"/>
    <n v="0"/>
    <n v="269161"/>
  </r>
  <r>
    <x v="48"/>
    <x v="0"/>
    <x v="18"/>
    <x v="0"/>
    <n v="6.02"/>
    <n v="184263"/>
    <n v="107888"/>
    <n v="17193"/>
    <n v="0"/>
    <n v="0"/>
    <n v="309344"/>
  </r>
  <r>
    <x v="49"/>
    <x v="0"/>
    <x v="0"/>
    <x v="0"/>
    <n v="10.58"/>
    <n v="90991"/>
    <n v="11940"/>
    <n v="3462"/>
    <n v="262"/>
    <n v="2012"/>
    <n v="108667"/>
  </r>
  <r>
    <x v="49"/>
    <x v="0"/>
    <x v="1"/>
    <x v="0"/>
    <n v="11.19"/>
    <n v="93711"/>
    <n v="11811"/>
    <n v="3146"/>
    <n v="249"/>
    <n v="2104"/>
    <n v="111021"/>
  </r>
  <r>
    <x v="49"/>
    <x v="0"/>
    <x v="2"/>
    <x v="0"/>
    <n v="8.24"/>
    <n v="95944"/>
    <n v="12138"/>
    <n v="2021"/>
    <n v="257"/>
    <n v="2024"/>
    <n v="112384"/>
  </r>
  <r>
    <x v="49"/>
    <x v="0"/>
    <x v="3"/>
    <x v="0"/>
    <n v="10.81"/>
    <n v="100358"/>
    <n v="11916"/>
    <n v="1600"/>
    <n v="252"/>
    <n v="2592"/>
    <n v="116718"/>
  </r>
  <r>
    <x v="49"/>
    <x v="0"/>
    <x v="4"/>
    <x v="0"/>
    <n v="10.54"/>
    <n v="93323"/>
    <n v="12563"/>
    <n v="1918"/>
    <n v="249"/>
    <n v="2722"/>
    <n v="110775"/>
  </r>
  <r>
    <x v="49"/>
    <x v="0"/>
    <x v="5"/>
    <x v="0"/>
    <n v="11.03"/>
    <n v="100562"/>
    <n v="13718"/>
    <n v="2183"/>
    <n v="249"/>
    <n v="1864"/>
    <n v="118576"/>
  </r>
  <r>
    <x v="49"/>
    <x v="0"/>
    <x v="6"/>
    <x v="0"/>
    <n v="10.46"/>
    <n v="100793"/>
    <n v="13879"/>
    <n v="2166"/>
    <n v="241"/>
    <n v="2480"/>
    <n v="119559"/>
  </r>
  <r>
    <x v="49"/>
    <x v="0"/>
    <x v="7"/>
    <x v="0"/>
    <n v="8.4499999999999993"/>
    <n v="99899"/>
    <n v="14201"/>
    <n v="2204"/>
    <n v="255"/>
    <n v="2389"/>
    <n v="118948"/>
  </r>
  <r>
    <x v="49"/>
    <x v="0"/>
    <x v="8"/>
    <x v="0"/>
    <n v="13.19"/>
    <n v="106166"/>
    <n v="14674"/>
    <n v="2241"/>
    <n v="307"/>
    <n v="2462"/>
    <n v="125850"/>
  </r>
  <r>
    <x v="49"/>
    <x v="0"/>
    <x v="9"/>
    <x v="0"/>
    <n v="10.51"/>
    <n v="104566"/>
    <n v="14102"/>
    <n v="2809"/>
    <n v="277"/>
    <n v="2155"/>
    <n v="123909"/>
  </r>
  <r>
    <x v="49"/>
    <x v="0"/>
    <x v="10"/>
    <x v="0"/>
    <n v="7.98"/>
    <n v="111013"/>
    <n v="15045"/>
    <n v="4191"/>
    <n v="151"/>
    <n v="2196"/>
    <n v="132596"/>
  </r>
  <r>
    <x v="49"/>
    <x v="0"/>
    <x v="11"/>
    <x v="0"/>
    <n v="7.06"/>
    <n v="113172"/>
    <n v="16311"/>
    <n v="19162"/>
    <n v="113"/>
    <n v="2715"/>
    <n v="151473"/>
  </r>
  <r>
    <x v="49"/>
    <x v="0"/>
    <x v="12"/>
    <x v="0"/>
    <n v="7.84"/>
    <n v="112091"/>
    <n v="15998"/>
    <n v="16896"/>
    <n v="120"/>
    <n v="2478"/>
    <n v="147583"/>
  </r>
  <r>
    <x v="49"/>
    <x v="0"/>
    <x v="13"/>
    <x v="0"/>
    <n v="6.77"/>
    <n v="110932"/>
    <n v="17300"/>
    <n v="17699"/>
    <n v="0"/>
    <n v="2605"/>
    <n v="148536"/>
  </r>
  <r>
    <x v="49"/>
    <x v="0"/>
    <x v="14"/>
    <x v="0"/>
    <n v="7.85"/>
    <n v="109495"/>
    <n v="17831"/>
    <n v="14678"/>
    <n v="0"/>
    <n v="2240"/>
    <n v="144244"/>
  </r>
  <r>
    <x v="49"/>
    <x v="0"/>
    <x v="15"/>
    <x v="0"/>
    <n v="7.82"/>
    <n v="107915"/>
    <n v="19598"/>
    <n v="13879"/>
    <n v="0"/>
    <n v="0"/>
    <n v="141392"/>
  </r>
  <r>
    <x v="49"/>
    <x v="0"/>
    <x v="16"/>
    <x v="0"/>
    <n v="7.82"/>
    <n v="109379"/>
    <n v="19644"/>
    <n v="14344"/>
    <n v="0"/>
    <n v="0"/>
    <n v="143367"/>
  </r>
  <r>
    <x v="49"/>
    <x v="0"/>
    <x v="17"/>
    <x v="0"/>
    <n v="7.56"/>
    <n v="113405"/>
    <n v="20021"/>
    <n v="14785"/>
    <n v="0"/>
    <n v="0"/>
    <n v="148211"/>
  </r>
  <r>
    <x v="49"/>
    <x v="0"/>
    <x v="18"/>
    <x v="0"/>
    <n v="7.44"/>
    <n v="118387"/>
    <n v="20836"/>
    <n v="12374"/>
    <n v="0"/>
    <n v="0"/>
    <n v="151597"/>
  </r>
  <r>
    <x v="50"/>
    <x v="0"/>
    <x v="0"/>
    <x v="0"/>
    <n v="2.96"/>
    <n v="6909"/>
    <n v="3702"/>
    <n v="16638"/>
    <n v="103"/>
    <n v="145"/>
    <n v="27497"/>
  </r>
  <r>
    <x v="50"/>
    <x v="0"/>
    <x v="1"/>
    <x v="0"/>
    <n v="3.24"/>
    <n v="7161"/>
    <n v="3849"/>
    <n v="17639"/>
    <n v="86"/>
    <n v="166"/>
    <n v="28901"/>
  </r>
  <r>
    <x v="50"/>
    <x v="0"/>
    <x v="2"/>
    <x v="0"/>
    <n v="2.83"/>
    <n v="6911"/>
    <n v="3701"/>
    <n v="17417"/>
    <n v="87"/>
    <n v="183"/>
    <n v="28299"/>
  </r>
  <r>
    <x v="50"/>
    <x v="0"/>
    <x v="3"/>
    <x v="0"/>
    <n v="3.94"/>
    <n v="7243"/>
    <n v="3853"/>
    <n v="13104"/>
    <n v="79"/>
    <n v="174"/>
    <n v="24453"/>
  </r>
  <r>
    <x v="50"/>
    <x v="0"/>
    <x v="4"/>
    <x v="0"/>
    <n v="5.72"/>
    <n v="6523"/>
    <n v="3619"/>
    <n v="4870"/>
    <n v="78"/>
    <n v="227"/>
    <n v="15317"/>
  </r>
  <r>
    <x v="50"/>
    <x v="0"/>
    <x v="5"/>
    <x v="0"/>
    <n v="5.31"/>
    <n v="7270"/>
    <n v="3583"/>
    <n v="8225"/>
    <n v="68"/>
    <n v="204"/>
    <n v="19350"/>
  </r>
  <r>
    <x v="50"/>
    <x v="0"/>
    <x v="6"/>
    <x v="0"/>
    <n v="3.96"/>
    <n v="6978"/>
    <n v="4218"/>
    <n v="9937"/>
    <n v="67"/>
    <n v="186"/>
    <n v="21386"/>
  </r>
  <r>
    <x v="50"/>
    <x v="0"/>
    <x v="7"/>
    <x v="0"/>
    <n v="3.44"/>
    <n v="6767"/>
    <n v="3829"/>
    <n v="10777"/>
    <n v="75"/>
    <n v="229"/>
    <n v="21677"/>
  </r>
  <r>
    <x v="50"/>
    <x v="0"/>
    <x v="8"/>
    <x v="0"/>
    <n v="2.12"/>
    <n v="7229"/>
    <n v="4073"/>
    <n v="11756"/>
    <n v="80"/>
    <n v="207"/>
    <n v="23345"/>
  </r>
  <r>
    <x v="50"/>
    <x v="0"/>
    <x v="9"/>
    <x v="0"/>
    <n v="2.98"/>
    <n v="7239"/>
    <n v="4122"/>
    <n v="12082"/>
    <n v="77"/>
    <n v="176"/>
    <n v="23696"/>
  </r>
  <r>
    <x v="50"/>
    <x v="0"/>
    <x v="10"/>
    <x v="0"/>
    <n v="2.46"/>
    <n v="7509"/>
    <n v="3707"/>
    <n v="11642"/>
    <n v="75"/>
    <n v="179"/>
    <n v="23112"/>
  </r>
  <r>
    <x v="50"/>
    <x v="0"/>
    <x v="11"/>
    <x v="0"/>
    <n v="4.1900000000000004"/>
    <n v="7724"/>
    <n v="3642"/>
    <n v="11969"/>
    <n v="48"/>
    <n v="191"/>
    <n v="23574"/>
  </r>
  <r>
    <x v="50"/>
    <x v="0"/>
    <x v="12"/>
    <x v="0"/>
    <n v="5.03"/>
    <n v="7658"/>
    <n v="3658"/>
    <n v="11751"/>
    <n v="58"/>
    <n v="155"/>
    <n v="23280"/>
  </r>
  <r>
    <x v="50"/>
    <x v="0"/>
    <x v="13"/>
    <x v="0"/>
    <n v="3.52"/>
    <n v="7182"/>
    <n v="3647"/>
    <n v="9804"/>
    <n v="0"/>
    <n v="185"/>
    <n v="20818"/>
  </r>
  <r>
    <x v="50"/>
    <x v="0"/>
    <x v="14"/>
    <x v="0"/>
    <n v="1.84"/>
    <n v="7334"/>
    <n v="4215"/>
    <n v="9432"/>
    <n v="0"/>
    <n v="38"/>
    <n v="21019"/>
  </r>
  <r>
    <x v="50"/>
    <x v="0"/>
    <x v="15"/>
    <x v="0"/>
    <n v="3.8"/>
    <n v="6666"/>
    <n v="3864"/>
    <n v="9415"/>
    <n v="0"/>
    <n v="0"/>
    <n v="19945"/>
  </r>
  <r>
    <x v="50"/>
    <x v="0"/>
    <x v="16"/>
    <x v="0"/>
    <n v="3.57"/>
    <n v="6883"/>
    <n v="4017"/>
    <n v="8834"/>
    <n v="0"/>
    <n v="0"/>
    <n v="19734"/>
  </r>
  <r>
    <x v="50"/>
    <x v="0"/>
    <x v="17"/>
    <x v="0"/>
    <n v="0.2"/>
    <n v="7502"/>
    <n v="4150"/>
    <n v="8817"/>
    <n v="0"/>
    <n v="0"/>
    <n v="20469"/>
  </r>
  <r>
    <x v="50"/>
    <x v="0"/>
    <x v="18"/>
    <x v="0"/>
    <n v="3.65"/>
    <n v="7356"/>
    <n v="4238"/>
    <n v="8656"/>
    <n v="0"/>
    <n v="0"/>
    <n v="20250"/>
  </r>
  <r>
    <x v="51"/>
    <x v="0"/>
    <x v="0"/>
    <x v="0"/>
    <n v="10.039999999999999"/>
    <n v="9658"/>
    <n v="0"/>
    <n v="0"/>
    <n v="0"/>
    <n v="5293"/>
    <n v="14951"/>
  </r>
  <r>
    <x v="51"/>
    <x v="0"/>
    <x v="1"/>
    <x v="0"/>
    <n v="9.8800000000000008"/>
    <n v="9501"/>
    <n v="0"/>
    <n v="0"/>
    <n v="0"/>
    <n v="5535"/>
    <n v="15036"/>
  </r>
  <r>
    <x v="51"/>
    <x v="0"/>
    <x v="2"/>
    <x v="0"/>
    <n v="8.7100000000000009"/>
    <n v="9458"/>
    <n v="0"/>
    <n v="0"/>
    <n v="0"/>
    <n v="6285"/>
    <n v="15743"/>
  </r>
  <r>
    <x v="51"/>
    <x v="0"/>
    <x v="3"/>
    <x v="0"/>
    <n v="6.04"/>
    <n v="11347"/>
    <n v="0"/>
    <n v="0"/>
    <n v="0"/>
    <n v="5724"/>
    <n v="17071"/>
  </r>
  <r>
    <x v="51"/>
    <x v="0"/>
    <x v="4"/>
    <x v="0"/>
    <n v="5.0199999999999996"/>
    <n v="10974"/>
    <n v="0"/>
    <n v="0"/>
    <n v="0"/>
    <n v="6664"/>
    <n v="17638"/>
  </r>
  <r>
    <x v="51"/>
    <x v="0"/>
    <x v="5"/>
    <x v="0"/>
    <n v="6.82"/>
    <n v="12047"/>
    <n v="0"/>
    <n v="0"/>
    <n v="0"/>
    <n v="5084"/>
    <n v="17131"/>
  </r>
  <r>
    <x v="51"/>
    <x v="0"/>
    <x v="6"/>
    <x v="0"/>
    <n v="7.1"/>
    <n v="11768"/>
    <n v="0"/>
    <n v="0"/>
    <n v="0"/>
    <n v="6321"/>
    <n v="18089"/>
  </r>
  <r>
    <x v="51"/>
    <x v="0"/>
    <x v="7"/>
    <x v="0"/>
    <n v="7.1"/>
    <n v="11768"/>
    <n v="0"/>
    <n v="0"/>
    <n v="0"/>
    <n v="6321"/>
    <n v="18089"/>
  </r>
  <r>
    <x v="51"/>
    <x v="0"/>
    <x v="8"/>
    <x v="0"/>
    <n v="6.83"/>
    <n v="12268"/>
    <n v="0"/>
    <n v="0"/>
    <n v="0"/>
    <n v="6432"/>
    <n v="18700"/>
  </r>
  <r>
    <x v="51"/>
    <x v="0"/>
    <x v="9"/>
    <x v="0"/>
    <n v="5.26"/>
    <n v="12000"/>
    <n v="0"/>
    <n v="0"/>
    <n v="0"/>
    <n v="6000"/>
    <n v="18000"/>
  </r>
  <r>
    <x v="51"/>
    <x v="0"/>
    <x v="10"/>
    <x v="0"/>
    <n v="5.56"/>
    <n v="12000"/>
    <n v="0"/>
    <n v="0"/>
    <n v="0"/>
    <n v="5000"/>
    <n v="17000"/>
  </r>
  <r>
    <x v="51"/>
    <x v="0"/>
    <x v="11"/>
    <x v="0"/>
    <n v="5.26"/>
    <n v="12000"/>
    <n v="0"/>
    <n v="0"/>
    <n v="0"/>
    <n v="6000"/>
    <n v="18000"/>
  </r>
  <r>
    <x v="51"/>
    <x v="0"/>
    <x v="12"/>
    <x v="0"/>
    <n v="9.52"/>
    <n v="12000"/>
    <n v="0"/>
    <n v="0"/>
    <n v="0"/>
    <n v="7000"/>
    <n v="19000"/>
  </r>
  <r>
    <x v="51"/>
    <x v="0"/>
    <x v="13"/>
    <x v="0"/>
    <n v="0"/>
    <n v="14000"/>
    <n v="0"/>
    <n v="0"/>
    <n v="0"/>
    <n v="7000"/>
    <n v="21000"/>
  </r>
  <r>
    <x v="51"/>
    <x v="0"/>
    <x v="14"/>
    <x v="0"/>
    <n v="4.76"/>
    <n v="13000"/>
    <n v="0"/>
    <n v="0"/>
    <n v="0"/>
    <n v="7000"/>
    <n v="20000"/>
  </r>
  <r>
    <x v="51"/>
    <x v="0"/>
    <x v="15"/>
    <x v="0"/>
    <n v="9.09"/>
    <n v="13000"/>
    <n v="7000"/>
    <n v="0"/>
    <n v="0"/>
    <n v="0"/>
    <n v="20000"/>
  </r>
  <r>
    <x v="51"/>
    <x v="0"/>
    <x v="16"/>
    <x v="0"/>
    <n v="8.64"/>
    <n v="13200"/>
    <n v="0"/>
    <n v="6900"/>
    <n v="0"/>
    <n v="0"/>
    <n v="20100"/>
  </r>
  <r>
    <x v="51"/>
    <x v="0"/>
    <x v="17"/>
    <x v="0"/>
    <n v="8.4"/>
    <n v="13016"/>
    <n v="0"/>
    <n v="5761"/>
    <n v="0"/>
    <n v="0"/>
    <n v="18777"/>
  </r>
  <r>
    <x v="51"/>
    <x v="0"/>
    <x v="18"/>
    <x v="0"/>
    <n v="0"/>
    <n v="13000"/>
    <n v="0"/>
    <n v="7000"/>
    <n v="0"/>
    <n v="0"/>
    <n v="20000"/>
  </r>
  <r>
    <x v="52"/>
    <x v="0"/>
    <x v="0"/>
    <x v="0"/>
    <n v="8.01"/>
    <n v="7692"/>
    <n v="3755"/>
    <n v="0"/>
    <n v="430"/>
    <n v="4166"/>
    <n v="16043"/>
  </r>
  <r>
    <x v="52"/>
    <x v="0"/>
    <x v="1"/>
    <x v="0"/>
    <n v="6.1"/>
    <n v="7909"/>
    <n v="3910"/>
    <n v="0"/>
    <n v="430"/>
    <n v="4683"/>
    <n v="16932"/>
  </r>
  <r>
    <x v="52"/>
    <x v="0"/>
    <x v="2"/>
    <x v="0"/>
    <n v="8.84"/>
    <n v="7790"/>
    <n v="3956"/>
    <n v="0"/>
    <n v="430"/>
    <n v="5456"/>
    <n v="17632"/>
  </r>
  <r>
    <x v="52"/>
    <x v="0"/>
    <x v="3"/>
    <x v="0"/>
    <n v="3.16"/>
    <n v="9418"/>
    <n v="4208"/>
    <n v="0"/>
    <n v="394"/>
    <n v="5090"/>
    <n v="19110"/>
  </r>
  <r>
    <x v="52"/>
    <x v="0"/>
    <x v="4"/>
    <x v="0"/>
    <n v="7.49"/>
    <n v="8386"/>
    <n v="4168"/>
    <n v="0"/>
    <n v="430"/>
    <n v="4495"/>
    <n v="17479"/>
  </r>
  <r>
    <x v="52"/>
    <x v="0"/>
    <x v="5"/>
    <x v="0"/>
    <n v="7.68"/>
    <n v="9288"/>
    <n v="4457"/>
    <n v="0"/>
    <n v="430"/>
    <n v="4805"/>
    <n v="18980"/>
  </r>
  <r>
    <x v="52"/>
    <x v="0"/>
    <x v="6"/>
    <x v="0"/>
    <n v="5.16"/>
    <n v="8907"/>
    <n v="4817"/>
    <n v="0"/>
    <n v="430"/>
    <n v="5086"/>
    <n v="19240"/>
  </r>
  <r>
    <x v="52"/>
    <x v="0"/>
    <x v="7"/>
    <x v="0"/>
    <n v="6.01"/>
    <n v="8669"/>
    <n v="4680"/>
    <n v="0"/>
    <n v="420"/>
    <n v="4948"/>
    <n v="18717"/>
  </r>
  <r>
    <x v="52"/>
    <x v="0"/>
    <x v="8"/>
    <x v="0"/>
    <n v="26.58"/>
    <n v="9557"/>
    <n v="3320"/>
    <n v="0"/>
    <n v="430"/>
    <n v="2534"/>
    <n v="15841"/>
  </r>
  <r>
    <x v="52"/>
    <x v="0"/>
    <x v="9"/>
    <x v="0"/>
    <n v="35.630000000000003"/>
    <n v="10619"/>
    <n v="2393"/>
    <n v="0"/>
    <n v="430"/>
    <n v="915"/>
    <n v="14357"/>
  </r>
  <r>
    <x v="52"/>
    <x v="0"/>
    <x v="10"/>
    <x v="0"/>
    <n v="23.72"/>
    <n v="12230"/>
    <n v="4472"/>
    <n v="0"/>
    <n v="946"/>
    <n v="0"/>
    <n v="17648"/>
  </r>
  <r>
    <x v="52"/>
    <x v="0"/>
    <x v="11"/>
    <x v="0"/>
    <n v="0"/>
    <n v="10895"/>
    <n v="5610"/>
    <n v="0"/>
    <n v="90"/>
    <n v="6163"/>
    <n v="22758"/>
  </r>
  <r>
    <x v="52"/>
    <x v="0"/>
    <x v="12"/>
    <x v="0"/>
    <n v="5.22"/>
    <n v="11679"/>
    <n v="11034"/>
    <n v="0"/>
    <n v="0"/>
    <n v="699"/>
    <n v="23412"/>
  </r>
  <r>
    <x v="52"/>
    <x v="0"/>
    <x v="13"/>
    <x v="0"/>
    <n v="1.66"/>
    <n v="11391"/>
    <n v="4354"/>
    <n v="0"/>
    <n v="0"/>
    <n v="3805"/>
    <n v="19550"/>
  </r>
  <r>
    <x v="52"/>
    <x v="0"/>
    <x v="14"/>
    <x v="0"/>
    <n v="7.63"/>
    <n v="12831"/>
    <n v="9011"/>
    <n v="0"/>
    <n v="0"/>
    <n v="1025"/>
    <n v="22867"/>
  </r>
  <r>
    <x v="52"/>
    <x v="0"/>
    <x v="15"/>
    <x v="0"/>
    <n v="9.15"/>
    <n v="12159"/>
    <n v="10333"/>
    <n v="0"/>
    <n v="0"/>
    <n v="0"/>
    <n v="22492"/>
  </r>
  <r>
    <x v="52"/>
    <x v="0"/>
    <x v="16"/>
    <x v="0"/>
    <n v="8.5500000000000007"/>
    <n v="13210"/>
    <n v="9432"/>
    <n v="0"/>
    <n v="0"/>
    <n v="0"/>
    <n v="22642"/>
  </r>
  <r>
    <x v="52"/>
    <x v="0"/>
    <x v="17"/>
    <x v="0"/>
    <n v="6.8"/>
    <n v="14697"/>
    <n v="9595"/>
    <n v="0"/>
    <n v="0"/>
    <n v="0"/>
    <n v="24292"/>
  </r>
  <r>
    <x v="52"/>
    <x v="0"/>
    <x v="18"/>
    <x v="0"/>
    <n v="7.72"/>
    <n v="15431"/>
    <n v="10228"/>
    <n v="0"/>
    <n v="0"/>
    <n v="0"/>
    <n v="25659"/>
  </r>
  <r>
    <x v="53"/>
    <x v="0"/>
    <x v="0"/>
    <x v="0"/>
    <n v="3.42"/>
    <n v="47082"/>
    <n v="46509"/>
    <n v="13219"/>
    <n v="896"/>
    <n v="38279"/>
    <n v="145985"/>
  </r>
  <r>
    <x v="53"/>
    <x v="0"/>
    <x v="1"/>
    <x v="0"/>
    <n v="2.67"/>
    <n v="48059"/>
    <n v="46448"/>
    <n v="15998"/>
    <n v="879"/>
    <n v="39288"/>
    <n v="150672"/>
  </r>
  <r>
    <x v="53"/>
    <x v="0"/>
    <x v="2"/>
    <x v="0"/>
    <n v="4.2300000000000004"/>
    <n v="47290"/>
    <n v="47317"/>
    <n v="14332"/>
    <n v="879"/>
    <n v="39937"/>
    <n v="149755"/>
  </r>
  <r>
    <x v="53"/>
    <x v="0"/>
    <x v="3"/>
    <x v="0"/>
    <n v="4.03"/>
    <n v="50224"/>
    <n v="47017"/>
    <n v="13661"/>
    <n v="879"/>
    <n v="38889"/>
    <n v="150670"/>
  </r>
  <r>
    <x v="53"/>
    <x v="0"/>
    <x v="4"/>
    <x v="0"/>
    <n v="3.83"/>
    <n v="48894"/>
    <n v="51054"/>
    <n v="11220"/>
    <n v="879"/>
    <n v="40934"/>
    <n v="152981"/>
  </r>
  <r>
    <x v="53"/>
    <x v="0"/>
    <x v="5"/>
    <x v="0"/>
    <n v="2.58"/>
    <n v="55877"/>
    <n v="51963"/>
    <n v="13824"/>
    <n v="879"/>
    <n v="42294"/>
    <n v="164837"/>
  </r>
  <r>
    <x v="53"/>
    <x v="0"/>
    <x v="6"/>
    <x v="0"/>
    <n v="3.55"/>
    <n v="51355"/>
    <n v="50536"/>
    <n v="16261"/>
    <n v="909"/>
    <n v="42451"/>
    <n v="161512"/>
  </r>
  <r>
    <x v="53"/>
    <x v="0"/>
    <x v="7"/>
    <x v="0"/>
    <n v="2.74"/>
    <n v="53673"/>
    <n v="53697"/>
    <n v="16416"/>
    <n v="1005"/>
    <n v="44347"/>
    <n v="169138"/>
  </r>
  <r>
    <x v="53"/>
    <x v="0"/>
    <x v="8"/>
    <x v="0"/>
    <n v="1.96"/>
    <n v="58622"/>
    <n v="57920"/>
    <n v="17076"/>
    <n v="1007"/>
    <n v="46031"/>
    <n v="180656"/>
  </r>
  <r>
    <x v="53"/>
    <x v="0"/>
    <x v="9"/>
    <x v="0"/>
    <n v="88.3"/>
    <n v="0"/>
    <n v="0"/>
    <n v="0"/>
    <n v="0"/>
    <n v="0"/>
    <n v="0"/>
  </r>
  <r>
    <x v="53"/>
    <x v="0"/>
    <x v="10"/>
    <x v="0"/>
    <n v="5.4"/>
    <n v="54476"/>
    <n v="55038"/>
    <n v="16459"/>
    <n v="0"/>
    <n v="49253"/>
    <n v="175226"/>
  </r>
  <r>
    <x v="53"/>
    <x v="0"/>
    <x v="11"/>
    <x v="0"/>
    <n v="2.4300000000000002"/>
    <n v="58588"/>
    <n v="56959"/>
    <n v="14778"/>
    <n v="0"/>
    <n v="48121"/>
    <n v="178446"/>
  </r>
  <r>
    <x v="53"/>
    <x v="0"/>
    <x v="12"/>
    <x v="0"/>
    <n v="6.94"/>
    <n v="59933"/>
    <n v="58991"/>
    <n v="16758"/>
    <n v="0"/>
    <n v="47079"/>
    <n v="182761"/>
  </r>
  <r>
    <x v="53"/>
    <x v="0"/>
    <x v="13"/>
    <x v="0"/>
    <n v="1.91"/>
    <n v="59513"/>
    <n v="62954"/>
    <n v="14706"/>
    <n v="0"/>
    <n v="44676"/>
    <n v="181849"/>
  </r>
  <r>
    <x v="53"/>
    <x v="0"/>
    <x v="14"/>
    <x v="0"/>
    <n v="6.66"/>
    <n v="56151"/>
    <n v="60752"/>
    <n v="15239"/>
    <n v="0"/>
    <n v="42312"/>
    <n v="174454"/>
  </r>
  <r>
    <x v="53"/>
    <x v="0"/>
    <x v="15"/>
    <x v="0"/>
    <n v="3"/>
    <n v="56334"/>
    <n v="111066"/>
    <n v="16499"/>
    <n v="0"/>
    <n v="0"/>
    <n v="183899"/>
  </r>
  <r>
    <x v="53"/>
    <x v="0"/>
    <x v="16"/>
    <x v="0"/>
    <n v="6.43"/>
    <n v="59502"/>
    <n v="105814"/>
    <n v="14453"/>
    <n v="0"/>
    <n v="0"/>
    <n v="179769"/>
  </r>
  <r>
    <x v="53"/>
    <x v="0"/>
    <x v="17"/>
    <x v="0"/>
    <n v="1"/>
    <n v="59644"/>
    <n v="118525"/>
    <n v="11776"/>
    <n v="0"/>
    <n v="0"/>
    <n v="189945"/>
  </r>
  <r>
    <x v="53"/>
    <x v="0"/>
    <x v="18"/>
    <x v="0"/>
    <n v="1.29"/>
    <n v="71038"/>
    <n v="114797"/>
    <n v="13497"/>
    <n v="0"/>
    <n v="0"/>
    <n v="199332"/>
  </r>
  <r>
    <x v="54"/>
    <x v="0"/>
    <x v="0"/>
    <x v="0"/>
    <n v="2.89"/>
    <n v="168856"/>
    <n v="40836"/>
    <n v="0"/>
    <n v="0"/>
    <n v="0"/>
    <n v="209692"/>
  </r>
  <r>
    <x v="54"/>
    <x v="0"/>
    <x v="1"/>
    <x v="0"/>
    <n v="3.41"/>
    <n v="177172"/>
    <n v="41070"/>
    <n v="0"/>
    <n v="0"/>
    <n v="0"/>
    <n v="218242"/>
  </r>
  <r>
    <x v="54"/>
    <x v="0"/>
    <x v="2"/>
    <x v="0"/>
    <n v="6.75"/>
    <n v="175628"/>
    <n v="42733"/>
    <n v="0"/>
    <n v="0"/>
    <n v="0"/>
    <n v="218361"/>
  </r>
  <r>
    <x v="54"/>
    <x v="0"/>
    <x v="3"/>
    <x v="0"/>
    <n v="0.74"/>
    <n v="187939"/>
    <n v="44475"/>
    <n v="0"/>
    <n v="0"/>
    <n v="0"/>
    <n v="232414"/>
  </r>
  <r>
    <x v="54"/>
    <x v="0"/>
    <x v="4"/>
    <x v="0"/>
    <n v="4.74"/>
    <n v="175622"/>
    <n v="42249"/>
    <n v="0"/>
    <n v="0"/>
    <n v="0"/>
    <n v="217871"/>
  </r>
  <r>
    <x v="54"/>
    <x v="0"/>
    <x v="5"/>
    <x v="0"/>
    <n v="4.1399999999999997"/>
    <n v="190076"/>
    <n v="44332"/>
    <n v="0"/>
    <n v="0"/>
    <n v="0"/>
    <n v="234408"/>
  </r>
  <r>
    <x v="54"/>
    <x v="0"/>
    <x v="6"/>
    <x v="0"/>
    <n v="3.45"/>
    <n v="185290"/>
    <n v="44320"/>
    <n v="0"/>
    <n v="0"/>
    <n v="0"/>
    <n v="229610"/>
  </r>
  <r>
    <x v="54"/>
    <x v="0"/>
    <x v="7"/>
    <x v="0"/>
    <n v="1.92"/>
    <n v="183116"/>
    <n v="43618"/>
    <n v="0"/>
    <n v="0"/>
    <n v="0"/>
    <n v="226734"/>
  </r>
  <r>
    <x v="54"/>
    <x v="0"/>
    <x v="8"/>
    <x v="0"/>
    <n v="4.26"/>
    <n v="194676"/>
    <n v="44903"/>
    <n v="0"/>
    <n v="0"/>
    <n v="0"/>
    <n v="239579"/>
  </r>
  <r>
    <x v="54"/>
    <x v="0"/>
    <x v="9"/>
    <x v="0"/>
    <n v="3.41"/>
    <n v="196717"/>
    <n v="34950"/>
    <n v="0"/>
    <n v="1939"/>
    <n v="2222"/>
    <n v="235828"/>
  </r>
  <r>
    <x v="54"/>
    <x v="0"/>
    <x v="10"/>
    <x v="0"/>
    <n v="3.48"/>
    <n v="196894"/>
    <n v="35020"/>
    <n v="0"/>
    <n v="1939"/>
    <n v="1822"/>
    <n v="235675"/>
  </r>
  <r>
    <x v="54"/>
    <x v="0"/>
    <x v="11"/>
    <x v="0"/>
    <n v="7.84"/>
    <n v="200317"/>
    <n v="35483"/>
    <n v="0"/>
    <n v="248"/>
    <n v="1408"/>
    <n v="237456"/>
  </r>
  <r>
    <x v="54"/>
    <x v="0"/>
    <x v="12"/>
    <x v="0"/>
    <n v="5.96"/>
    <n v="208286"/>
    <n v="36626"/>
    <n v="0"/>
    <n v="270"/>
    <n v="1104"/>
    <n v="246286"/>
  </r>
  <r>
    <x v="54"/>
    <x v="0"/>
    <x v="13"/>
    <x v="0"/>
    <n v="3.62"/>
    <n v="203872"/>
    <n v="37996"/>
    <n v="0"/>
    <n v="0"/>
    <n v="1687"/>
    <n v="243555"/>
  </r>
  <r>
    <x v="54"/>
    <x v="0"/>
    <x v="14"/>
    <x v="0"/>
    <n v="3.59"/>
    <n v="207871"/>
    <n v="38557"/>
    <n v="0"/>
    <n v="0"/>
    <n v="1982"/>
    <n v="248410"/>
  </r>
  <r>
    <x v="54"/>
    <x v="0"/>
    <x v="15"/>
    <x v="0"/>
    <n v="3.7"/>
    <n v="206540"/>
    <n v="41471"/>
    <n v="0"/>
    <n v="0"/>
    <n v="0"/>
    <n v="248011"/>
  </r>
  <r>
    <x v="54"/>
    <x v="0"/>
    <x v="16"/>
    <x v="0"/>
    <n v="4.18"/>
    <n v="205733"/>
    <n v="42493"/>
    <n v="0"/>
    <n v="0"/>
    <n v="0"/>
    <n v="248226"/>
  </r>
  <r>
    <x v="54"/>
    <x v="0"/>
    <x v="17"/>
    <x v="0"/>
    <n v="4.5199999999999996"/>
    <n v="211302"/>
    <n v="41362"/>
    <n v="0"/>
    <n v="0"/>
    <n v="0"/>
    <n v="252664"/>
  </r>
  <r>
    <x v="54"/>
    <x v="0"/>
    <x v="18"/>
    <x v="0"/>
    <n v="3.54"/>
    <n v="214737"/>
    <n v="43695"/>
    <n v="0"/>
    <n v="0"/>
    <n v="0"/>
    <n v="258432"/>
  </r>
  <r>
    <x v="55"/>
    <x v="0"/>
    <x v="0"/>
    <x v="0"/>
    <n v="6.13"/>
    <n v="184422"/>
    <n v="62595"/>
    <n v="103122"/>
    <n v="112"/>
    <n v="8078"/>
    <n v="358329"/>
  </r>
  <r>
    <x v="55"/>
    <x v="0"/>
    <x v="1"/>
    <x v="0"/>
    <n v="5.38"/>
    <n v="192593"/>
    <n v="64261"/>
    <n v="99014"/>
    <n v="122"/>
    <n v="8486"/>
    <n v="364476"/>
  </r>
  <r>
    <x v="55"/>
    <x v="0"/>
    <x v="2"/>
    <x v="0"/>
    <n v="5.66"/>
    <n v="195773"/>
    <n v="64376"/>
    <n v="96765"/>
    <n v="129"/>
    <n v="8376"/>
    <n v="365419"/>
  </r>
  <r>
    <x v="55"/>
    <x v="0"/>
    <x v="3"/>
    <x v="0"/>
    <n v="5.95"/>
    <n v="195638"/>
    <n v="62315"/>
    <n v="91617"/>
    <n v="137"/>
    <n v="10677"/>
    <n v="360384"/>
  </r>
  <r>
    <x v="55"/>
    <x v="0"/>
    <x v="4"/>
    <x v="0"/>
    <n v="4.6399999999999997"/>
    <n v="196503"/>
    <n v="67244"/>
    <n v="96628"/>
    <n v="143"/>
    <n v="10379"/>
    <n v="370897"/>
  </r>
  <r>
    <x v="55"/>
    <x v="0"/>
    <x v="5"/>
    <x v="0"/>
    <n v="6.72"/>
    <n v="208823"/>
    <n v="70621"/>
    <n v="88032"/>
    <n v="141"/>
    <n v="7010"/>
    <n v="374627"/>
  </r>
  <r>
    <x v="55"/>
    <x v="0"/>
    <x v="6"/>
    <x v="0"/>
    <n v="6.32"/>
    <n v="209667"/>
    <n v="75955"/>
    <n v="86176"/>
    <n v="150"/>
    <n v="10253"/>
    <n v="382201"/>
  </r>
  <r>
    <x v="55"/>
    <x v="0"/>
    <x v="7"/>
    <x v="0"/>
    <n v="6.39"/>
    <n v="211448"/>
    <n v="77154"/>
    <n v="81776"/>
    <n v="152"/>
    <n v="9185"/>
    <n v="379715"/>
  </r>
  <r>
    <x v="55"/>
    <x v="0"/>
    <x v="8"/>
    <x v="0"/>
    <n v="5.15"/>
    <n v="226144"/>
    <n v="78714"/>
    <n v="90658"/>
    <n v="152"/>
    <n v="6648"/>
    <n v="402316"/>
  </r>
  <r>
    <x v="55"/>
    <x v="0"/>
    <x v="9"/>
    <x v="0"/>
    <n v="5.36"/>
    <n v="228243"/>
    <n v="76176"/>
    <n v="97676"/>
    <n v="158"/>
    <n v="6762"/>
    <n v="409015"/>
  </r>
  <r>
    <x v="55"/>
    <x v="0"/>
    <x v="10"/>
    <x v="0"/>
    <n v="5.28"/>
    <n v="233607"/>
    <n v="73373"/>
    <n v="98295"/>
    <n v="164"/>
    <n v="6831"/>
    <n v="412270"/>
  </r>
  <r>
    <x v="55"/>
    <x v="0"/>
    <x v="11"/>
    <x v="0"/>
    <n v="5.44"/>
    <n v="238472"/>
    <n v="77621"/>
    <n v="103497"/>
    <n v="144"/>
    <n v="8073"/>
    <n v="427807"/>
  </r>
  <r>
    <x v="55"/>
    <x v="0"/>
    <x v="12"/>
    <x v="0"/>
    <n v="6.33"/>
    <n v="239089"/>
    <n v="85212"/>
    <n v="106822"/>
    <n v="184"/>
    <n v="0"/>
    <n v="431307"/>
  </r>
  <r>
    <x v="55"/>
    <x v="0"/>
    <x v="13"/>
    <x v="0"/>
    <n v="6.33"/>
    <n v="239089"/>
    <n v="85212"/>
    <n v="106822"/>
    <n v="0"/>
    <n v="184"/>
    <n v="431307"/>
  </r>
  <r>
    <x v="55"/>
    <x v="0"/>
    <x v="14"/>
    <x v="0"/>
    <n v="5.24"/>
    <n v="231902"/>
    <n v="76356"/>
    <n v="96062"/>
    <n v="0"/>
    <n v="6966"/>
    <n v="411286"/>
  </r>
  <r>
    <x v="55"/>
    <x v="0"/>
    <x v="15"/>
    <x v="0"/>
    <n v="4.46"/>
    <n v="238325"/>
    <n v="86134"/>
    <n v="95558"/>
    <n v="0"/>
    <n v="0"/>
    <n v="420017"/>
  </r>
  <r>
    <x v="55"/>
    <x v="0"/>
    <x v="16"/>
    <x v="0"/>
    <n v="6.23"/>
    <n v="234392"/>
    <n v="88687"/>
    <n v="92780"/>
    <n v="0"/>
    <n v="0"/>
    <n v="415859"/>
  </r>
  <r>
    <x v="55"/>
    <x v="0"/>
    <x v="17"/>
    <x v="0"/>
    <n v="5.03"/>
    <n v="251360"/>
    <n v="88932"/>
    <n v="103700"/>
    <n v="0"/>
    <n v="0"/>
    <n v="443992"/>
  </r>
  <r>
    <x v="55"/>
    <x v="0"/>
    <x v="18"/>
    <x v="0"/>
    <n v="5.07"/>
    <n v="259565"/>
    <n v="98377"/>
    <n v="97540"/>
    <n v="0"/>
    <n v="0"/>
    <n v="455482"/>
  </r>
  <r>
    <x v="56"/>
    <x v="0"/>
    <x v="0"/>
    <x v="0"/>
    <n v="0.11"/>
    <n v="0"/>
    <n v="0"/>
    <n v="0"/>
    <n v="0"/>
    <n v="0"/>
    <n v="0"/>
  </r>
  <r>
    <x v="56"/>
    <x v="0"/>
    <x v="1"/>
    <x v="0"/>
    <n v="0.14000000000000001"/>
    <n v="0"/>
    <n v="0"/>
    <n v="0"/>
    <n v="0"/>
    <n v="0"/>
    <n v="0"/>
  </r>
  <r>
    <x v="56"/>
    <x v="0"/>
    <x v="2"/>
    <x v="0"/>
    <n v="0.18"/>
    <n v="0"/>
    <n v="0"/>
    <n v="0"/>
    <n v="0"/>
    <n v="0"/>
    <n v="0"/>
  </r>
  <r>
    <x v="56"/>
    <x v="0"/>
    <x v="3"/>
    <x v="0"/>
    <n v="0.26"/>
    <n v="0"/>
    <n v="0"/>
    <n v="0"/>
    <n v="0"/>
    <n v="0"/>
    <n v="0"/>
  </r>
  <r>
    <x v="56"/>
    <x v="0"/>
    <x v="4"/>
    <x v="0"/>
    <n v="0.1"/>
    <n v="0"/>
    <n v="0"/>
    <n v="0"/>
    <n v="0"/>
    <n v="0"/>
    <n v="0"/>
  </r>
  <r>
    <x v="56"/>
    <x v="0"/>
    <x v="5"/>
    <x v="0"/>
    <n v="0.09"/>
    <n v="0"/>
    <n v="0"/>
    <n v="0"/>
    <n v="0"/>
    <n v="0"/>
    <n v="0"/>
  </r>
  <r>
    <x v="56"/>
    <x v="0"/>
    <x v="6"/>
    <x v="0"/>
    <n v="0.08"/>
    <n v="0"/>
    <n v="0"/>
    <n v="0"/>
    <n v="0"/>
    <n v="0"/>
    <n v="0"/>
  </r>
  <r>
    <x v="56"/>
    <x v="0"/>
    <x v="7"/>
    <x v="0"/>
    <n v="0.09"/>
    <n v="0"/>
    <n v="0"/>
    <n v="0"/>
    <n v="0"/>
    <n v="0"/>
    <n v="0"/>
  </r>
  <r>
    <x v="56"/>
    <x v="0"/>
    <x v="8"/>
    <x v="0"/>
    <n v="0.13"/>
    <n v="0"/>
    <n v="0"/>
    <n v="0"/>
    <n v="0"/>
    <n v="0"/>
    <n v="0"/>
  </r>
  <r>
    <x v="56"/>
    <x v="0"/>
    <x v="9"/>
    <x v="0"/>
    <n v="7.0000000000000007E-2"/>
    <n v="0"/>
    <n v="0"/>
    <n v="0"/>
    <n v="0"/>
    <n v="0"/>
    <n v="0"/>
  </r>
  <r>
    <x v="56"/>
    <x v="0"/>
    <x v="10"/>
    <x v="0"/>
    <n v="0.03"/>
    <n v="0"/>
    <n v="0"/>
    <n v="0"/>
    <n v="0"/>
    <n v="0"/>
    <n v="0"/>
  </r>
  <r>
    <x v="56"/>
    <x v="0"/>
    <x v="11"/>
    <x v="0"/>
    <n v="0"/>
    <n v="0"/>
    <n v="0"/>
    <n v="0"/>
    <n v="0"/>
    <n v="0"/>
    <n v="0"/>
  </r>
  <r>
    <x v="56"/>
    <x v="0"/>
    <x v="12"/>
    <x v="0"/>
    <n v="0"/>
    <n v="0"/>
    <n v="0"/>
    <n v="0"/>
    <n v="0"/>
    <n v="0"/>
    <n v="0"/>
  </r>
  <r>
    <x v="56"/>
    <x v="0"/>
    <x v="13"/>
    <x v="0"/>
    <n v="0.01"/>
    <n v="0"/>
    <n v="0"/>
    <n v="0"/>
    <n v="0"/>
    <n v="0"/>
    <n v="0"/>
  </r>
  <r>
    <x v="56"/>
    <x v="0"/>
    <x v="14"/>
    <x v="0"/>
    <n v="0"/>
    <n v="0"/>
    <n v="0"/>
    <n v="0"/>
    <n v="0"/>
    <n v="0"/>
    <n v="0"/>
  </r>
  <r>
    <x v="56"/>
    <x v="0"/>
    <x v="15"/>
    <x v="0"/>
    <n v="0"/>
    <n v="0"/>
    <n v="0"/>
    <n v="0"/>
    <n v="0"/>
    <n v="0"/>
    <n v="0"/>
  </r>
  <r>
    <x v="56"/>
    <x v="0"/>
    <x v="16"/>
    <x v="0"/>
    <n v="0"/>
    <n v="0"/>
    <n v="0"/>
    <n v="0"/>
    <n v="0"/>
    <n v="0"/>
    <n v="0"/>
  </r>
  <r>
    <x v="56"/>
    <x v="0"/>
    <x v="17"/>
    <x v="0"/>
    <n v="0"/>
    <n v="0"/>
    <n v="0"/>
    <n v="0"/>
    <n v="0"/>
    <n v="0"/>
    <n v="0"/>
  </r>
  <r>
    <x v="56"/>
    <x v="0"/>
    <x v="18"/>
    <x v="0"/>
    <n v="0"/>
    <n v="0"/>
    <n v="0"/>
    <n v="0"/>
    <n v="0"/>
    <n v="0"/>
    <n v="0"/>
  </r>
  <r>
    <x v="57"/>
    <x v="0"/>
    <x v="0"/>
    <x v="0"/>
    <n v="9.91"/>
    <n v="4053"/>
    <n v="1119"/>
    <n v="0"/>
    <n v="103"/>
    <n v="139"/>
    <n v="5414"/>
  </r>
  <r>
    <x v="57"/>
    <x v="0"/>
    <x v="1"/>
    <x v="0"/>
    <n v="9.93"/>
    <n v="4053"/>
    <n v="1119"/>
    <n v="0"/>
    <n v="103"/>
    <n v="139"/>
    <n v="5414"/>
  </r>
  <r>
    <x v="57"/>
    <x v="0"/>
    <x v="2"/>
    <x v="0"/>
    <n v="0"/>
    <n v="5400"/>
    <n v="600"/>
    <n v="0"/>
    <n v="140"/>
    <n v="700"/>
    <n v="6840"/>
  </r>
  <r>
    <x v="57"/>
    <x v="0"/>
    <x v="3"/>
    <x v="0"/>
    <n v="3.91"/>
    <n v="5400"/>
    <n v="600"/>
    <n v="0"/>
    <n v="140"/>
    <n v="700"/>
    <n v="6840"/>
  </r>
  <r>
    <x v="57"/>
    <x v="0"/>
    <x v="4"/>
    <x v="0"/>
    <n v="7.31"/>
    <n v="4160"/>
    <n v="810"/>
    <n v="0"/>
    <n v="1423"/>
    <n v="19"/>
    <n v="6412"/>
  </r>
  <r>
    <x v="57"/>
    <x v="0"/>
    <x v="5"/>
    <x v="0"/>
    <n v="6.93"/>
    <n v="3729"/>
    <n v="1129"/>
    <n v="0"/>
    <n v="804"/>
    <n v="18"/>
    <n v="5680"/>
  </r>
  <r>
    <x v="57"/>
    <x v="0"/>
    <x v="6"/>
    <x v="0"/>
    <n v="6.93"/>
    <n v="4050"/>
    <n v="880"/>
    <n v="0"/>
    <n v="260"/>
    <n v="560"/>
    <n v="5750"/>
  </r>
  <r>
    <x v="57"/>
    <x v="0"/>
    <x v="7"/>
    <x v="0"/>
    <n v="10.57"/>
    <n v="3684"/>
    <n v="836"/>
    <n v="0"/>
    <n v="157"/>
    <n v="605"/>
    <n v="5282"/>
  </r>
  <r>
    <x v="57"/>
    <x v="0"/>
    <x v="8"/>
    <x v="0"/>
    <n v="5.38"/>
    <n v="4015"/>
    <n v="934"/>
    <n v="0"/>
    <n v="194"/>
    <n v="850"/>
    <n v="5993"/>
  </r>
  <r>
    <x v="57"/>
    <x v="0"/>
    <x v="9"/>
    <x v="0"/>
    <n v="6.91"/>
    <n v="4097"/>
    <n v="843"/>
    <n v="0"/>
    <n v="165"/>
    <n v="927"/>
    <n v="6032"/>
  </r>
  <r>
    <x v="57"/>
    <x v="0"/>
    <x v="10"/>
    <x v="0"/>
    <n v="4.91"/>
    <n v="4265"/>
    <n v="1087"/>
    <n v="0"/>
    <n v="157"/>
    <n v="885"/>
    <n v="6394"/>
  </r>
  <r>
    <x v="57"/>
    <x v="0"/>
    <x v="11"/>
    <x v="0"/>
    <n v="4.53"/>
    <n v="4063"/>
    <n v="1162"/>
    <n v="0"/>
    <n v="176"/>
    <n v="798"/>
    <n v="6199"/>
  </r>
  <r>
    <x v="57"/>
    <x v="0"/>
    <x v="12"/>
    <x v="0"/>
    <n v="3.67"/>
    <n v="4039"/>
    <n v="1607"/>
    <n v="0"/>
    <n v="149"/>
    <n v="456"/>
    <n v="6251"/>
  </r>
  <r>
    <x v="57"/>
    <x v="0"/>
    <x v="13"/>
    <x v="0"/>
    <n v="5.1100000000000003"/>
    <n v="3887"/>
    <n v="1866"/>
    <n v="0"/>
    <n v="0"/>
    <n v="518"/>
    <n v="6271"/>
  </r>
  <r>
    <x v="57"/>
    <x v="0"/>
    <x v="14"/>
    <x v="0"/>
    <n v="7.27"/>
    <n v="3846"/>
    <n v="1717"/>
    <n v="0"/>
    <n v="0"/>
    <n v="492"/>
    <n v="6055"/>
  </r>
  <r>
    <x v="57"/>
    <x v="0"/>
    <x v="15"/>
    <x v="0"/>
    <n v="2.48"/>
    <n v="4100"/>
    <n v="2434"/>
    <n v="0"/>
    <n v="0"/>
    <n v="0"/>
    <n v="6534"/>
  </r>
  <r>
    <x v="57"/>
    <x v="0"/>
    <x v="16"/>
    <x v="0"/>
    <n v="3.3"/>
    <n v="4209"/>
    <n v="2503"/>
    <n v="0"/>
    <n v="0"/>
    <n v="0"/>
    <n v="6712"/>
  </r>
  <r>
    <x v="57"/>
    <x v="0"/>
    <x v="17"/>
    <x v="0"/>
    <n v="3.69"/>
    <n v="4239"/>
    <n v="2658"/>
    <n v="0"/>
    <n v="0"/>
    <n v="0"/>
    <n v="6897"/>
  </r>
  <r>
    <x v="57"/>
    <x v="0"/>
    <x v="18"/>
    <x v="0"/>
    <n v="4.32"/>
    <n v="4510"/>
    <n v="2772"/>
    <n v="0"/>
    <n v="0"/>
    <n v="0"/>
    <n v="7282"/>
  </r>
  <r>
    <x v="58"/>
    <x v="0"/>
    <x v="0"/>
    <x v="0"/>
    <n v="4.1500000000000004"/>
    <n v="12326"/>
    <n v="8104"/>
    <n v="0"/>
    <n v="0"/>
    <n v="0"/>
    <n v="20430"/>
  </r>
  <r>
    <x v="58"/>
    <x v="0"/>
    <x v="1"/>
    <x v="0"/>
    <n v="5.97"/>
    <n v="8383"/>
    <n v="7791"/>
    <n v="0"/>
    <n v="0"/>
    <n v="312"/>
    <n v="16486"/>
  </r>
  <r>
    <x v="58"/>
    <x v="0"/>
    <x v="2"/>
    <x v="0"/>
    <n v="9.3000000000000007"/>
    <n v="14170"/>
    <n v="3060"/>
    <n v="220"/>
    <n v="12"/>
    <n v="0"/>
    <n v="17462"/>
  </r>
  <r>
    <x v="58"/>
    <x v="0"/>
    <x v="3"/>
    <x v="0"/>
    <n v="4.99"/>
    <n v="6971"/>
    <n v="7671"/>
    <n v="0"/>
    <n v="0"/>
    <n v="549"/>
    <n v="15191"/>
  </r>
  <r>
    <x v="58"/>
    <x v="0"/>
    <x v="4"/>
    <x v="0"/>
    <n v="3.52"/>
    <n v="7988"/>
    <n v="7606"/>
    <n v="0"/>
    <n v="0"/>
    <n v="1036"/>
    <n v="16630"/>
  </r>
  <r>
    <x v="58"/>
    <x v="0"/>
    <x v="5"/>
    <x v="0"/>
    <n v="0"/>
    <n v="7253"/>
    <n v="8499"/>
    <n v="609"/>
    <n v="0"/>
    <n v="323"/>
    <n v="16684"/>
  </r>
  <r>
    <x v="58"/>
    <x v="0"/>
    <x v="6"/>
    <x v="0"/>
    <n v="0"/>
    <n v="11164"/>
    <n v="9522"/>
    <n v="602"/>
    <n v="0"/>
    <n v="0"/>
    <n v="21288"/>
  </r>
  <r>
    <x v="58"/>
    <x v="0"/>
    <x v="7"/>
    <x v="0"/>
    <n v="0"/>
    <n v="8290"/>
    <n v="7809"/>
    <n v="2916"/>
    <n v="0"/>
    <n v="0"/>
    <n v="19015"/>
  </r>
  <r>
    <x v="58"/>
    <x v="0"/>
    <x v="8"/>
    <x v="0"/>
    <n v="0.15"/>
    <n v="9325"/>
    <n v="11335"/>
    <n v="0"/>
    <n v="0"/>
    <n v="0"/>
    <n v="20660"/>
  </r>
  <r>
    <x v="58"/>
    <x v="0"/>
    <x v="9"/>
    <x v="0"/>
    <n v="1.08"/>
    <n v="9125"/>
    <n v="2299"/>
    <n v="9117"/>
    <n v="0"/>
    <n v="1377"/>
    <n v="21918"/>
  </r>
  <r>
    <x v="58"/>
    <x v="0"/>
    <x v="10"/>
    <x v="0"/>
    <n v="0"/>
    <n v="9600"/>
    <n v="12319"/>
    <n v="0"/>
    <n v="0"/>
    <n v="705"/>
    <n v="22624"/>
  </r>
  <r>
    <x v="58"/>
    <x v="0"/>
    <x v="11"/>
    <x v="0"/>
    <n v="10.5"/>
    <n v="9600"/>
    <n v="12319"/>
    <n v="0"/>
    <n v="0"/>
    <n v="705"/>
    <n v="22624"/>
  </r>
  <r>
    <x v="58"/>
    <x v="0"/>
    <x v="12"/>
    <x v="0"/>
    <n v="2.27"/>
    <n v="10336"/>
    <n v="14859"/>
    <n v="0"/>
    <n v="0"/>
    <n v="746"/>
    <n v="25941"/>
  </r>
  <r>
    <x v="58"/>
    <x v="0"/>
    <x v="13"/>
    <x v="0"/>
    <n v="0.18"/>
    <n v="14298"/>
    <n v="15465"/>
    <n v="0"/>
    <n v="0"/>
    <n v="0"/>
    <n v="29763"/>
  </r>
  <r>
    <x v="58"/>
    <x v="0"/>
    <x v="14"/>
    <x v="0"/>
    <n v="7.88"/>
    <n v="11396"/>
    <n v="16027"/>
    <n v="0"/>
    <n v="0"/>
    <n v="0"/>
    <n v="27423"/>
  </r>
  <r>
    <x v="58"/>
    <x v="0"/>
    <x v="15"/>
    <x v="0"/>
    <n v="4.59"/>
    <n v="12530"/>
    <n v="15156"/>
    <n v="0"/>
    <n v="0"/>
    <n v="0"/>
    <n v="27686"/>
  </r>
  <r>
    <x v="58"/>
    <x v="0"/>
    <x v="16"/>
    <x v="0"/>
    <n v="7.65"/>
    <n v="12748"/>
    <n v="4993"/>
    <n v="11100"/>
    <n v="0"/>
    <n v="0"/>
    <n v="28841"/>
  </r>
  <r>
    <x v="58"/>
    <x v="0"/>
    <x v="17"/>
    <x v="0"/>
    <n v="0"/>
    <n v="12747"/>
    <n v="4994"/>
    <n v="11100"/>
    <n v="0"/>
    <n v="0"/>
    <n v="28841"/>
  </r>
  <r>
    <x v="58"/>
    <x v="0"/>
    <x v="18"/>
    <x v="0"/>
    <n v="0"/>
    <n v="13512"/>
    <n v="15162"/>
    <n v="1250"/>
    <n v="0"/>
    <n v="0"/>
    <n v="29924"/>
  </r>
  <r>
    <x v="59"/>
    <x v="0"/>
    <x v="0"/>
    <x v="0"/>
    <n v="4.09"/>
    <n v="930478"/>
    <n v="896832"/>
    <n v="298667"/>
    <n v="6335"/>
    <n v="0"/>
    <n v="2132312"/>
  </r>
  <r>
    <x v="59"/>
    <x v="0"/>
    <x v="1"/>
    <x v="0"/>
    <n v="4.8499999999999996"/>
    <n v="959619"/>
    <n v="946261"/>
    <n v="296526"/>
    <n v="6530"/>
    <n v="0"/>
    <n v="2208936"/>
  </r>
  <r>
    <x v="59"/>
    <x v="0"/>
    <x v="2"/>
    <x v="0"/>
    <n v="4.53"/>
    <n v="958058"/>
    <n v="949252"/>
    <n v="321895"/>
    <n v="7214"/>
    <n v="15980"/>
    <n v="2252399"/>
  </r>
  <r>
    <x v="59"/>
    <x v="0"/>
    <x v="3"/>
    <x v="0"/>
    <n v="3.58"/>
    <n v="968937"/>
    <n v="930530"/>
    <n v="292358"/>
    <n v="8200"/>
    <n v="16238"/>
    <n v="2216263"/>
  </r>
  <r>
    <x v="59"/>
    <x v="0"/>
    <x v="4"/>
    <x v="0"/>
    <n v="3.79"/>
    <n v="899540"/>
    <n v="934760"/>
    <n v="433703"/>
    <n v="7587"/>
    <n v="15105"/>
    <n v="2290695"/>
  </r>
  <r>
    <x v="59"/>
    <x v="0"/>
    <x v="5"/>
    <x v="0"/>
    <n v="3.79"/>
    <n v="1004182"/>
    <n v="951049"/>
    <n v="504867"/>
    <n v="6510"/>
    <n v="13417"/>
    <n v="2480025"/>
  </r>
  <r>
    <x v="59"/>
    <x v="0"/>
    <x v="6"/>
    <x v="0"/>
    <n v="3.37"/>
    <n v="969124"/>
    <n v="973389"/>
    <n v="493361"/>
    <n v="7130"/>
    <n v="14866"/>
    <n v="2457870"/>
  </r>
  <r>
    <x v="59"/>
    <x v="0"/>
    <x v="7"/>
    <x v="0"/>
    <n v="4.07"/>
    <n v="931199"/>
    <n v="964869"/>
    <n v="414084"/>
    <n v="7343"/>
    <n v="14210"/>
    <n v="2331705"/>
  </r>
  <r>
    <x v="59"/>
    <x v="0"/>
    <x v="8"/>
    <x v="0"/>
    <n v="4.03"/>
    <n v="993949"/>
    <n v="1007304"/>
    <n v="445923"/>
    <n v="7264"/>
    <n v="14404"/>
    <n v="2468844"/>
  </r>
  <r>
    <x v="59"/>
    <x v="0"/>
    <x v="9"/>
    <x v="0"/>
    <n v="4.0599999999999996"/>
    <n v="992473"/>
    <n v="1055356"/>
    <n v="446425"/>
    <n v="7590"/>
    <n v="13062"/>
    <n v="2514906"/>
  </r>
  <r>
    <x v="59"/>
    <x v="0"/>
    <x v="10"/>
    <x v="0"/>
    <n v="5.56"/>
    <n v="966340"/>
    <n v="1051089"/>
    <n v="534087"/>
    <n v="7721"/>
    <n v="15384"/>
    <n v="2574621"/>
  </r>
  <r>
    <x v="59"/>
    <x v="0"/>
    <x v="11"/>
    <x v="0"/>
    <n v="3.36"/>
    <n v="1041791"/>
    <n v="1085193"/>
    <n v="637239"/>
    <n v="8948"/>
    <n v="17362"/>
    <n v="2790533"/>
  </r>
  <r>
    <x v="59"/>
    <x v="0"/>
    <x v="12"/>
    <x v="0"/>
    <n v="3.04"/>
    <n v="1052355"/>
    <n v="1063581"/>
    <n v="695666"/>
    <n v="10896"/>
    <n v="22030"/>
    <n v="2844528"/>
  </r>
  <r>
    <x v="59"/>
    <x v="0"/>
    <x v="13"/>
    <x v="0"/>
    <n v="7.21"/>
    <n v="0"/>
    <n v="0"/>
    <n v="0"/>
    <n v="0"/>
    <n v="0"/>
    <n v="0"/>
  </r>
  <r>
    <x v="59"/>
    <x v="0"/>
    <x v="14"/>
    <x v="0"/>
    <n v="2.02"/>
    <n v="959805"/>
    <n v="892865"/>
    <n v="675935"/>
    <n v="0"/>
    <n v="14124"/>
    <n v="2542729"/>
  </r>
  <r>
    <x v="59"/>
    <x v="0"/>
    <x v="15"/>
    <x v="0"/>
    <n v="2.02"/>
    <n v="930910"/>
    <n v="904048"/>
    <n v="707200"/>
    <n v="0"/>
    <n v="0"/>
    <n v="2542158"/>
  </r>
  <r>
    <x v="59"/>
    <x v="0"/>
    <x v="16"/>
    <x v="0"/>
    <n v="0.78"/>
    <n v="945782"/>
    <n v="930374"/>
    <n v="757977"/>
    <n v="0"/>
    <n v="0"/>
    <n v="2634133"/>
  </r>
  <r>
    <x v="59"/>
    <x v="0"/>
    <x v="17"/>
    <x v="0"/>
    <n v="0.32"/>
    <n v="960623"/>
    <n v="924127"/>
    <n v="778424"/>
    <n v="0"/>
    <n v="0"/>
    <n v="2663174"/>
  </r>
  <r>
    <x v="59"/>
    <x v="0"/>
    <x v="18"/>
    <x v="0"/>
    <n v="2.46"/>
    <n v="943140"/>
    <n v="974369"/>
    <n v="772414"/>
    <n v="0"/>
    <n v="0"/>
    <n v="2689923"/>
  </r>
  <r>
    <x v="60"/>
    <x v="0"/>
    <x v="0"/>
    <x v="0"/>
    <n v="8.35"/>
    <n v="3381"/>
    <n v="1244"/>
    <n v="0"/>
    <n v="0"/>
    <n v="0"/>
    <n v="4625"/>
  </r>
  <r>
    <x v="60"/>
    <x v="0"/>
    <x v="1"/>
    <x v="0"/>
    <n v="2.87"/>
    <n v="3449"/>
    <n v="1463"/>
    <n v="0"/>
    <n v="0"/>
    <n v="0"/>
    <n v="4912"/>
  </r>
  <r>
    <x v="60"/>
    <x v="0"/>
    <x v="2"/>
    <x v="0"/>
    <n v="2.67"/>
    <n v="3512"/>
    <n v="1250"/>
    <n v="0"/>
    <n v="0"/>
    <n v="0"/>
    <n v="4762"/>
  </r>
  <r>
    <x v="60"/>
    <x v="0"/>
    <x v="3"/>
    <x v="0"/>
    <n v="2.84"/>
    <n v="3539"/>
    <n v="859"/>
    <n v="0"/>
    <n v="0"/>
    <n v="477"/>
    <n v="4875"/>
  </r>
  <r>
    <x v="60"/>
    <x v="0"/>
    <x v="4"/>
    <x v="0"/>
    <n v="2.4300000000000002"/>
    <n v="3539"/>
    <n v="845"/>
    <n v="0"/>
    <n v="0"/>
    <n v="475"/>
    <n v="4859"/>
  </r>
  <r>
    <x v="60"/>
    <x v="0"/>
    <x v="5"/>
    <x v="0"/>
    <n v="2.34"/>
    <n v="3605"/>
    <n v="830"/>
    <n v="0"/>
    <n v="0"/>
    <n v="413"/>
    <n v="4848"/>
  </r>
  <r>
    <x v="60"/>
    <x v="0"/>
    <x v="6"/>
    <x v="0"/>
    <n v="2.2000000000000002"/>
    <n v="3836"/>
    <n v="910"/>
    <n v="0"/>
    <n v="0"/>
    <n v="425"/>
    <n v="5171"/>
  </r>
  <r>
    <x v="60"/>
    <x v="0"/>
    <x v="7"/>
    <x v="0"/>
    <n v="2.13"/>
    <n v="4019"/>
    <n v="910"/>
    <n v="0"/>
    <n v="0"/>
    <n v="425"/>
    <n v="5354"/>
  </r>
  <r>
    <x v="60"/>
    <x v="0"/>
    <x v="8"/>
    <x v="0"/>
    <n v="1.05"/>
    <n v="4246"/>
    <n v="1096"/>
    <n v="0"/>
    <n v="0"/>
    <n v="393"/>
    <n v="5735"/>
  </r>
  <r>
    <x v="60"/>
    <x v="0"/>
    <x v="9"/>
    <x v="0"/>
    <n v="0.84"/>
    <n v="4163"/>
    <n v="1150"/>
    <n v="0"/>
    <n v="0"/>
    <n v="400"/>
    <n v="5713"/>
  </r>
  <r>
    <x v="60"/>
    <x v="0"/>
    <x v="10"/>
    <x v="0"/>
    <n v="0.83"/>
    <n v="4288"/>
    <n v="1080"/>
    <n v="0"/>
    <n v="0"/>
    <n v="388"/>
    <n v="5756"/>
  </r>
  <r>
    <x v="60"/>
    <x v="0"/>
    <x v="11"/>
    <x v="0"/>
    <n v="0.75"/>
    <n v="5005"/>
    <n v="1125"/>
    <n v="0"/>
    <n v="0"/>
    <n v="425"/>
    <n v="6555"/>
  </r>
  <r>
    <x v="60"/>
    <x v="0"/>
    <x v="12"/>
    <x v="0"/>
    <n v="0.74"/>
    <n v="4713"/>
    <n v="1225"/>
    <n v="0"/>
    <n v="0"/>
    <n v="445"/>
    <n v="6383"/>
  </r>
  <r>
    <x v="60"/>
    <x v="0"/>
    <x v="13"/>
    <x v="0"/>
    <n v="0"/>
    <n v="5130"/>
    <n v="1270"/>
    <n v="0"/>
    <n v="0"/>
    <n v="480"/>
    <n v="6880"/>
  </r>
  <r>
    <x v="60"/>
    <x v="0"/>
    <x v="14"/>
    <x v="0"/>
    <n v="0.73"/>
    <n v="5287"/>
    <n v="1183"/>
    <n v="0"/>
    <n v="0"/>
    <n v="487"/>
    <n v="6957"/>
  </r>
  <r>
    <x v="60"/>
    <x v="0"/>
    <x v="15"/>
    <x v="0"/>
    <n v="0.8"/>
    <n v="4916"/>
    <n v="1661"/>
    <n v="0"/>
    <n v="0"/>
    <n v="0"/>
    <n v="6577"/>
  </r>
  <r>
    <x v="60"/>
    <x v="0"/>
    <x v="16"/>
    <x v="0"/>
    <n v="0.81"/>
    <n v="5225"/>
    <n v="1490"/>
    <n v="0"/>
    <n v="0"/>
    <n v="0"/>
    <n v="6715"/>
  </r>
  <r>
    <x v="60"/>
    <x v="0"/>
    <x v="17"/>
    <x v="0"/>
    <n v="0.75"/>
    <n v="5170"/>
    <n v="1480"/>
    <n v="0"/>
    <n v="0"/>
    <n v="0"/>
    <n v="6650"/>
  </r>
  <r>
    <x v="60"/>
    <x v="0"/>
    <x v="18"/>
    <x v="0"/>
    <n v="0.79"/>
    <n v="4445"/>
    <n v="1842"/>
    <n v="0"/>
    <n v="0"/>
    <n v="0"/>
    <n v="6287"/>
  </r>
  <r>
    <x v="61"/>
    <x v="0"/>
    <x v="1"/>
    <x v="0"/>
    <n v="0.5"/>
    <n v="0"/>
    <n v="0"/>
    <n v="0"/>
    <n v="0"/>
    <n v="0"/>
    <n v="0"/>
  </r>
  <r>
    <x v="61"/>
    <x v="0"/>
    <x v="2"/>
    <x v="0"/>
    <n v="0"/>
    <n v="0"/>
    <n v="0"/>
    <n v="0"/>
    <n v="0"/>
    <n v="0"/>
    <n v="0"/>
  </r>
  <r>
    <x v="61"/>
    <x v="0"/>
    <x v="3"/>
    <x v="0"/>
    <n v="0"/>
    <n v="0"/>
    <n v="0"/>
    <n v="0"/>
    <n v="0"/>
    <n v="0"/>
    <n v="0"/>
  </r>
  <r>
    <x v="61"/>
    <x v="0"/>
    <x v="4"/>
    <x v="0"/>
    <n v="0"/>
    <n v="0"/>
    <n v="0"/>
    <n v="0"/>
    <n v="0"/>
    <n v="0"/>
    <n v="0"/>
  </r>
  <r>
    <x v="61"/>
    <x v="0"/>
    <x v="5"/>
    <x v="0"/>
    <n v="0"/>
    <n v="0"/>
    <n v="0"/>
    <n v="0"/>
    <n v="0"/>
    <n v="0"/>
    <n v="0"/>
  </r>
  <r>
    <x v="61"/>
    <x v="0"/>
    <x v="6"/>
    <x v="0"/>
    <n v="0"/>
    <n v="0"/>
    <n v="0"/>
    <n v="0"/>
    <n v="0"/>
    <n v="0"/>
    <n v="0"/>
  </r>
  <r>
    <x v="61"/>
    <x v="0"/>
    <x v="7"/>
    <x v="0"/>
    <n v="0"/>
    <n v="0"/>
    <n v="0"/>
    <n v="0"/>
    <n v="0"/>
    <n v="0"/>
    <n v="0"/>
  </r>
  <r>
    <x v="61"/>
    <x v="0"/>
    <x v="8"/>
    <x v="0"/>
    <n v="0"/>
    <n v="0"/>
    <n v="0"/>
    <n v="0"/>
    <n v="0"/>
    <n v="0"/>
    <n v="0"/>
  </r>
  <r>
    <x v="61"/>
    <x v="0"/>
    <x v="9"/>
    <x v="0"/>
    <n v="0"/>
    <n v="0"/>
    <n v="0"/>
    <n v="0"/>
    <n v="0"/>
    <n v="0"/>
    <n v="0"/>
  </r>
  <r>
    <x v="61"/>
    <x v="0"/>
    <x v="10"/>
    <x v="0"/>
    <n v="0"/>
    <n v="0"/>
    <n v="0"/>
    <n v="0"/>
    <n v="0"/>
    <n v="0"/>
    <n v="0"/>
  </r>
  <r>
    <x v="61"/>
    <x v="0"/>
    <x v="11"/>
    <x v="0"/>
    <n v="0"/>
    <n v="0"/>
    <n v="0"/>
    <n v="0"/>
    <n v="0"/>
    <n v="0"/>
    <n v="0"/>
  </r>
  <r>
    <x v="61"/>
    <x v="0"/>
    <x v="12"/>
    <x v="0"/>
    <n v="0"/>
    <n v="0"/>
    <n v="0"/>
    <n v="0"/>
    <n v="0"/>
    <n v="0"/>
    <n v="0"/>
  </r>
  <r>
    <x v="61"/>
    <x v="0"/>
    <x v="13"/>
    <x v="0"/>
    <n v="0"/>
    <n v="0"/>
    <n v="0"/>
    <n v="0"/>
    <n v="0"/>
    <n v="0"/>
    <n v="0"/>
  </r>
  <r>
    <x v="61"/>
    <x v="0"/>
    <x v="14"/>
    <x v="0"/>
    <n v="0"/>
    <n v="0"/>
    <n v="0"/>
    <n v="0"/>
    <n v="0"/>
    <n v="0"/>
    <n v="0"/>
  </r>
  <r>
    <x v="61"/>
    <x v="0"/>
    <x v="15"/>
    <x v="0"/>
    <n v="0"/>
    <n v="0"/>
    <n v="0"/>
    <n v="0"/>
    <n v="0"/>
    <n v="0"/>
    <n v="0"/>
  </r>
  <r>
    <x v="61"/>
    <x v="0"/>
    <x v="16"/>
    <x v="0"/>
    <n v="0"/>
    <n v="0"/>
    <n v="0"/>
    <n v="0"/>
    <n v="0"/>
    <n v="0"/>
    <n v="0"/>
  </r>
  <r>
    <x v="61"/>
    <x v="0"/>
    <x v="17"/>
    <x v="0"/>
    <n v="0"/>
    <n v="0"/>
    <n v="0"/>
    <n v="0"/>
    <n v="0"/>
    <n v="0"/>
    <n v="0"/>
  </r>
  <r>
    <x v="61"/>
    <x v="0"/>
    <x v="18"/>
    <x v="0"/>
    <n v="0"/>
    <n v="0"/>
    <n v="0"/>
    <n v="0"/>
    <n v="0"/>
    <n v="0"/>
    <n v="0"/>
  </r>
  <r>
    <x v="62"/>
    <x v="0"/>
    <x v="0"/>
    <x v="0"/>
    <n v="10.87"/>
    <n v="54657"/>
    <n v="33604"/>
    <n v="0"/>
    <n v="143"/>
    <n v="43648"/>
    <n v="132052"/>
  </r>
  <r>
    <x v="62"/>
    <x v="0"/>
    <x v="1"/>
    <x v="0"/>
    <n v="13.07"/>
    <n v="56000"/>
    <n v="33000"/>
    <n v="0"/>
    <n v="0"/>
    <n v="36000"/>
    <n v="125000"/>
  </r>
  <r>
    <x v="62"/>
    <x v="0"/>
    <x v="2"/>
    <x v="0"/>
    <n v="13.74"/>
    <n v="56000"/>
    <n v="35000"/>
    <n v="0"/>
    <n v="0"/>
    <n v="36000"/>
    <n v="127000"/>
  </r>
  <r>
    <x v="62"/>
    <x v="0"/>
    <x v="3"/>
    <x v="0"/>
    <n v="11.96"/>
    <n v="61978"/>
    <n v="36904"/>
    <n v="0"/>
    <n v="136"/>
    <n v="34488"/>
    <n v="133506"/>
  </r>
  <r>
    <x v="62"/>
    <x v="0"/>
    <x v="4"/>
    <x v="0"/>
    <n v="11.33"/>
    <n v="63051"/>
    <n v="41115"/>
    <n v="0"/>
    <n v="112"/>
    <n v="39992"/>
    <n v="144270"/>
  </r>
  <r>
    <x v="62"/>
    <x v="0"/>
    <x v="5"/>
    <x v="0"/>
    <n v="9.56"/>
    <n v="71115"/>
    <n v="44878"/>
    <n v="0"/>
    <n v="106"/>
    <n v="21194"/>
    <n v="137293"/>
  </r>
  <r>
    <x v="62"/>
    <x v="0"/>
    <x v="6"/>
    <x v="0"/>
    <n v="8.89"/>
    <n v="73194"/>
    <n v="45970"/>
    <n v="0"/>
    <n v="89"/>
    <n v="45108"/>
    <n v="164361"/>
  </r>
  <r>
    <x v="62"/>
    <x v="0"/>
    <x v="7"/>
    <x v="0"/>
    <n v="8.59"/>
    <n v="78081"/>
    <n v="49931"/>
    <n v="0"/>
    <n v="84"/>
    <n v="30116"/>
    <n v="158212"/>
  </r>
  <r>
    <x v="62"/>
    <x v="0"/>
    <x v="8"/>
    <x v="0"/>
    <n v="8.42"/>
    <n v="83478"/>
    <n v="54732"/>
    <n v="0"/>
    <n v="83"/>
    <n v="39804"/>
    <n v="178097"/>
  </r>
  <r>
    <x v="62"/>
    <x v="0"/>
    <x v="9"/>
    <x v="0"/>
    <n v="9.19"/>
    <n v="86701"/>
    <n v="56892"/>
    <n v="0"/>
    <n v="82"/>
    <n v="26003"/>
    <n v="169678"/>
  </r>
  <r>
    <x v="62"/>
    <x v="0"/>
    <x v="10"/>
    <x v="0"/>
    <n v="8.6199999999999992"/>
    <n v="89300"/>
    <n v="84685"/>
    <n v="0"/>
    <n v="187"/>
    <n v="0"/>
    <n v="174172"/>
  </r>
  <r>
    <x v="62"/>
    <x v="0"/>
    <x v="11"/>
    <x v="0"/>
    <n v="7.5"/>
    <n v="94881"/>
    <n v="97517"/>
    <n v="0"/>
    <n v="267"/>
    <n v="0"/>
    <n v="192665"/>
  </r>
  <r>
    <x v="62"/>
    <x v="0"/>
    <x v="12"/>
    <x v="0"/>
    <n v="6.89"/>
    <n v="98376"/>
    <n v="111387"/>
    <n v="0"/>
    <n v="279"/>
    <n v="0"/>
    <n v="210042"/>
  </r>
  <r>
    <x v="62"/>
    <x v="0"/>
    <x v="13"/>
    <x v="0"/>
    <n v="7.54"/>
    <n v="101338"/>
    <n v="117910"/>
    <n v="0"/>
    <n v="0"/>
    <n v="0"/>
    <n v="219248"/>
  </r>
  <r>
    <x v="62"/>
    <x v="0"/>
    <x v="14"/>
    <x v="0"/>
    <n v="7.62"/>
    <n v="110168"/>
    <n v="105316"/>
    <n v="0"/>
    <n v="0"/>
    <n v="0"/>
    <n v="215484"/>
  </r>
  <r>
    <x v="62"/>
    <x v="0"/>
    <x v="15"/>
    <x v="0"/>
    <n v="6.46"/>
    <n v="112317"/>
    <n v="118417"/>
    <n v="0"/>
    <n v="0"/>
    <n v="0"/>
    <n v="230734"/>
  </r>
  <r>
    <x v="62"/>
    <x v="0"/>
    <x v="16"/>
    <x v="0"/>
    <n v="7.78"/>
    <n v="115432"/>
    <n v="106689"/>
    <n v="0"/>
    <n v="0"/>
    <n v="0"/>
    <n v="222121"/>
  </r>
  <r>
    <x v="62"/>
    <x v="0"/>
    <x v="17"/>
    <x v="0"/>
    <n v="8.9600000000000009"/>
    <n v="116956"/>
    <n v="108098"/>
    <n v="0"/>
    <n v="0"/>
    <n v="0"/>
    <n v="225054"/>
  </r>
  <r>
    <x v="62"/>
    <x v="0"/>
    <x v="18"/>
    <x v="0"/>
    <n v="9.49"/>
    <n v="129664"/>
    <n v="113985"/>
    <n v="0"/>
    <n v="0"/>
    <n v="0"/>
    <n v="243649"/>
  </r>
  <r>
    <x v="63"/>
    <x v="0"/>
    <x v="0"/>
    <x v="0"/>
    <n v="5.81"/>
    <n v="13375"/>
    <n v="24699"/>
    <n v="58"/>
    <n v="0"/>
    <n v="5689"/>
    <n v="43821"/>
  </r>
  <r>
    <x v="63"/>
    <x v="0"/>
    <x v="1"/>
    <x v="0"/>
    <n v="10"/>
    <n v="15385"/>
    <n v="13143"/>
    <n v="14566"/>
    <n v="0"/>
    <n v="90"/>
    <n v="43184"/>
  </r>
  <r>
    <x v="63"/>
    <x v="0"/>
    <x v="2"/>
    <x v="0"/>
    <n v="12"/>
    <n v="15190"/>
    <n v="15109"/>
    <n v="13990"/>
    <n v="575"/>
    <n v="0"/>
    <n v="44864"/>
  </r>
  <r>
    <x v="63"/>
    <x v="0"/>
    <x v="3"/>
    <x v="0"/>
    <n v="11.65"/>
    <n v="15268"/>
    <n v="16403"/>
    <n v="13787"/>
    <n v="0"/>
    <n v="42"/>
    <n v="45500"/>
  </r>
  <r>
    <x v="63"/>
    <x v="0"/>
    <x v="4"/>
    <x v="0"/>
    <n v="9.17"/>
    <n v="15420"/>
    <n v="29238"/>
    <n v="2409"/>
    <n v="0"/>
    <n v="0"/>
    <n v="47067"/>
  </r>
  <r>
    <x v="63"/>
    <x v="0"/>
    <x v="5"/>
    <x v="0"/>
    <n v="9.61"/>
    <n v="15510"/>
    <n v="32008"/>
    <n v="120"/>
    <n v="0"/>
    <n v="0"/>
    <n v="47638"/>
  </r>
  <r>
    <x v="63"/>
    <x v="0"/>
    <x v="6"/>
    <x v="0"/>
    <n v="1.1000000000000001"/>
    <n v="16473"/>
    <n v="30765"/>
    <n v="2382"/>
    <n v="0"/>
    <n v="0"/>
    <n v="49620"/>
  </r>
  <r>
    <x v="63"/>
    <x v="0"/>
    <x v="7"/>
    <x v="0"/>
    <n v="7.42"/>
    <n v="16654"/>
    <n v="31486"/>
    <n v="2580"/>
    <n v="0"/>
    <n v="0"/>
    <n v="50720"/>
  </r>
  <r>
    <x v="63"/>
    <x v="0"/>
    <x v="8"/>
    <x v="0"/>
    <n v="9.8800000000000008"/>
    <n v="18042"/>
    <n v="36040"/>
    <n v="2720"/>
    <n v="0"/>
    <n v="0"/>
    <n v="56802"/>
  </r>
  <r>
    <x v="63"/>
    <x v="0"/>
    <x v="9"/>
    <x v="0"/>
    <n v="5.36"/>
    <n v="18663"/>
    <n v="39585"/>
    <n v="2585"/>
    <n v="0"/>
    <n v="0"/>
    <n v="60833"/>
  </r>
  <r>
    <x v="63"/>
    <x v="0"/>
    <x v="10"/>
    <x v="0"/>
    <n v="7.17"/>
    <n v="18341"/>
    <n v="40522"/>
    <n v="3124"/>
    <n v="0"/>
    <n v="0"/>
    <n v="61987"/>
  </r>
  <r>
    <x v="63"/>
    <x v="0"/>
    <x v="11"/>
    <x v="0"/>
    <n v="3.64"/>
    <n v="18540"/>
    <n v="44213"/>
    <n v="2771"/>
    <n v="0"/>
    <n v="0"/>
    <n v="65524"/>
  </r>
  <r>
    <x v="63"/>
    <x v="0"/>
    <x v="12"/>
    <x v="0"/>
    <n v="6.05"/>
    <n v="20239"/>
    <n v="44425"/>
    <n v="405"/>
    <n v="0"/>
    <n v="0"/>
    <n v="65069"/>
  </r>
  <r>
    <x v="63"/>
    <x v="0"/>
    <x v="13"/>
    <x v="0"/>
    <n v="7.21"/>
    <n v="19332"/>
    <n v="42022"/>
    <n v="2600"/>
    <n v="0"/>
    <n v="0"/>
    <n v="63954"/>
  </r>
  <r>
    <x v="63"/>
    <x v="0"/>
    <x v="14"/>
    <x v="0"/>
    <n v="7.43"/>
    <n v="20302"/>
    <n v="40596"/>
    <n v="2280"/>
    <n v="0"/>
    <n v="0"/>
    <n v="63178"/>
  </r>
  <r>
    <x v="63"/>
    <x v="0"/>
    <x v="15"/>
    <x v="0"/>
    <n v="4.8600000000000003"/>
    <n v="21640"/>
    <n v="41526"/>
    <n v="2324"/>
    <n v="0"/>
    <n v="0"/>
    <n v="65490"/>
  </r>
  <r>
    <x v="63"/>
    <x v="0"/>
    <x v="16"/>
    <x v="0"/>
    <n v="4.54"/>
    <n v="21774"/>
    <n v="44539"/>
    <n v="2972"/>
    <n v="0"/>
    <n v="0"/>
    <n v="69285"/>
  </r>
  <r>
    <x v="63"/>
    <x v="0"/>
    <x v="17"/>
    <x v="0"/>
    <n v="3.13"/>
    <n v="23058"/>
    <n v="45747"/>
    <n v="3101"/>
    <n v="0"/>
    <n v="0"/>
    <n v="71906"/>
  </r>
  <r>
    <x v="63"/>
    <x v="0"/>
    <x v="18"/>
    <x v="0"/>
    <n v="10.62"/>
    <n v="24428"/>
    <n v="45275"/>
    <n v="3101"/>
    <n v="0"/>
    <n v="0"/>
    <n v="72804"/>
  </r>
  <r>
    <x v="64"/>
    <x v="0"/>
    <x v="0"/>
    <x v="0"/>
    <n v="4.41"/>
    <n v="1660"/>
    <n v="1699"/>
    <n v="0"/>
    <n v="0"/>
    <n v="151"/>
    <n v="3510"/>
  </r>
  <r>
    <x v="64"/>
    <x v="0"/>
    <x v="1"/>
    <x v="0"/>
    <n v="4.41"/>
    <n v="1660"/>
    <n v="1699"/>
    <n v="0"/>
    <n v="0"/>
    <n v="152"/>
    <n v="3511"/>
  </r>
  <r>
    <x v="64"/>
    <x v="0"/>
    <x v="2"/>
    <x v="0"/>
    <n v="4.41"/>
    <n v="1660"/>
    <n v="1699"/>
    <n v="0"/>
    <n v="0"/>
    <n v="152"/>
    <n v="3511"/>
  </r>
  <r>
    <x v="64"/>
    <x v="0"/>
    <x v="3"/>
    <x v="0"/>
    <n v="4.41"/>
    <n v="1660"/>
    <n v="1699"/>
    <n v="0"/>
    <n v="0"/>
    <n v="152"/>
    <n v="3511"/>
  </r>
  <r>
    <x v="64"/>
    <x v="0"/>
    <x v="4"/>
    <x v="0"/>
    <n v="4.41"/>
    <n v="1660"/>
    <n v="1699"/>
    <n v="0"/>
    <n v="0"/>
    <n v="152"/>
    <n v="3511"/>
  </r>
  <r>
    <x v="64"/>
    <x v="0"/>
    <x v="5"/>
    <x v="0"/>
    <n v="4.76"/>
    <n v="2033"/>
    <n v="1797"/>
    <n v="0"/>
    <n v="0"/>
    <n v="154"/>
    <n v="3984"/>
  </r>
  <r>
    <x v="64"/>
    <x v="0"/>
    <x v="6"/>
    <x v="0"/>
    <n v="4.78"/>
    <n v="1859"/>
    <n v="1645"/>
    <n v="0"/>
    <n v="0"/>
    <n v="141"/>
    <n v="3645"/>
  </r>
  <r>
    <x v="64"/>
    <x v="0"/>
    <x v="7"/>
    <x v="0"/>
    <n v="6"/>
    <n v="3401"/>
    <n v="0"/>
    <n v="0"/>
    <n v="0"/>
    <n v="125"/>
    <n v="3526"/>
  </r>
  <r>
    <x v="64"/>
    <x v="0"/>
    <x v="8"/>
    <x v="0"/>
    <n v="3.67"/>
    <n v="3966"/>
    <n v="0"/>
    <n v="0"/>
    <n v="0"/>
    <n v="0"/>
    <n v="3966"/>
  </r>
  <r>
    <x v="64"/>
    <x v="0"/>
    <x v="9"/>
    <x v="0"/>
    <n v="7.17"/>
    <n v="3869"/>
    <n v="0"/>
    <n v="0"/>
    <n v="0"/>
    <n v="0"/>
    <n v="3869"/>
  </r>
  <r>
    <x v="64"/>
    <x v="0"/>
    <x v="10"/>
    <x v="0"/>
    <n v="4.78"/>
    <n v="4086"/>
    <n v="0"/>
    <n v="0"/>
    <n v="0"/>
    <n v="0"/>
    <n v="4086"/>
  </r>
  <r>
    <x v="64"/>
    <x v="0"/>
    <x v="11"/>
    <x v="0"/>
    <n v="8.49"/>
    <n v="3967"/>
    <n v="0"/>
    <n v="0"/>
    <n v="0"/>
    <n v="0"/>
    <n v="3967"/>
  </r>
  <r>
    <x v="64"/>
    <x v="0"/>
    <x v="12"/>
    <x v="0"/>
    <n v="7.01"/>
    <n v="3937"/>
    <n v="0"/>
    <n v="0"/>
    <n v="0"/>
    <n v="0"/>
    <n v="3937"/>
  </r>
  <r>
    <x v="64"/>
    <x v="0"/>
    <x v="13"/>
    <x v="0"/>
    <n v="7.5"/>
    <n v="3921"/>
    <n v="0"/>
    <n v="0"/>
    <n v="0"/>
    <n v="0"/>
    <n v="3921"/>
  </r>
  <r>
    <x v="64"/>
    <x v="0"/>
    <x v="14"/>
    <x v="0"/>
    <n v="9.1999999999999993"/>
    <n v="4046"/>
    <n v="0"/>
    <n v="0"/>
    <n v="0"/>
    <n v="0"/>
    <n v="4046"/>
  </r>
  <r>
    <x v="64"/>
    <x v="0"/>
    <x v="15"/>
    <x v="0"/>
    <n v="5.12"/>
    <n v="2068"/>
    <n v="1840"/>
    <n v="0"/>
    <n v="0"/>
    <n v="0"/>
    <n v="3908"/>
  </r>
  <r>
    <x v="64"/>
    <x v="0"/>
    <x v="16"/>
    <x v="0"/>
    <n v="6.96"/>
    <n v="1793"/>
    <n v="1854"/>
    <n v="242"/>
    <n v="0"/>
    <n v="0"/>
    <n v="3889"/>
  </r>
  <r>
    <x v="64"/>
    <x v="0"/>
    <x v="17"/>
    <x v="0"/>
    <n v="9.51"/>
    <n v="1892"/>
    <n v="1812"/>
    <n v="110"/>
    <n v="0"/>
    <n v="0"/>
    <n v="3814"/>
  </r>
  <r>
    <x v="64"/>
    <x v="0"/>
    <x v="18"/>
    <x v="0"/>
    <n v="8.74"/>
    <n v="1880"/>
    <n v="1867"/>
    <n v="137"/>
    <n v="0"/>
    <n v="0"/>
    <n v="3884"/>
  </r>
  <r>
    <x v="65"/>
    <x v="0"/>
    <x v="0"/>
    <x v="0"/>
    <n v="11.41"/>
    <n v="784"/>
    <n v="0"/>
    <n v="0"/>
    <n v="0"/>
    <n v="0"/>
    <n v="784"/>
  </r>
  <r>
    <x v="65"/>
    <x v="0"/>
    <x v="1"/>
    <x v="0"/>
    <n v="7.99"/>
    <n v="649"/>
    <n v="313"/>
    <n v="0"/>
    <n v="0"/>
    <n v="0"/>
    <n v="962"/>
  </r>
  <r>
    <x v="65"/>
    <x v="0"/>
    <x v="2"/>
    <x v="0"/>
    <n v="6.91"/>
    <n v="807"/>
    <n v="252"/>
    <n v="0"/>
    <n v="0"/>
    <n v="0"/>
    <n v="1059"/>
  </r>
  <r>
    <x v="65"/>
    <x v="0"/>
    <x v="3"/>
    <x v="0"/>
    <n v="7.48"/>
    <n v="836"/>
    <n v="274"/>
    <n v="0"/>
    <n v="0"/>
    <n v="0"/>
    <n v="1110"/>
  </r>
  <r>
    <x v="65"/>
    <x v="0"/>
    <x v="4"/>
    <x v="0"/>
    <n v="4.5"/>
    <n v="807"/>
    <n v="238"/>
    <n v="0"/>
    <n v="0"/>
    <n v="0"/>
    <n v="1045"/>
  </r>
  <r>
    <x v="65"/>
    <x v="0"/>
    <x v="5"/>
    <x v="0"/>
    <n v="5.4"/>
    <n v="805"/>
    <n v="265"/>
    <n v="0"/>
    <n v="0"/>
    <n v="0"/>
    <n v="1070"/>
  </r>
  <r>
    <x v="65"/>
    <x v="0"/>
    <x v="6"/>
    <x v="0"/>
    <n v="4.84"/>
    <n v="889"/>
    <n v="294"/>
    <n v="0"/>
    <n v="0"/>
    <n v="0"/>
    <n v="1183"/>
  </r>
  <r>
    <x v="65"/>
    <x v="0"/>
    <x v="7"/>
    <x v="0"/>
    <n v="8.93"/>
    <n v="761"/>
    <n v="274"/>
    <n v="0"/>
    <n v="0"/>
    <n v="0"/>
    <n v="1035"/>
  </r>
  <r>
    <x v="65"/>
    <x v="0"/>
    <x v="8"/>
    <x v="0"/>
    <n v="0"/>
    <n v="758"/>
    <n v="343"/>
    <n v="0"/>
    <n v="0"/>
    <n v="0"/>
    <n v="1101"/>
  </r>
  <r>
    <x v="65"/>
    <x v="0"/>
    <x v="9"/>
    <x v="0"/>
    <n v="0"/>
    <n v="768"/>
    <n v="405"/>
    <n v="0"/>
    <n v="0"/>
    <n v="0"/>
    <n v="1173"/>
  </r>
  <r>
    <x v="65"/>
    <x v="0"/>
    <x v="10"/>
    <x v="0"/>
    <n v="0"/>
    <n v="819"/>
    <n v="348"/>
    <n v="0"/>
    <n v="0"/>
    <n v="0"/>
    <n v="1167"/>
  </r>
  <r>
    <x v="65"/>
    <x v="0"/>
    <x v="11"/>
    <x v="0"/>
    <n v="9.01"/>
    <n v="760"/>
    <n v="298"/>
    <n v="0"/>
    <n v="0"/>
    <n v="0"/>
    <n v="1058"/>
  </r>
  <r>
    <x v="65"/>
    <x v="0"/>
    <x v="12"/>
    <x v="0"/>
    <n v="5.35"/>
    <n v="877"/>
    <n v="366"/>
    <n v="0"/>
    <n v="0"/>
    <n v="0"/>
    <n v="1243"/>
  </r>
  <r>
    <x v="65"/>
    <x v="0"/>
    <x v="13"/>
    <x v="0"/>
    <n v="9.06"/>
    <n v="241"/>
    <n v="0"/>
    <n v="0"/>
    <n v="0"/>
    <n v="0"/>
    <n v="241"/>
  </r>
  <r>
    <x v="65"/>
    <x v="0"/>
    <x v="14"/>
    <x v="0"/>
    <n v="14.14"/>
    <n v="261"/>
    <n v="0"/>
    <n v="0"/>
    <n v="0"/>
    <n v="0"/>
    <n v="261"/>
  </r>
  <r>
    <x v="66"/>
    <x v="0"/>
    <x v="0"/>
    <x v="0"/>
    <n v="9.8800000000000008"/>
    <n v="45317"/>
    <n v="10389"/>
    <n v="0"/>
    <n v="187"/>
    <n v="15551"/>
    <n v="71444"/>
  </r>
  <r>
    <x v="66"/>
    <x v="0"/>
    <x v="1"/>
    <x v="0"/>
    <n v="16.29"/>
    <n v="47765"/>
    <n v="12123"/>
    <n v="0"/>
    <n v="187"/>
    <n v="9133"/>
    <n v="69208"/>
  </r>
  <r>
    <x v="66"/>
    <x v="0"/>
    <x v="2"/>
    <x v="0"/>
    <n v="9.52"/>
    <n v="49174"/>
    <n v="11418"/>
    <n v="9100"/>
    <n v="186"/>
    <n v="2634"/>
    <n v="72512"/>
  </r>
  <r>
    <x v="66"/>
    <x v="0"/>
    <x v="3"/>
    <x v="0"/>
    <n v="9.5299999999999994"/>
    <n v="52082"/>
    <n v="12844"/>
    <n v="1562"/>
    <n v="188"/>
    <n v="9059"/>
    <n v="75735"/>
  </r>
  <r>
    <x v="66"/>
    <x v="0"/>
    <x v="4"/>
    <x v="0"/>
    <n v="9.5299999999999994"/>
    <n v="48432"/>
    <n v="12844"/>
    <n v="0"/>
    <n v="9"/>
    <n v="14270"/>
    <n v="75555"/>
  </r>
  <r>
    <x v="66"/>
    <x v="0"/>
    <x v="5"/>
    <x v="0"/>
    <n v="9.19"/>
    <n v="54938"/>
    <n v="14236"/>
    <n v="0"/>
    <n v="500"/>
    <n v="10287"/>
    <n v="79961"/>
  </r>
  <r>
    <x v="66"/>
    <x v="0"/>
    <x v="6"/>
    <x v="0"/>
    <n v="9.98"/>
    <n v="53202"/>
    <n v="14189"/>
    <n v="0"/>
    <n v="355"/>
    <n v="10763"/>
    <n v="78509"/>
  </r>
  <r>
    <x v="66"/>
    <x v="0"/>
    <x v="7"/>
    <x v="0"/>
    <n v="9.56"/>
    <n v="53849"/>
    <n v="12886"/>
    <n v="0"/>
    <n v="373"/>
    <n v="8662"/>
    <n v="75770"/>
  </r>
  <r>
    <x v="66"/>
    <x v="0"/>
    <x v="8"/>
    <x v="0"/>
    <n v="7.66"/>
    <n v="57966"/>
    <n v="15681"/>
    <n v="0"/>
    <n v="1207"/>
    <n v="9450"/>
    <n v="84304"/>
  </r>
  <r>
    <x v="66"/>
    <x v="0"/>
    <x v="9"/>
    <x v="0"/>
    <n v="8.9"/>
    <n v="55101"/>
    <n v="13512"/>
    <n v="0"/>
    <n v="744"/>
    <n v="10226"/>
    <n v="79583"/>
  </r>
  <r>
    <x v="66"/>
    <x v="0"/>
    <x v="10"/>
    <x v="0"/>
    <n v="8.2899999999999991"/>
    <n v="51879"/>
    <n v="11641"/>
    <n v="0"/>
    <n v="475"/>
    <n v="11318"/>
    <n v="75313"/>
  </r>
  <r>
    <x v="66"/>
    <x v="0"/>
    <x v="11"/>
    <x v="0"/>
    <n v="9.5399999999999991"/>
    <n v="52746"/>
    <n v="9451"/>
    <n v="0"/>
    <n v="445"/>
    <n v="11041"/>
    <n v="73683"/>
  </r>
  <r>
    <x v="66"/>
    <x v="0"/>
    <x v="12"/>
    <x v="0"/>
    <n v="15.63"/>
    <n v="52488"/>
    <n v="9181"/>
    <n v="0"/>
    <n v="443"/>
    <n v="11313"/>
    <n v="73425"/>
  </r>
  <r>
    <x v="66"/>
    <x v="0"/>
    <x v="13"/>
    <x v="0"/>
    <n v="7.89"/>
    <n v="52688"/>
    <n v="8293"/>
    <n v="0"/>
    <n v="0"/>
    <n v="11551"/>
    <n v="72532"/>
  </r>
  <r>
    <x v="66"/>
    <x v="0"/>
    <x v="14"/>
    <x v="0"/>
    <n v="9.4700000000000006"/>
    <n v="54708"/>
    <n v="8435"/>
    <n v="0"/>
    <n v="0"/>
    <n v="11105"/>
    <n v="74248"/>
  </r>
  <r>
    <x v="66"/>
    <x v="0"/>
    <x v="15"/>
    <x v="0"/>
    <n v="9.77"/>
    <n v="54154"/>
    <n v="21410"/>
    <n v="0"/>
    <n v="0"/>
    <n v="0"/>
    <n v="75564"/>
  </r>
  <r>
    <x v="66"/>
    <x v="0"/>
    <x v="16"/>
    <x v="0"/>
    <n v="8.24"/>
    <n v="53599"/>
    <n v="21035"/>
    <n v="2329"/>
    <n v="0"/>
    <n v="0"/>
    <n v="76963"/>
  </r>
  <r>
    <x v="66"/>
    <x v="0"/>
    <x v="17"/>
    <x v="0"/>
    <n v="9.57"/>
    <n v="54558"/>
    <n v="52313"/>
    <n v="2135"/>
    <n v="0"/>
    <n v="0"/>
    <n v="109006"/>
  </r>
  <r>
    <x v="66"/>
    <x v="0"/>
    <x v="18"/>
    <x v="0"/>
    <n v="4.3899999999999997"/>
    <n v="55200"/>
    <n v="71173"/>
    <n v="2400"/>
    <n v="0"/>
    <n v="0"/>
    <n v="128773"/>
  </r>
  <r>
    <x v="67"/>
    <x v="0"/>
    <x v="0"/>
    <x v="0"/>
    <n v="12.53"/>
    <n v="7295"/>
    <n v="11838"/>
    <n v="0"/>
    <n v="786"/>
    <n v="0"/>
    <n v="19919"/>
  </r>
  <r>
    <x v="67"/>
    <x v="0"/>
    <x v="1"/>
    <x v="0"/>
    <n v="3.49"/>
    <n v="7932"/>
    <n v="13480"/>
    <n v="0"/>
    <n v="786"/>
    <n v="0"/>
    <n v="22198"/>
  </r>
  <r>
    <x v="67"/>
    <x v="0"/>
    <x v="2"/>
    <x v="0"/>
    <n v="7.44"/>
    <n v="7913"/>
    <n v="13246"/>
    <n v="0"/>
    <n v="76"/>
    <n v="0"/>
    <n v="21235"/>
  </r>
  <r>
    <x v="67"/>
    <x v="0"/>
    <x v="3"/>
    <x v="0"/>
    <n v="4.24"/>
    <n v="8565"/>
    <n v="13358"/>
    <n v="0"/>
    <n v="78"/>
    <n v="0"/>
    <n v="22001"/>
  </r>
  <r>
    <x v="67"/>
    <x v="0"/>
    <x v="4"/>
    <x v="0"/>
    <n v="5.1100000000000003"/>
    <n v="8044"/>
    <n v="12462"/>
    <n v="0"/>
    <n v="786"/>
    <n v="0"/>
    <n v="21292"/>
  </r>
  <r>
    <x v="67"/>
    <x v="0"/>
    <x v="5"/>
    <x v="0"/>
    <n v="18.670000000000002"/>
    <n v="7312"/>
    <n v="10267"/>
    <n v="0"/>
    <n v="79"/>
    <n v="0"/>
    <n v="17658"/>
  </r>
  <r>
    <x v="67"/>
    <x v="0"/>
    <x v="6"/>
    <x v="0"/>
    <n v="1.68"/>
    <n v="7029"/>
    <n v="14554"/>
    <n v="0"/>
    <n v="79"/>
    <n v="0"/>
    <n v="21662"/>
  </r>
  <r>
    <x v="67"/>
    <x v="0"/>
    <x v="7"/>
    <x v="0"/>
    <n v="3.9"/>
    <n v="6343"/>
    <n v="13876"/>
    <n v="0"/>
    <n v="79"/>
    <n v="0"/>
    <n v="20298"/>
  </r>
  <r>
    <x v="67"/>
    <x v="0"/>
    <x v="8"/>
    <x v="0"/>
    <n v="1.18"/>
    <n v="6876"/>
    <n v="14444"/>
    <n v="0"/>
    <n v="79"/>
    <n v="0"/>
    <n v="21399"/>
  </r>
  <r>
    <x v="67"/>
    <x v="0"/>
    <x v="9"/>
    <x v="0"/>
    <n v="3.23"/>
    <n v="6474"/>
    <n v="14746"/>
    <n v="0"/>
    <n v="79"/>
    <n v="0"/>
    <n v="21299"/>
  </r>
  <r>
    <x v="67"/>
    <x v="0"/>
    <x v="10"/>
    <x v="0"/>
    <n v="4.4000000000000004"/>
    <n v="6383"/>
    <n v="14887"/>
    <n v="0"/>
    <n v="79"/>
    <n v="0"/>
    <n v="21349"/>
  </r>
  <r>
    <x v="67"/>
    <x v="0"/>
    <x v="11"/>
    <x v="0"/>
    <n v="2.06"/>
    <n v="6381"/>
    <n v="15751"/>
    <n v="0"/>
    <n v="79"/>
    <n v="0"/>
    <n v="22211"/>
  </r>
  <r>
    <x v="67"/>
    <x v="0"/>
    <x v="12"/>
    <x v="0"/>
    <n v="2.08"/>
    <n v="6550"/>
    <n v="17335"/>
    <n v="0"/>
    <n v="122"/>
    <n v="0"/>
    <n v="24007"/>
  </r>
  <r>
    <x v="67"/>
    <x v="0"/>
    <x v="13"/>
    <x v="0"/>
    <n v="7.58"/>
    <n v="6579"/>
    <n v="10572"/>
    <n v="0"/>
    <n v="0"/>
    <n v="5738"/>
    <n v="22889"/>
  </r>
  <r>
    <x v="67"/>
    <x v="0"/>
    <x v="14"/>
    <x v="0"/>
    <n v="5.25"/>
    <n v="6639"/>
    <n v="21604"/>
    <n v="0"/>
    <n v="0"/>
    <n v="1849"/>
    <n v="30092"/>
  </r>
  <r>
    <x v="67"/>
    <x v="0"/>
    <x v="15"/>
    <x v="0"/>
    <n v="4.58"/>
    <n v="6460"/>
    <n v="26580"/>
    <n v="0"/>
    <n v="0"/>
    <n v="0"/>
    <n v="33040"/>
  </r>
  <r>
    <x v="67"/>
    <x v="0"/>
    <x v="16"/>
    <x v="0"/>
    <n v="4.58"/>
    <n v="6578"/>
    <n v="23158"/>
    <n v="3654"/>
    <n v="0"/>
    <n v="0"/>
    <n v="33390"/>
  </r>
  <r>
    <x v="67"/>
    <x v="0"/>
    <x v="17"/>
    <x v="0"/>
    <n v="9.14"/>
    <n v="6511"/>
    <n v="22708"/>
    <n v="3587"/>
    <n v="0"/>
    <n v="0"/>
    <n v="32806"/>
  </r>
  <r>
    <x v="67"/>
    <x v="0"/>
    <x v="18"/>
    <x v="0"/>
    <n v="7.6"/>
    <n v="7271"/>
    <n v="24538"/>
    <n v="3656"/>
    <n v="0"/>
    <n v="0"/>
    <n v="35465"/>
  </r>
  <r>
    <x v="68"/>
    <x v="0"/>
    <x v="0"/>
    <x v="0"/>
    <n v="4.4000000000000004"/>
    <n v="34141"/>
    <n v="2854"/>
    <n v="0"/>
    <n v="404"/>
    <n v="2981"/>
    <n v="40380"/>
  </r>
  <r>
    <x v="68"/>
    <x v="0"/>
    <x v="1"/>
    <x v="0"/>
    <n v="5.0999999999999996"/>
    <n v="33988"/>
    <n v="3021"/>
    <n v="0"/>
    <n v="195"/>
    <n v="3366"/>
    <n v="40570"/>
  </r>
  <r>
    <x v="68"/>
    <x v="0"/>
    <x v="2"/>
    <x v="0"/>
    <n v="3.54"/>
    <n v="34894"/>
    <n v="3332"/>
    <n v="0"/>
    <n v="355"/>
    <n v="3375"/>
    <n v="41956"/>
  </r>
  <r>
    <x v="68"/>
    <x v="0"/>
    <x v="3"/>
    <x v="0"/>
    <n v="2.84"/>
    <n v="33066"/>
    <n v="3443"/>
    <n v="0"/>
    <n v="761"/>
    <n v="5796"/>
    <n v="43066"/>
  </r>
  <r>
    <x v="68"/>
    <x v="0"/>
    <x v="4"/>
    <x v="0"/>
    <n v="0"/>
    <n v="33555"/>
    <n v="3111"/>
    <n v="0"/>
    <n v="321"/>
    <n v="2737"/>
    <n v="39724"/>
  </r>
  <r>
    <x v="68"/>
    <x v="0"/>
    <x v="5"/>
    <x v="0"/>
    <n v="0"/>
    <n v="34667"/>
    <n v="3071"/>
    <n v="0"/>
    <n v="429"/>
    <n v="2891"/>
    <n v="41058"/>
  </r>
  <r>
    <x v="68"/>
    <x v="0"/>
    <x v="6"/>
    <x v="0"/>
    <n v="0"/>
    <n v="32494"/>
    <n v="3406"/>
    <n v="0"/>
    <n v="461"/>
    <n v="3104"/>
    <n v="39465"/>
  </r>
  <r>
    <x v="68"/>
    <x v="0"/>
    <x v="7"/>
    <x v="0"/>
    <n v="0"/>
    <n v="31979"/>
    <n v="3781"/>
    <n v="0"/>
    <n v="510"/>
    <n v="3108"/>
    <n v="39378"/>
  </r>
  <r>
    <x v="68"/>
    <x v="0"/>
    <x v="8"/>
    <x v="0"/>
    <n v="0"/>
    <n v="31511"/>
    <n v="3637"/>
    <n v="0"/>
    <n v="404"/>
    <n v="3189"/>
    <n v="38741"/>
  </r>
  <r>
    <x v="68"/>
    <x v="0"/>
    <x v="9"/>
    <x v="0"/>
    <n v="0"/>
    <n v="31067"/>
    <n v="3486"/>
    <n v="0"/>
    <n v="220"/>
    <n v="3019"/>
    <n v="37792"/>
  </r>
  <r>
    <x v="68"/>
    <x v="0"/>
    <x v="10"/>
    <x v="0"/>
    <n v="0"/>
    <n v="30460"/>
    <n v="3551"/>
    <n v="0"/>
    <n v="293"/>
    <n v="2699"/>
    <n v="37003"/>
  </r>
  <r>
    <x v="68"/>
    <x v="0"/>
    <x v="11"/>
    <x v="0"/>
    <n v="0"/>
    <n v="29054"/>
    <n v="3224"/>
    <n v="0"/>
    <n v="241"/>
    <n v="2558"/>
    <n v="35077"/>
  </r>
  <r>
    <x v="68"/>
    <x v="0"/>
    <x v="12"/>
    <x v="0"/>
    <n v="6.61"/>
    <n v="31988"/>
    <n v="3154"/>
    <n v="0"/>
    <n v="2716"/>
    <n v="0"/>
    <n v="37858"/>
  </r>
  <r>
    <x v="68"/>
    <x v="0"/>
    <x v="13"/>
    <x v="0"/>
    <n v="0"/>
    <n v="23749"/>
    <n v="2395"/>
    <n v="0"/>
    <n v="0"/>
    <n v="2110"/>
    <n v="28254"/>
  </r>
  <r>
    <x v="69"/>
    <x v="0"/>
    <x v="0"/>
    <x v="0"/>
    <n v="9.01"/>
    <n v="96473"/>
    <n v="32461"/>
    <n v="0"/>
    <n v="81"/>
    <n v="2343"/>
    <n v="131358"/>
  </r>
  <r>
    <x v="69"/>
    <x v="0"/>
    <x v="1"/>
    <x v="0"/>
    <n v="9.1300000000000008"/>
    <n v="106000"/>
    <n v="33000"/>
    <n v="0"/>
    <n v="0"/>
    <n v="2300"/>
    <n v="141300"/>
  </r>
  <r>
    <x v="69"/>
    <x v="0"/>
    <x v="2"/>
    <x v="0"/>
    <n v="8.61"/>
    <n v="104824"/>
    <n v="32056"/>
    <n v="0"/>
    <n v="82"/>
    <n v="2552"/>
    <n v="139514"/>
  </r>
  <r>
    <x v="69"/>
    <x v="0"/>
    <x v="3"/>
    <x v="0"/>
    <n v="7.77"/>
    <n v="114481"/>
    <n v="16568"/>
    <n v="13448"/>
    <n v="82"/>
    <n v="8407"/>
    <n v="152986"/>
  </r>
  <r>
    <x v="69"/>
    <x v="0"/>
    <x v="4"/>
    <x v="0"/>
    <n v="8.9"/>
    <n v="104445"/>
    <n v="31067"/>
    <n v="0"/>
    <n v="2597"/>
    <n v="12052"/>
    <n v="150161"/>
  </r>
  <r>
    <x v="69"/>
    <x v="0"/>
    <x v="5"/>
    <x v="0"/>
    <n v="8.8000000000000007"/>
    <n v="120681"/>
    <n v="37078"/>
    <n v="0"/>
    <n v="69"/>
    <n v="8372"/>
    <n v="166200"/>
  </r>
  <r>
    <x v="69"/>
    <x v="0"/>
    <x v="6"/>
    <x v="0"/>
    <n v="8.42"/>
    <n v="119156"/>
    <n v="41922"/>
    <n v="0"/>
    <n v="52"/>
    <n v="14128"/>
    <n v="175258"/>
  </r>
  <r>
    <x v="69"/>
    <x v="0"/>
    <x v="7"/>
    <x v="0"/>
    <n v="5.33"/>
    <n v="126422"/>
    <n v="43847"/>
    <n v="86882"/>
    <n v="51"/>
    <n v="11055"/>
    <n v="268257"/>
  </r>
  <r>
    <x v="69"/>
    <x v="0"/>
    <x v="8"/>
    <x v="0"/>
    <n v="1.61"/>
    <n v="139493"/>
    <n v="48950"/>
    <n v="1334083"/>
    <n v="58"/>
    <n v="11990"/>
    <n v="1534574"/>
  </r>
  <r>
    <x v="69"/>
    <x v="0"/>
    <x v="9"/>
    <x v="0"/>
    <n v="0.65"/>
    <n v="140212"/>
    <n v="48880"/>
    <n v="1215795"/>
    <n v="55"/>
    <n v="10827"/>
    <n v="1415769"/>
  </r>
  <r>
    <x v="69"/>
    <x v="0"/>
    <x v="10"/>
    <x v="0"/>
    <n v="1.73"/>
    <n v="186255"/>
    <n v="76812"/>
    <n v="1125450"/>
    <n v="161"/>
    <n v="12032"/>
    <n v="1400710"/>
  </r>
  <r>
    <x v="69"/>
    <x v="0"/>
    <x v="11"/>
    <x v="0"/>
    <n v="2.5"/>
    <n v="397971"/>
    <n v="150746"/>
    <n v="1926643"/>
    <n v="772"/>
    <n v="15676"/>
    <n v="2491808"/>
  </r>
  <r>
    <x v="69"/>
    <x v="0"/>
    <x v="12"/>
    <x v="0"/>
    <n v="3.45"/>
    <n v="422448"/>
    <n v="217100"/>
    <n v="1159767"/>
    <n v="3164"/>
    <n v="16738"/>
    <n v="1819217"/>
  </r>
  <r>
    <x v="69"/>
    <x v="0"/>
    <x v="13"/>
    <x v="0"/>
    <n v="6.74"/>
    <n v="452983"/>
    <n v="292809"/>
    <n v="366077"/>
    <n v="0"/>
    <n v="18982"/>
    <n v="1130851"/>
  </r>
  <r>
    <x v="69"/>
    <x v="0"/>
    <x v="14"/>
    <x v="0"/>
    <n v="5.14"/>
    <n v="528966"/>
    <n v="375334"/>
    <n v="437179"/>
    <n v="0"/>
    <n v="10698"/>
    <n v="1352177"/>
  </r>
  <r>
    <x v="69"/>
    <x v="0"/>
    <x v="15"/>
    <x v="0"/>
    <n v="5.26"/>
    <n v="523003"/>
    <n v="377874"/>
    <n v="386893"/>
    <n v="0"/>
    <n v="0"/>
    <n v="1287770"/>
  </r>
  <r>
    <x v="69"/>
    <x v="0"/>
    <x v="16"/>
    <x v="0"/>
    <n v="5.57"/>
    <n v="540207"/>
    <n v="383630"/>
    <n v="350294"/>
    <n v="0"/>
    <n v="0"/>
    <n v="1274131"/>
  </r>
  <r>
    <x v="69"/>
    <x v="0"/>
    <x v="17"/>
    <x v="0"/>
    <n v="7.53"/>
    <n v="568902"/>
    <n v="400358"/>
    <n v="335259"/>
    <n v="0"/>
    <n v="0"/>
    <n v="1304519"/>
  </r>
  <r>
    <x v="69"/>
    <x v="0"/>
    <x v="18"/>
    <x v="0"/>
    <n v="4.68"/>
    <n v="604712"/>
    <n v="426594"/>
    <n v="349055"/>
    <n v="0"/>
    <n v="0"/>
    <n v="1380361"/>
  </r>
  <r>
    <x v="70"/>
    <x v="0"/>
    <x v="0"/>
    <x v="0"/>
    <n v="11.35"/>
    <n v="2165"/>
    <n v="468"/>
    <n v="0"/>
    <n v="0"/>
    <n v="9198"/>
    <n v="11831"/>
  </r>
  <r>
    <x v="70"/>
    <x v="0"/>
    <x v="1"/>
    <x v="0"/>
    <n v="7.75"/>
    <n v="2200"/>
    <n v="500"/>
    <n v="0"/>
    <n v="0"/>
    <n v="13500"/>
    <n v="16200"/>
  </r>
  <r>
    <x v="70"/>
    <x v="0"/>
    <x v="2"/>
    <x v="0"/>
    <n v="9.1999999999999993"/>
    <n v="2042"/>
    <n v="472"/>
    <n v="0"/>
    <n v="0"/>
    <n v="16317"/>
    <n v="18831"/>
  </r>
  <r>
    <x v="70"/>
    <x v="0"/>
    <x v="3"/>
    <x v="0"/>
    <n v="8.86"/>
    <n v="2112"/>
    <n v="505"/>
    <n v="102"/>
    <n v="0"/>
    <n v="14306"/>
    <n v="17025"/>
  </r>
  <r>
    <x v="70"/>
    <x v="0"/>
    <x v="4"/>
    <x v="0"/>
    <n v="9.0399999999999991"/>
    <n v="1995"/>
    <n v="505"/>
    <n v="442"/>
    <n v="0"/>
    <n v="16868"/>
    <n v="19810"/>
  </r>
  <r>
    <x v="70"/>
    <x v="0"/>
    <x v="5"/>
    <x v="0"/>
    <n v="9.1"/>
    <n v="2102"/>
    <n v="589"/>
    <n v="437"/>
    <n v="0"/>
    <n v="15478"/>
    <n v="18606"/>
  </r>
  <r>
    <x v="70"/>
    <x v="0"/>
    <x v="6"/>
    <x v="0"/>
    <n v="8.35"/>
    <n v="2083"/>
    <n v="625"/>
    <n v="435"/>
    <n v="0"/>
    <n v="17431"/>
    <n v="20574"/>
  </r>
  <r>
    <x v="70"/>
    <x v="0"/>
    <x v="7"/>
    <x v="0"/>
    <n v="8.3699999999999992"/>
    <n v="2001"/>
    <n v="609"/>
    <n v="415"/>
    <n v="0"/>
    <n v="14411"/>
    <n v="17436"/>
  </r>
  <r>
    <x v="70"/>
    <x v="0"/>
    <x v="8"/>
    <x v="0"/>
    <n v="7.9"/>
    <n v="2098"/>
    <n v="644"/>
    <n v="438"/>
    <n v="0"/>
    <n v="16138"/>
    <n v="19318"/>
  </r>
  <r>
    <x v="70"/>
    <x v="0"/>
    <x v="9"/>
    <x v="0"/>
    <n v="6.59"/>
    <n v="2150"/>
    <n v="1216"/>
    <n v="13769"/>
    <n v="0"/>
    <n v="0"/>
    <n v="17135"/>
  </r>
  <r>
    <x v="70"/>
    <x v="0"/>
    <x v="10"/>
    <x v="0"/>
    <n v="11.96"/>
    <n v="2010"/>
    <n v="1294"/>
    <n v="13196"/>
    <n v="0"/>
    <n v="0"/>
    <n v="16500"/>
  </r>
  <r>
    <x v="70"/>
    <x v="0"/>
    <x v="11"/>
    <x v="0"/>
    <n v="10.029999999999999"/>
    <n v="2035"/>
    <n v="772"/>
    <n v="884"/>
    <n v="0"/>
    <n v="14021"/>
    <n v="17712"/>
  </r>
  <r>
    <x v="70"/>
    <x v="0"/>
    <x v="12"/>
    <x v="0"/>
    <n v="11.8"/>
    <n v="2114"/>
    <n v="861"/>
    <n v="1095"/>
    <n v="4"/>
    <n v="16912"/>
    <n v="20986"/>
  </r>
  <r>
    <x v="70"/>
    <x v="0"/>
    <x v="13"/>
    <x v="0"/>
    <n v="12.11"/>
    <n v="2097"/>
    <n v="1769"/>
    <n v="175"/>
    <n v="0"/>
    <n v="18604"/>
    <n v="22645"/>
  </r>
  <r>
    <x v="70"/>
    <x v="0"/>
    <x v="14"/>
    <x v="0"/>
    <n v="8.59"/>
    <n v="2183"/>
    <n v="2115"/>
    <n v="33"/>
    <n v="0"/>
    <n v="22066"/>
    <n v="26397"/>
  </r>
  <r>
    <x v="70"/>
    <x v="0"/>
    <x v="15"/>
    <x v="0"/>
    <n v="10.17"/>
    <n v="2247"/>
    <n v="21077"/>
    <n v="59"/>
    <n v="0"/>
    <n v="0"/>
    <n v="23383"/>
  </r>
  <r>
    <x v="70"/>
    <x v="0"/>
    <x v="16"/>
    <x v="0"/>
    <n v="10.119999999999999"/>
    <n v="2239"/>
    <n v="2159"/>
    <n v="19259"/>
    <n v="0"/>
    <n v="0"/>
    <n v="23657"/>
  </r>
  <r>
    <x v="70"/>
    <x v="0"/>
    <x v="17"/>
    <x v="0"/>
    <n v="8.91"/>
    <n v="2228"/>
    <n v="2139"/>
    <n v="19805"/>
    <n v="0"/>
    <n v="0"/>
    <n v="24172"/>
  </r>
  <r>
    <x v="70"/>
    <x v="0"/>
    <x v="18"/>
    <x v="0"/>
    <n v="10.69"/>
    <n v="2444"/>
    <n v="2048"/>
    <n v="22121"/>
    <n v="0"/>
    <n v="0"/>
    <n v="26613"/>
  </r>
  <r>
    <x v="71"/>
    <x v="0"/>
    <x v="0"/>
    <x v="0"/>
    <n v="2.7"/>
    <n v="94150"/>
    <n v="46662"/>
    <n v="48919"/>
    <n v="971"/>
    <n v="416"/>
    <n v="191118"/>
  </r>
  <r>
    <x v="71"/>
    <x v="0"/>
    <x v="1"/>
    <x v="0"/>
    <n v="4.2300000000000004"/>
    <n v="92549"/>
    <n v="47248"/>
    <n v="50863"/>
    <n v="968"/>
    <n v="392"/>
    <n v="192020"/>
  </r>
  <r>
    <x v="71"/>
    <x v="0"/>
    <x v="2"/>
    <x v="0"/>
    <n v="4.5999999999999996"/>
    <n v="91519"/>
    <n v="47913"/>
    <n v="53816"/>
    <n v="908"/>
    <n v="481"/>
    <n v="194637"/>
  </r>
  <r>
    <x v="71"/>
    <x v="0"/>
    <x v="3"/>
    <x v="0"/>
    <n v="2.02"/>
    <n v="98044"/>
    <n v="48700"/>
    <n v="55622"/>
    <n v="936"/>
    <n v="463"/>
    <n v="203765"/>
  </r>
  <r>
    <x v="71"/>
    <x v="0"/>
    <x v="4"/>
    <x v="0"/>
    <n v="4.95"/>
    <n v="88556"/>
    <n v="45822"/>
    <n v="59729"/>
    <n v="973"/>
    <n v="726"/>
    <n v="195806"/>
  </r>
  <r>
    <x v="71"/>
    <x v="0"/>
    <x v="5"/>
    <x v="0"/>
    <n v="2.52"/>
    <n v="101521"/>
    <n v="49938"/>
    <n v="62757"/>
    <n v="969"/>
    <n v="612"/>
    <n v="215797"/>
  </r>
  <r>
    <x v="71"/>
    <x v="0"/>
    <x v="6"/>
    <x v="0"/>
    <n v="4.08"/>
    <n v="97927"/>
    <n v="49293"/>
    <n v="66978"/>
    <n v="950"/>
    <n v="785"/>
    <n v="215933"/>
  </r>
  <r>
    <x v="71"/>
    <x v="0"/>
    <x v="7"/>
    <x v="0"/>
    <n v="3.94"/>
    <n v="93437"/>
    <n v="47464"/>
    <n v="70446"/>
    <n v="943"/>
    <n v="680"/>
    <n v="212970"/>
  </r>
  <r>
    <x v="71"/>
    <x v="0"/>
    <x v="8"/>
    <x v="0"/>
    <n v="9.64"/>
    <n v="101390"/>
    <n v="41961"/>
    <n v="79946"/>
    <n v="928"/>
    <n v="611"/>
    <n v="224836"/>
  </r>
  <r>
    <x v="71"/>
    <x v="0"/>
    <x v="9"/>
    <x v="0"/>
    <n v="3.79"/>
    <n v="100430"/>
    <n v="42464"/>
    <n v="79462"/>
    <n v="990"/>
    <n v="586"/>
    <n v="223932"/>
  </r>
  <r>
    <x v="71"/>
    <x v="0"/>
    <x v="10"/>
    <x v="0"/>
    <n v="3.54"/>
    <n v="102048"/>
    <n v="44476"/>
    <n v="79479"/>
    <n v="1037"/>
    <n v="651"/>
    <n v="227691"/>
  </r>
  <r>
    <x v="71"/>
    <x v="0"/>
    <x v="11"/>
    <x v="0"/>
    <n v="2.97"/>
    <n v="107009"/>
    <n v="48066"/>
    <n v="87416"/>
    <n v="1093"/>
    <n v="813"/>
    <n v="244397"/>
  </r>
  <r>
    <x v="71"/>
    <x v="0"/>
    <x v="12"/>
    <x v="0"/>
    <n v="3.61"/>
    <n v="107893"/>
    <n v="50198"/>
    <n v="93157"/>
    <n v="1106"/>
    <n v="723"/>
    <n v="253077"/>
  </r>
  <r>
    <x v="71"/>
    <x v="0"/>
    <x v="13"/>
    <x v="0"/>
    <n v="2.84"/>
    <n v="105049"/>
    <n v="45737"/>
    <n v="84879"/>
    <n v="0"/>
    <n v="1691"/>
    <n v="237356"/>
  </r>
  <r>
    <x v="71"/>
    <x v="0"/>
    <x v="14"/>
    <x v="0"/>
    <n v="3.35"/>
    <n v="106081"/>
    <n v="39472"/>
    <n v="92452"/>
    <n v="0"/>
    <n v="1805"/>
    <n v="239810"/>
  </r>
  <r>
    <x v="71"/>
    <x v="0"/>
    <x v="15"/>
    <x v="0"/>
    <n v="5.14"/>
    <n v="102812"/>
    <n v="39382"/>
    <n v="97025"/>
    <n v="0"/>
    <n v="0"/>
    <n v="239219"/>
  </r>
  <r>
    <x v="71"/>
    <x v="0"/>
    <x v="16"/>
    <x v="0"/>
    <n v="3.44"/>
    <n v="104622"/>
    <n v="47378"/>
    <n v="98250"/>
    <n v="0"/>
    <n v="0"/>
    <n v="250250"/>
  </r>
  <r>
    <x v="71"/>
    <x v="0"/>
    <x v="17"/>
    <x v="0"/>
    <n v="2.38"/>
    <n v="105163"/>
    <n v="52332"/>
    <n v="92500"/>
    <n v="0"/>
    <n v="0"/>
    <n v="249995"/>
  </r>
  <r>
    <x v="71"/>
    <x v="0"/>
    <x v="18"/>
    <x v="0"/>
    <n v="3.82"/>
    <n v="108714"/>
    <n v="45907"/>
    <n v="92653"/>
    <n v="0"/>
    <n v="0"/>
    <n v="247274"/>
  </r>
  <r>
    <x v="72"/>
    <x v="0"/>
    <x v="0"/>
    <x v="0"/>
    <n v="10.71"/>
    <n v="42582"/>
    <n v="19906"/>
    <n v="52210"/>
    <n v="166"/>
    <n v="7523"/>
    <n v="122387"/>
  </r>
  <r>
    <x v="72"/>
    <x v="0"/>
    <x v="1"/>
    <x v="0"/>
    <n v="11.75"/>
    <n v="42010"/>
    <n v="21323"/>
    <n v="50488"/>
    <n v="181"/>
    <n v="7931"/>
    <n v="121933"/>
  </r>
  <r>
    <x v="72"/>
    <x v="0"/>
    <x v="2"/>
    <x v="0"/>
    <n v="11.37"/>
    <n v="42904"/>
    <n v="22581"/>
    <n v="46178"/>
    <n v="183"/>
    <n v="8416"/>
    <n v="120262"/>
  </r>
  <r>
    <x v="72"/>
    <x v="0"/>
    <x v="3"/>
    <x v="0"/>
    <n v="8.58"/>
    <n v="46034"/>
    <n v="25125"/>
    <n v="42259"/>
    <n v="188"/>
    <n v="8466"/>
    <n v="122072"/>
  </r>
  <r>
    <x v="72"/>
    <x v="0"/>
    <x v="4"/>
    <x v="0"/>
    <n v="10.64"/>
    <n v="44673"/>
    <n v="25468"/>
    <n v="36394"/>
    <n v="201"/>
    <n v="8407"/>
    <n v="115143"/>
  </r>
  <r>
    <x v="72"/>
    <x v="0"/>
    <x v="5"/>
    <x v="0"/>
    <n v="8.36"/>
    <n v="47469"/>
    <n v="30788"/>
    <n v="30514"/>
    <n v="169"/>
    <n v="8760"/>
    <n v="117700"/>
  </r>
  <r>
    <x v="72"/>
    <x v="0"/>
    <x v="6"/>
    <x v="0"/>
    <n v="7.63"/>
    <n v="43835"/>
    <n v="30938"/>
    <n v="31431"/>
    <n v="3538"/>
    <n v="3828"/>
    <n v="113570"/>
  </r>
  <r>
    <x v="72"/>
    <x v="0"/>
    <x v="7"/>
    <x v="0"/>
    <n v="9.35"/>
    <n v="39275"/>
    <n v="30520"/>
    <n v="25850"/>
    <n v="3193"/>
    <n v="3628"/>
    <n v="102466"/>
  </r>
  <r>
    <x v="72"/>
    <x v="0"/>
    <x v="8"/>
    <x v="0"/>
    <n v="9.23"/>
    <n v="41379"/>
    <n v="32784"/>
    <n v="24075"/>
    <n v="135"/>
    <n v="6868"/>
    <n v="105241"/>
  </r>
  <r>
    <x v="72"/>
    <x v="0"/>
    <x v="9"/>
    <x v="0"/>
    <n v="8.15"/>
    <n v="43321"/>
    <n v="35707"/>
    <n v="24109"/>
    <n v="158"/>
    <n v="5926"/>
    <n v="109221"/>
  </r>
  <r>
    <x v="72"/>
    <x v="0"/>
    <x v="10"/>
    <x v="0"/>
    <n v="7.68"/>
    <n v="45437"/>
    <n v="37523"/>
    <n v="21961"/>
    <n v="161"/>
    <n v="6431"/>
    <n v="111513"/>
  </r>
  <r>
    <x v="72"/>
    <x v="0"/>
    <x v="11"/>
    <x v="0"/>
    <n v="7.55"/>
    <n v="46501"/>
    <n v="40006"/>
    <n v="23017"/>
    <n v="162"/>
    <n v="6404"/>
    <n v="116090"/>
  </r>
  <r>
    <x v="72"/>
    <x v="0"/>
    <x v="12"/>
    <x v="0"/>
    <n v="8.0500000000000007"/>
    <n v="49369"/>
    <n v="41465"/>
    <n v="22787"/>
    <n v="176"/>
    <n v="6970"/>
    <n v="120767"/>
  </r>
  <r>
    <x v="72"/>
    <x v="0"/>
    <x v="13"/>
    <x v="0"/>
    <n v="7.47"/>
    <n v="50503"/>
    <n v="39872"/>
    <n v="21936"/>
    <n v="0"/>
    <n v="7907"/>
    <n v="120218"/>
  </r>
  <r>
    <x v="72"/>
    <x v="0"/>
    <x v="14"/>
    <x v="0"/>
    <n v="8.11"/>
    <n v="52577"/>
    <n v="35513"/>
    <n v="22299"/>
    <n v="0"/>
    <n v="11827"/>
    <n v="122216"/>
  </r>
  <r>
    <x v="72"/>
    <x v="0"/>
    <x v="15"/>
    <x v="0"/>
    <n v="8.4600000000000009"/>
    <n v="54190"/>
    <n v="48022"/>
    <n v="22019"/>
    <n v="0"/>
    <n v="0"/>
    <n v="124231"/>
  </r>
  <r>
    <x v="72"/>
    <x v="0"/>
    <x v="16"/>
    <x v="0"/>
    <n v="8.81"/>
    <n v="52528"/>
    <n v="63917"/>
    <n v="21691"/>
    <n v="0"/>
    <n v="0"/>
    <n v="138136"/>
  </r>
  <r>
    <x v="72"/>
    <x v="0"/>
    <x v="17"/>
    <x v="0"/>
    <n v="8.9"/>
    <n v="70525"/>
    <n v="64792"/>
    <n v="22323"/>
    <n v="0"/>
    <n v="0"/>
    <n v="157640"/>
  </r>
  <r>
    <x v="72"/>
    <x v="0"/>
    <x v="18"/>
    <x v="0"/>
    <n v="9.23"/>
    <n v="77961"/>
    <n v="69190"/>
    <n v="23930"/>
    <n v="0"/>
    <n v="0"/>
    <n v="171081"/>
  </r>
  <r>
    <x v="73"/>
    <x v="0"/>
    <x v="0"/>
    <x v="0"/>
    <n v="10.25"/>
    <n v="56230"/>
    <n v="72992"/>
    <n v="5239"/>
    <n v="595"/>
    <n v="4589"/>
    <n v="139645"/>
  </r>
  <r>
    <x v="73"/>
    <x v="0"/>
    <x v="1"/>
    <x v="0"/>
    <n v="9.68"/>
    <n v="60626"/>
    <n v="70228"/>
    <n v="7262"/>
    <n v="636"/>
    <n v="2310"/>
    <n v="141062"/>
  </r>
  <r>
    <x v="73"/>
    <x v="0"/>
    <x v="2"/>
    <x v="0"/>
    <n v="9.1199999999999992"/>
    <n v="57450"/>
    <n v="73937"/>
    <n v="6392"/>
    <n v="647"/>
    <n v="3998"/>
    <n v="142424"/>
  </r>
  <r>
    <x v="73"/>
    <x v="0"/>
    <x v="3"/>
    <x v="0"/>
    <n v="8.5"/>
    <n v="59323"/>
    <n v="73265"/>
    <n v="6998"/>
    <n v="636"/>
    <n v="2649"/>
    <n v="142871"/>
  </r>
  <r>
    <x v="73"/>
    <x v="0"/>
    <x v="4"/>
    <x v="0"/>
    <n v="10.27"/>
    <n v="53984"/>
    <n v="67397"/>
    <n v="7495"/>
    <n v="609"/>
    <n v="3361"/>
    <n v="132846"/>
  </r>
  <r>
    <x v="73"/>
    <x v="0"/>
    <x v="5"/>
    <x v="0"/>
    <n v="9.5500000000000007"/>
    <n v="61459"/>
    <n v="71079"/>
    <n v="8887"/>
    <n v="595"/>
    <n v="830"/>
    <n v="142850"/>
  </r>
  <r>
    <x v="73"/>
    <x v="0"/>
    <x v="6"/>
    <x v="0"/>
    <n v="9.0299999999999994"/>
    <n v="59357"/>
    <n v="68891"/>
    <n v="9768"/>
    <n v="664"/>
    <n v="3371"/>
    <n v="142051"/>
  </r>
  <r>
    <x v="73"/>
    <x v="0"/>
    <x v="7"/>
    <x v="0"/>
    <n v="8.5299999999999994"/>
    <n v="60824"/>
    <n v="69272"/>
    <n v="13373"/>
    <n v="681"/>
    <n v="646"/>
    <n v="144796"/>
  </r>
  <r>
    <x v="73"/>
    <x v="0"/>
    <x v="8"/>
    <x v="0"/>
    <n v="12.16"/>
    <n v="64592"/>
    <n v="72363"/>
    <n v="20092"/>
    <n v="684"/>
    <n v="3386"/>
    <n v="161117"/>
  </r>
  <r>
    <x v="73"/>
    <x v="0"/>
    <x v="9"/>
    <x v="0"/>
    <n v="8.25"/>
    <n v="63372"/>
    <n v="69237"/>
    <n v="20100"/>
    <n v="681"/>
    <n v="2954"/>
    <n v="156344"/>
  </r>
  <r>
    <x v="73"/>
    <x v="0"/>
    <x v="10"/>
    <x v="0"/>
    <n v="9.24"/>
    <n v="58280"/>
    <n v="69013"/>
    <n v="20069"/>
    <n v="781"/>
    <n v="3553"/>
    <n v="151696"/>
  </r>
  <r>
    <x v="73"/>
    <x v="0"/>
    <x v="11"/>
    <x v="0"/>
    <n v="5.44"/>
    <n v="63877"/>
    <n v="63704"/>
    <n v="21691"/>
    <n v="885"/>
    <n v="4304"/>
    <n v="154461"/>
  </r>
  <r>
    <x v="73"/>
    <x v="0"/>
    <x v="12"/>
    <x v="0"/>
    <n v="8.35"/>
    <n v="62105"/>
    <n v="67071"/>
    <n v="21029"/>
    <n v="843"/>
    <n v="4287"/>
    <n v="155335"/>
  </r>
  <r>
    <x v="73"/>
    <x v="0"/>
    <x v="13"/>
    <x v="0"/>
    <n v="8.84"/>
    <n v="58908"/>
    <n v="65130"/>
    <n v="21899"/>
    <n v="0"/>
    <n v="4453"/>
    <n v="150390"/>
  </r>
  <r>
    <x v="73"/>
    <x v="0"/>
    <x v="14"/>
    <x v="0"/>
    <n v="9.1199999999999992"/>
    <n v="61913"/>
    <n v="64186"/>
    <n v="25562"/>
    <n v="0"/>
    <n v="3371"/>
    <n v="155032"/>
  </r>
  <r>
    <x v="73"/>
    <x v="0"/>
    <x v="15"/>
    <x v="0"/>
    <n v="7.58"/>
    <n v="60438"/>
    <n v="69940"/>
    <n v="25906"/>
    <n v="0"/>
    <n v="0"/>
    <n v="156284"/>
  </r>
  <r>
    <x v="73"/>
    <x v="0"/>
    <x v="16"/>
    <x v="0"/>
    <n v="8.3000000000000007"/>
    <n v="59798"/>
    <n v="70298"/>
    <n v="25510"/>
    <n v="0"/>
    <n v="0"/>
    <n v="155606"/>
  </r>
  <r>
    <x v="73"/>
    <x v="0"/>
    <x v="17"/>
    <x v="0"/>
    <n v="8.1300000000000008"/>
    <n v="61272"/>
    <n v="70191"/>
    <n v="23997"/>
    <n v="0"/>
    <n v="0"/>
    <n v="155460"/>
  </r>
  <r>
    <x v="73"/>
    <x v="0"/>
    <x v="18"/>
    <x v="0"/>
    <n v="8.49"/>
    <n v="60752"/>
    <n v="73155"/>
    <n v="21601"/>
    <n v="0"/>
    <n v="0"/>
    <n v="155508"/>
  </r>
  <r>
    <x v="74"/>
    <x v="0"/>
    <x v="0"/>
    <x v="0"/>
    <n v="6.31"/>
    <n v="9691"/>
    <n v="8662"/>
    <n v="0"/>
    <n v="6"/>
    <n v="0"/>
    <n v="18359"/>
  </r>
  <r>
    <x v="74"/>
    <x v="0"/>
    <x v="1"/>
    <x v="0"/>
    <n v="10.72"/>
    <n v="9208"/>
    <n v="5829"/>
    <n v="0"/>
    <n v="6"/>
    <n v="0"/>
    <n v="15043"/>
  </r>
  <r>
    <x v="74"/>
    <x v="0"/>
    <x v="2"/>
    <x v="0"/>
    <n v="10.11"/>
    <n v="8637"/>
    <n v="5299"/>
    <n v="0"/>
    <n v="71"/>
    <n v="0"/>
    <n v="14007"/>
  </r>
  <r>
    <x v="74"/>
    <x v="0"/>
    <x v="3"/>
    <x v="0"/>
    <n v="10.52"/>
    <n v="8971"/>
    <n v="4197"/>
    <n v="0"/>
    <n v="6"/>
    <n v="199"/>
    <n v="13373"/>
  </r>
  <r>
    <x v="74"/>
    <x v="0"/>
    <x v="4"/>
    <x v="0"/>
    <n v="11.01"/>
    <n v="8244"/>
    <n v="3432"/>
    <n v="0"/>
    <n v="6"/>
    <n v="204"/>
    <n v="11886"/>
  </r>
  <r>
    <x v="74"/>
    <x v="0"/>
    <x v="5"/>
    <x v="0"/>
    <n v="10.89"/>
    <n v="8814"/>
    <n v="3371"/>
    <n v="0"/>
    <n v="7"/>
    <n v="223"/>
    <n v="12415"/>
  </r>
  <r>
    <x v="74"/>
    <x v="0"/>
    <x v="6"/>
    <x v="0"/>
    <n v="11.41"/>
    <n v="8917"/>
    <n v="2906"/>
    <n v="0"/>
    <n v="7"/>
    <n v="266"/>
    <n v="12096"/>
  </r>
  <r>
    <x v="74"/>
    <x v="0"/>
    <x v="7"/>
    <x v="0"/>
    <n v="11.79"/>
    <n v="9103"/>
    <n v="2759"/>
    <n v="0"/>
    <n v="7"/>
    <n v="246"/>
    <n v="12115"/>
  </r>
  <r>
    <x v="74"/>
    <x v="0"/>
    <x v="8"/>
    <x v="0"/>
    <n v="16.97"/>
    <n v="9510"/>
    <n v="2942"/>
    <n v="0"/>
    <n v="7"/>
    <n v="262"/>
    <n v="12721"/>
  </r>
  <r>
    <x v="74"/>
    <x v="0"/>
    <x v="9"/>
    <x v="0"/>
    <n v="9.36"/>
    <n v="9360"/>
    <n v="2777"/>
    <n v="0"/>
    <n v="6"/>
    <n v="321"/>
    <n v="12464"/>
  </r>
  <r>
    <x v="74"/>
    <x v="0"/>
    <x v="10"/>
    <x v="0"/>
    <n v="13.17"/>
    <n v="8780"/>
    <n v="2745"/>
    <n v="0"/>
    <n v="7"/>
    <n v="336"/>
    <n v="11868"/>
  </r>
  <r>
    <x v="74"/>
    <x v="0"/>
    <x v="11"/>
    <x v="0"/>
    <n v="7.81"/>
    <n v="8627"/>
    <n v="2800"/>
    <n v="0"/>
    <n v="7"/>
    <n v="377"/>
    <n v="11811"/>
  </r>
  <r>
    <x v="74"/>
    <x v="0"/>
    <x v="12"/>
    <x v="0"/>
    <n v="11.1"/>
    <n v="8738"/>
    <n v="2905"/>
    <n v="0"/>
    <n v="7"/>
    <n v="535"/>
    <n v="12185"/>
  </r>
  <r>
    <x v="74"/>
    <x v="0"/>
    <x v="13"/>
    <x v="0"/>
    <n v="8.5299999999999994"/>
    <n v="8607"/>
    <n v="5238"/>
    <n v="0"/>
    <n v="0"/>
    <n v="449"/>
    <n v="14294"/>
  </r>
  <r>
    <x v="74"/>
    <x v="0"/>
    <x v="14"/>
    <x v="0"/>
    <n v="7.13"/>
    <n v="9111"/>
    <n v="6895"/>
    <n v="0"/>
    <n v="0"/>
    <n v="519"/>
    <n v="16525"/>
  </r>
  <r>
    <x v="74"/>
    <x v="0"/>
    <x v="15"/>
    <x v="0"/>
    <n v="12.91"/>
    <n v="9632"/>
    <n v="6778"/>
    <n v="0"/>
    <n v="0"/>
    <n v="0"/>
    <n v="16410"/>
  </r>
  <r>
    <x v="74"/>
    <x v="0"/>
    <x v="16"/>
    <x v="0"/>
    <n v="12.31"/>
    <n v="9475"/>
    <n v="7237"/>
    <n v="0"/>
    <n v="0"/>
    <n v="0"/>
    <n v="16712"/>
  </r>
  <r>
    <x v="74"/>
    <x v="0"/>
    <x v="17"/>
    <x v="0"/>
    <n v="12.83"/>
    <n v="9598"/>
    <n v="9075"/>
    <n v="0"/>
    <n v="0"/>
    <n v="0"/>
    <n v="18673"/>
  </r>
  <r>
    <x v="74"/>
    <x v="0"/>
    <x v="18"/>
    <x v="0"/>
    <n v="12.96"/>
    <n v="9879"/>
    <n v="11367"/>
    <n v="0"/>
    <n v="0"/>
    <n v="0"/>
    <n v="21246"/>
  </r>
  <r>
    <x v="75"/>
    <x v="0"/>
    <x v="0"/>
    <x v="0"/>
    <n v="11.1"/>
    <n v="22398"/>
    <n v="11916"/>
    <n v="32988"/>
    <n v="40"/>
    <n v="80345"/>
    <n v="147687"/>
  </r>
  <r>
    <x v="75"/>
    <x v="0"/>
    <x v="1"/>
    <x v="0"/>
    <n v="11.68"/>
    <n v="24390"/>
    <n v="12700"/>
    <n v="45686"/>
    <n v="40"/>
    <n v="80021"/>
    <n v="162837"/>
  </r>
  <r>
    <x v="75"/>
    <x v="0"/>
    <x v="2"/>
    <x v="0"/>
    <n v="11.67"/>
    <n v="24288"/>
    <n v="12380"/>
    <n v="52325"/>
    <n v="40"/>
    <n v="97582"/>
    <n v="186615"/>
  </r>
  <r>
    <x v="75"/>
    <x v="0"/>
    <x v="3"/>
    <x v="0"/>
    <n v="9.23"/>
    <n v="25339"/>
    <n v="12887"/>
    <n v="58510"/>
    <n v="40"/>
    <n v="90842"/>
    <n v="187618"/>
  </r>
  <r>
    <x v="75"/>
    <x v="0"/>
    <x v="4"/>
    <x v="0"/>
    <n v="9.4700000000000006"/>
    <n v="23187"/>
    <n v="11688"/>
    <n v="72032"/>
    <n v="39"/>
    <n v="112503"/>
    <n v="219449"/>
  </r>
  <r>
    <x v="75"/>
    <x v="0"/>
    <x v="5"/>
    <x v="0"/>
    <n v="9.35"/>
    <n v="25934"/>
    <n v="12428"/>
    <n v="79006"/>
    <n v="39"/>
    <n v="84764"/>
    <n v="202171"/>
  </r>
  <r>
    <x v="75"/>
    <x v="0"/>
    <x v="6"/>
    <x v="0"/>
    <n v="8.5299999999999994"/>
    <n v="24912"/>
    <n v="12374"/>
    <n v="70548"/>
    <n v="39"/>
    <n v="114472"/>
    <n v="222345"/>
  </r>
  <r>
    <x v="75"/>
    <x v="0"/>
    <x v="7"/>
    <x v="0"/>
    <n v="8.31"/>
    <n v="24313"/>
    <n v="12416"/>
    <n v="71552"/>
    <n v="39"/>
    <n v="89653"/>
    <n v="197973"/>
  </r>
  <r>
    <x v="75"/>
    <x v="0"/>
    <x v="8"/>
    <x v="0"/>
    <n v="6.82"/>
    <n v="25285"/>
    <n v="12696"/>
    <n v="58619"/>
    <n v="39"/>
    <n v="98026"/>
    <n v="194665"/>
  </r>
  <r>
    <x v="75"/>
    <x v="0"/>
    <x v="9"/>
    <x v="0"/>
    <n v="8.6"/>
    <n v="25649"/>
    <n v="12732"/>
    <n v="22134"/>
    <n v="39"/>
    <n v="98885"/>
    <n v="159439"/>
  </r>
  <r>
    <x v="75"/>
    <x v="0"/>
    <x v="10"/>
    <x v="0"/>
    <n v="10.58"/>
    <n v="27010"/>
    <n v="13223"/>
    <n v="2372"/>
    <n v="39"/>
    <n v="76380"/>
    <n v="119024"/>
  </r>
  <r>
    <x v="75"/>
    <x v="0"/>
    <x v="11"/>
    <x v="0"/>
    <n v="11.45"/>
    <n v="26756"/>
    <n v="13641"/>
    <n v="1502"/>
    <n v="32"/>
    <n v="101461"/>
    <n v="143392"/>
  </r>
  <r>
    <x v="75"/>
    <x v="0"/>
    <x v="12"/>
    <x v="0"/>
    <n v="10.18"/>
    <n v="26709"/>
    <n v="14735"/>
    <n v="1620"/>
    <n v="39"/>
    <n v="112640"/>
    <n v="155743"/>
  </r>
  <r>
    <x v="75"/>
    <x v="0"/>
    <x v="13"/>
    <x v="0"/>
    <n v="9.59"/>
    <n v="27474"/>
    <n v="1386"/>
    <n v="14597"/>
    <n v="0"/>
    <n v="125044"/>
    <n v="168501"/>
  </r>
  <r>
    <x v="75"/>
    <x v="0"/>
    <x v="14"/>
    <x v="0"/>
    <n v="9.06"/>
    <n v="27425"/>
    <n v="1120"/>
    <n v="14507"/>
    <n v="0"/>
    <n v="122262"/>
    <n v="165314"/>
  </r>
  <r>
    <x v="75"/>
    <x v="0"/>
    <x v="15"/>
    <x v="0"/>
    <n v="9.85"/>
    <n v="26035"/>
    <n v="124646"/>
    <n v="13354"/>
    <n v="0"/>
    <n v="0"/>
    <n v="164035"/>
  </r>
  <r>
    <x v="75"/>
    <x v="0"/>
    <x v="16"/>
    <x v="0"/>
    <n v="9.49"/>
    <n v="27037"/>
    <n v="0"/>
    <n v="137759"/>
    <n v="0"/>
    <n v="0"/>
    <n v="164796"/>
  </r>
  <r>
    <x v="75"/>
    <x v="0"/>
    <x v="17"/>
    <x v="0"/>
    <n v="11.01"/>
    <n v="27821"/>
    <n v="0"/>
    <n v="117709"/>
    <n v="0"/>
    <n v="0"/>
    <n v="145530"/>
  </r>
  <r>
    <x v="75"/>
    <x v="0"/>
    <x v="18"/>
    <x v="0"/>
    <n v="10.039999999999999"/>
    <n v="28530"/>
    <n v="0"/>
    <n v="127270"/>
    <n v="0"/>
    <n v="0"/>
    <n v="155800"/>
  </r>
  <r>
    <x v="76"/>
    <x v="0"/>
    <x v="0"/>
    <x v="0"/>
    <n v="7"/>
    <n v="5255"/>
    <n v="2905"/>
    <n v="0"/>
    <n v="21"/>
    <n v="0"/>
    <n v="8181"/>
  </r>
  <r>
    <x v="76"/>
    <x v="0"/>
    <x v="1"/>
    <x v="0"/>
    <n v="7.92"/>
    <n v="3626"/>
    <n v="2189"/>
    <n v="0"/>
    <n v="21"/>
    <n v="0"/>
    <n v="5836"/>
  </r>
  <r>
    <x v="76"/>
    <x v="0"/>
    <x v="2"/>
    <x v="0"/>
    <n v="6.62"/>
    <n v="3685"/>
    <n v="2488"/>
    <n v="0"/>
    <n v="22"/>
    <n v="0"/>
    <n v="6195"/>
  </r>
  <r>
    <x v="76"/>
    <x v="0"/>
    <x v="3"/>
    <x v="0"/>
    <n v="8.9499999999999993"/>
    <n v="3691"/>
    <n v="2384"/>
    <n v="0"/>
    <n v="11"/>
    <n v="0"/>
    <n v="6086"/>
  </r>
  <r>
    <x v="76"/>
    <x v="0"/>
    <x v="4"/>
    <x v="0"/>
    <n v="8.98"/>
    <n v="3628"/>
    <n v="2462"/>
    <n v="0"/>
    <n v="23"/>
    <n v="0"/>
    <n v="6113"/>
  </r>
  <r>
    <x v="76"/>
    <x v="0"/>
    <x v="5"/>
    <x v="0"/>
    <n v="7.17"/>
    <n v="1890"/>
    <n v="1181"/>
    <n v="0"/>
    <n v="11"/>
    <n v="0"/>
    <n v="3082"/>
  </r>
  <r>
    <x v="77"/>
    <x v="0"/>
    <x v="0"/>
    <x v="0"/>
    <n v="4"/>
    <n v="23506"/>
    <n v="18225"/>
    <n v="0"/>
    <n v="0"/>
    <n v="0"/>
    <n v="41731"/>
  </r>
  <r>
    <x v="77"/>
    <x v="0"/>
    <x v="1"/>
    <x v="0"/>
    <n v="7.48"/>
    <n v="24473"/>
    <n v="15054"/>
    <n v="0"/>
    <n v="0"/>
    <n v="0"/>
    <n v="39527"/>
  </r>
  <r>
    <x v="77"/>
    <x v="0"/>
    <x v="2"/>
    <x v="0"/>
    <n v="4.95"/>
    <n v="24161"/>
    <n v="17153"/>
    <n v="0"/>
    <n v="0"/>
    <n v="0"/>
    <n v="41314"/>
  </r>
  <r>
    <x v="77"/>
    <x v="0"/>
    <x v="3"/>
    <x v="0"/>
    <n v="11.99"/>
    <n v="26253"/>
    <n v="18322"/>
    <n v="0"/>
    <n v="0"/>
    <n v="0"/>
    <n v="44575"/>
  </r>
  <r>
    <x v="77"/>
    <x v="0"/>
    <x v="4"/>
    <x v="0"/>
    <n v="12.44"/>
    <n v="26091"/>
    <n v="19088"/>
    <n v="0"/>
    <n v="0"/>
    <n v="0"/>
    <n v="45179"/>
  </r>
  <r>
    <x v="77"/>
    <x v="0"/>
    <x v="5"/>
    <x v="0"/>
    <n v="5.65"/>
    <n v="30460"/>
    <n v="18540"/>
    <n v="0"/>
    <n v="0"/>
    <n v="0"/>
    <n v="49000"/>
  </r>
  <r>
    <x v="77"/>
    <x v="0"/>
    <x v="6"/>
    <x v="0"/>
    <n v="9.9"/>
    <n v="29606"/>
    <n v="19650"/>
    <n v="0"/>
    <n v="0"/>
    <n v="0"/>
    <n v="49256"/>
  </r>
  <r>
    <x v="77"/>
    <x v="0"/>
    <x v="7"/>
    <x v="0"/>
    <n v="9.24"/>
    <n v="29132"/>
    <n v="22259"/>
    <n v="0"/>
    <n v="0"/>
    <n v="0"/>
    <n v="51391"/>
  </r>
  <r>
    <x v="77"/>
    <x v="0"/>
    <x v="8"/>
    <x v="0"/>
    <n v="10.91"/>
    <n v="31310"/>
    <n v="24766"/>
    <n v="0"/>
    <n v="0"/>
    <n v="0"/>
    <n v="56076"/>
  </r>
  <r>
    <x v="77"/>
    <x v="0"/>
    <x v="9"/>
    <x v="0"/>
    <n v="13.63"/>
    <n v="32285"/>
    <n v="27901"/>
    <n v="0"/>
    <n v="0"/>
    <n v="0"/>
    <n v="60186"/>
  </r>
  <r>
    <x v="77"/>
    <x v="0"/>
    <x v="10"/>
    <x v="0"/>
    <n v="12.25"/>
    <n v="36767"/>
    <n v="27969"/>
    <n v="0"/>
    <n v="60"/>
    <n v="0"/>
    <n v="64796"/>
  </r>
  <r>
    <x v="77"/>
    <x v="0"/>
    <x v="11"/>
    <x v="0"/>
    <n v="4"/>
    <n v="43114"/>
    <n v="35016"/>
    <n v="0"/>
    <n v="31"/>
    <n v="0"/>
    <n v="78161"/>
  </r>
  <r>
    <x v="77"/>
    <x v="0"/>
    <x v="12"/>
    <x v="0"/>
    <n v="8.91"/>
    <n v="42902"/>
    <n v="38036"/>
    <n v="0"/>
    <n v="280"/>
    <n v="0"/>
    <n v="81218"/>
  </r>
  <r>
    <x v="77"/>
    <x v="0"/>
    <x v="13"/>
    <x v="0"/>
    <n v="6.48"/>
    <n v="45466"/>
    <n v="41360"/>
    <n v="0"/>
    <n v="0"/>
    <n v="0"/>
    <n v="86826"/>
  </r>
  <r>
    <x v="77"/>
    <x v="0"/>
    <x v="14"/>
    <x v="0"/>
    <n v="2.67"/>
    <n v="49640"/>
    <n v="44379"/>
    <n v="0"/>
    <n v="0"/>
    <n v="0"/>
    <n v="94019"/>
  </r>
  <r>
    <x v="77"/>
    <x v="0"/>
    <x v="15"/>
    <x v="0"/>
    <n v="4.4400000000000004"/>
    <n v="51446"/>
    <n v="45500"/>
    <n v="0"/>
    <n v="0"/>
    <n v="0"/>
    <n v="96946"/>
  </r>
  <r>
    <x v="77"/>
    <x v="0"/>
    <x v="16"/>
    <x v="0"/>
    <n v="0.89"/>
    <n v="53425"/>
    <n v="46585"/>
    <n v="0"/>
    <n v="0"/>
    <n v="0"/>
    <n v="100010"/>
  </r>
  <r>
    <x v="77"/>
    <x v="0"/>
    <x v="17"/>
    <x v="0"/>
    <n v="0.95"/>
    <n v="57238"/>
    <n v="47255"/>
    <n v="0"/>
    <n v="0"/>
    <n v="0"/>
    <n v="104493"/>
  </r>
  <r>
    <x v="77"/>
    <x v="0"/>
    <x v="18"/>
    <x v="0"/>
    <n v="1.79"/>
    <n v="65173"/>
    <n v="51841"/>
    <n v="0"/>
    <n v="0"/>
    <n v="0"/>
    <n v="117014"/>
  </r>
  <r>
    <x v="78"/>
    <x v="0"/>
    <x v="0"/>
    <x v="0"/>
    <n v="14.98"/>
    <n v="60"/>
    <n v="2211"/>
    <n v="0"/>
    <n v="0"/>
    <n v="0"/>
    <n v="2271"/>
  </r>
  <r>
    <x v="78"/>
    <x v="0"/>
    <x v="1"/>
    <x v="0"/>
    <n v="7"/>
    <n v="6000"/>
    <n v="2500"/>
    <n v="0"/>
    <n v="0"/>
    <n v="0"/>
    <n v="8500"/>
  </r>
  <r>
    <x v="78"/>
    <x v="0"/>
    <x v="2"/>
    <x v="0"/>
    <n v="7"/>
    <n v="9020"/>
    <n v="1680"/>
    <n v="0"/>
    <n v="0"/>
    <n v="0"/>
    <n v="10700"/>
  </r>
  <r>
    <x v="78"/>
    <x v="0"/>
    <x v="3"/>
    <x v="0"/>
    <n v="6.54"/>
    <n v="11280"/>
    <n v="2880"/>
    <n v="0"/>
    <n v="0"/>
    <n v="0"/>
    <n v="14160"/>
  </r>
  <r>
    <x v="78"/>
    <x v="0"/>
    <x v="4"/>
    <x v="0"/>
    <n v="10"/>
    <n v="2000"/>
    <n v="1000"/>
    <n v="0"/>
    <n v="0"/>
    <n v="0"/>
    <n v="3000"/>
  </r>
  <r>
    <x v="78"/>
    <x v="0"/>
    <x v="5"/>
    <x v="0"/>
    <n v="15.38"/>
    <n v="6000"/>
    <n v="3000"/>
    <n v="0"/>
    <n v="0"/>
    <n v="0"/>
    <n v="9000"/>
  </r>
  <r>
    <x v="78"/>
    <x v="0"/>
    <x v="6"/>
    <x v="0"/>
    <n v="11.35"/>
    <n v="13050"/>
    <n v="2570"/>
    <n v="0"/>
    <n v="0"/>
    <n v="0"/>
    <n v="15620"/>
  </r>
  <r>
    <x v="78"/>
    <x v="0"/>
    <x v="7"/>
    <x v="0"/>
    <n v="11.35"/>
    <n v="13050"/>
    <n v="2570"/>
    <n v="0"/>
    <n v="0"/>
    <n v="0"/>
    <n v="15620"/>
  </r>
  <r>
    <x v="78"/>
    <x v="0"/>
    <x v="8"/>
    <x v="0"/>
    <n v="9.48"/>
    <n v="13100"/>
    <n v="5998"/>
    <n v="0"/>
    <n v="0"/>
    <n v="0"/>
    <n v="19098"/>
  </r>
  <r>
    <x v="78"/>
    <x v="0"/>
    <x v="9"/>
    <x v="0"/>
    <n v="4.3099999999999996"/>
    <n v="18100"/>
    <n v="4126"/>
    <n v="0"/>
    <n v="0"/>
    <n v="0"/>
    <n v="22226"/>
  </r>
  <r>
    <x v="78"/>
    <x v="0"/>
    <x v="10"/>
    <x v="0"/>
    <n v="4.46"/>
    <n v="18862"/>
    <n v="2572"/>
    <n v="0"/>
    <n v="0"/>
    <n v="0"/>
    <n v="21434"/>
  </r>
  <r>
    <x v="78"/>
    <x v="0"/>
    <x v="11"/>
    <x v="0"/>
    <n v="4.46"/>
    <n v="18740"/>
    <n v="2692"/>
    <n v="0"/>
    <n v="0"/>
    <n v="0"/>
    <n v="21432"/>
  </r>
  <r>
    <x v="78"/>
    <x v="0"/>
    <x v="12"/>
    <x v="0"/>
    <n v="3.07"/>
    <n v="29249"/>
    <n v="2316"/>
    <n v="0"/>
    <n v="0"/>
    <n v="0"/>
    <n v="31565"/>
  </r>
  <r>
    <x v="78"/>
    <x v="0"/>
    <x v="13"/>
    <x v="0"/>
    <n v="0"/>
    <n v="7342"/>
    <n v="933"/>
    <n v="0"/>
    <n v="0"/>
    <n v="0"/>
    <n v="8275"/>
  </r>
  <r>
    <x v="78"/>
    <x v="0"/>
    <x v="14"/>
    <x v="0"/>
    <n v="0"/>
    <n v="7687"/>
    <n v="3388"/>
    <n v="0"/>
    <n v="0"/>
    <n v="0"/>
    <n v="11075"/>
  </r>
  <r>
    <x v="78"/>
    <x v="0"/>
    <x v="15"/>
    <x v="0"/>
    <n v="0"/>
    <n v="7496"/>
    <n v="3746"/>
    <n v="0"/>
    <n v="0"/>
    <n v="0"/>
    <n v="11242"/>
  </r>
  <r>
    <x v="78"/>
    <x v="0"/>
    <x v="16"/>
    <x v="0"/>
    <n v="0"/>
    <n v="7525"/>
    <n v="3801"/>
    <n v="0"/>
    <n v="0"/>
    <n v="0"/>
    <n v="11326"/>
  </r>
  <r>
    <x v="78"/>
    <x v="0"/>
    <x v="17"/>
    <x v="0"/>
    <n v="6.36"/>
    <n v="8211"/>
    <n v="2089"/>
    <n v="0"/>
    <n v="0"/>
    <n v="0"/>
    <n v="10300"/>
  </r>
  <r>
    <x v="78"/>
    <x v="0"/>
    <x v="18"/>
    <x v="0"/>
    <n v="0"/>
    <n v="8211"/>
    <n v="2089"/>
    <n v="0"/>
    <n v="0"/>
    <n v="0"/>
    <n v="10300"/>
  </r>
  <r>
    <x v="79"/>
    <x v="0"/>
    <x v="13"/>
    <x v="0"/>
    <n v="25.65"/>
    <n v="0"/>
    <n v="0"/>
    <n v="0"/>
    <n v="0"/>
    <n v="0"/>
    <n v="0"/>
  </r>
  <r>
    <x v="79"/>
    <x v="0"/>
    <x v="14"/>
    <x v="0"/>
    <n v="0.93"/>
    <n v="48227"/>
    <n v="53810"/>
    <n v="0"/>
    <n v="0"/>
    <n v="1229"/>
    <n v="103266"/>
  </r>
  <r>
    <x v="79"/>
    <x v="0"/>
    <x v="15"/>
    <x v="0"/>
    <n v="2.36"/>
    <n v="47988"/>
    <n v="55047"/>
    <n v="0"/>
    <n v="0"/>
    <n v="0"/>
    <n v="103035"/>
  </r>
  <r>
    <x v="79"/>
    <x v="0"/>
    <x v="16"/>
    <x v="0"/>
    <n v="3.44"/>
    <n v="48708"/>
    <n v="54868"/>
    <n v="0"/>
    <n v="0"/>
    <n v="0"/>
    <n v="103576"/>
  </r>
  <r>
    <x v="79"/>
    <x v="0"/>
    <x v="17"/>
    <x v="0"/>
    <n v="2.7"/>
    <n v="49525"/>
    <n v="55502"/>
    <n v="0"/>
    <n v="0"/>
    <n v="0"/>
    <n v="105027"/>
  </r>
  <r>
    <x v="79"/>
    <x v="0"/>
    <x v="18"/>
    <x v="0"/>
    <n v="3.33"/>
    <n v="49314"/>
    <n v="55836"/>
    <n v="0"/>
    <n v="0"/>
    <n v="0"/>
    <n v="105150"/>
  </r>
  <r>
    <x v="80"/>
    <x v="0"/>
    <x v="0"/>
    <x v="0"/>
    <n v="1.2"/>
    <n v="14966"/>
    <n v="4336"/>
    <n v="66223"/>
    <n v="0"/>
    <n v="243"/>
    <n v="85768"/>
  </r>
  <r>
    <x v="80"/>
    <x v="0"/>
    <x v="1"/>
    <x v="0"/>
    <n v="0.39"/>
    <n v="15555"/>
    <n v="5307"/>
    <n v="68692"/>
    <n v="0"/>
    <n v="238"/>
    <n v="89792"/>
  </r>
  <r>
    <x v="80"/>
    <x v="0"/>
    <x v="2"/>
    <x v="0"/>
    <n v="1.1399999999999999"/>
    <n v="15021"/>
    <n v="5171"/>
    <n v="68574"/>
    <n v="0"/>
    <n v="239"/>
    <n v="89005"/>
  </r>
  <r>
    <x v="80"/>
    <x v="0"/>
    <x v="3"/>
    <x v="0"/>
    <n v="1.07"/>
    <n v="16311"/>
    <n v="5362"/>
    <n v="77614"/>
    <n v="0"/>
    <n v="219"/>
    <n v="99506"/>
  </r>
  <r>
    <x v="80"/>
    <x v="0"/>
    <x v="4"/>
    <x v="0"/>
    <n v="1.1000000000000001"/>
    <n v="15245"/>
    <n v="6777"/>
    <n v="77230"/>
    <n v="0"/>
    <n v="261"/>
    <n v="99513"/>
  </r>
  <r>
    <x v="80"/>
    <x v="0"/>
    <x v="5"/>
    <x v="0"/>
    <n v="1.01"/>
    <n v="17416"/>
    <n v="6262"/>
    <n v="79636"/>
    <n v="0"/>
    <n v="227"/>
    <n v="103541"/>
  </r>
  <r>
    <x v="80"/>
    <x v="0"/>
    <x v="6"/>
    <x v="0"/>
    <n v="1.33"/>
    <n v="16540"/>
    <n v="6589"/>
    <n v="80679"/>
    <n v="0"/>
    <n v="253"/>
    <n v="104061"/>
  </r>
  <r>
    <x v="80"/>
    <x v="0"/>
    <x v="7"/>
    <x v="0"/>
    <n v="1.22"/>
    <n v="17381"/>
    <n v="6398"/>
    <n v="84196"/>
    <n v="0"/>
    <n v="192"/>
    <n v="108167"/>
  </r>
  <r>
    <x v="80"/>
    <x v="0"/>
    <x v="8"/>
    <x v="0"/>
    <n v="0.94"/>
    <n v="16830"/>
    <n v="6415"/>
    <n v="82939"/>
    <n v="0"/>
    <n v="238"/>
    <n v="106422"/>
  </r>
  <r>
    <x v="80"/>
    <x v="0"/>
    <x v="9"/>
    <x v="0"/>
    <n v="1.37"/>
    <n v="17404"/>
    <n v="6672"/>
    <n v="75272"/>
    <n v="0"/>
    <n v="276"/>
    <n v="99624"/>
  </r>
  <r>
    <x v="80"/>
    <x v="0"/>
    <x v="10"/>
    <x v="0"/>
    <n v="1.45"/>
    <n v="17563"/>
    <n v="6084"/>
    <n v="75953"/>
    <n v="0"/>
    <n v="202"/>
    <n v="99802"/>
  </r>
  <r>
    <x v="80"/>
    <x v="0"/>
    <x v="11"/>
    <x v="0"/>
    <n v="0.81"/>
    <n v="18204"/>
    <n v="6563"/>
    <n v="82107"/>
    <n v="0"/>
    <n v="238"/>
    <n v="107112"/>
  </r>
  <r>
    <x v="80"/>
    <x v="0"/>
    <x v="12"/>
    <x v="0"/>
    <n v="0"/>
    <n v="17377"/>
    <n v="5214"/>
    <n v="77444"/>
    <n v="0"/>
    <n v="305"/>
    <n v="100340"/>
  </r>
  <r>
    <x v="80"/>
    <x v="0"/>
    <x v="13"/>
    <x v="0"/>
    <n v="2.72"/>
    <n v="18200"/>
    <n v="6300"/>
    <n v="80600"/>
    <n v="0"/>
    <n v="2067"/>
    <n v="107167"/>
  </r>
  <r>
    <x v="80"/>
    <x v="0"/>
    <x v="14"/>
    <x v="0"/>
    <n v="2.72"/>
    <n v="11798"/>
    <n v="4084"/>
    <n v="52247"/>
    <n v="0"/>
    <n v="1340"/>
    <n v="69469"/>
  </r>
  <r>
    <x v="80"/>
    <x v="0"/>
    <x v="15"/>
    <x v="0"/>
    <n v="3.29"/>
    <n v="16432"/>
    <n v="5383"/>
    <n v="55255"/>
    <n v="0"/>
    <n v="0"/>
    <n v="77070"/>
  </r>
  <r>
    <x v="80"/>
    <x v="0"/>
    <x v="16"/>
    <x v="0"/>
    <n v="6.3"/>
    <n v="16982"/>
    <n v="3713"/>
    <n v="13018"/>
    <n v="0"/>
    <n v="0"/>
    <n v="33713"/>
  </r>
  <r>
    <x v="80"/>
    <x v="0"/>
    <x v="17"/>
    <x v="0"/>
    <n v="0"/>
    <n v="16393"/>
    <n v="5731"/>
    <n v="6767"/>
    <n v="0"/>
    <n v="0"/>
    <n v="28891"/>
  </r>
  <r>
    <x v="80"/>
    <x v="0"/>
    <x v="18"/>
    <x v="0"/>
    <n v="0"/>
    <n v="16583"/>
    <n v="6172"/>
    <n v="12271"/>
    <n v="0"/>
    <n v="0"/>
    <n v="35026"/>
  </r>
  <r>
    <x v="81"/>
    <x v="0"/>
    <x v="10"/>
    <x v="0"/>
    <n v="5.04"/>
    <n v="104190"/>
    <n v="73240"/>
    <n v="292341"/>
    <n v="0"/>
    <n v="0"/>
    <n v="469771"/>
  </r>
  <r>
    <x v="81"/>
    <x v="0"/>
    <x v="11"/>
    <x v="0"/>
    <n v="5.01"/>
    <n v="105794"/>
    <n v="62315"/>
    <n v="316105"/>
    <n v="0"/>
    <n v="0"/>
    <n v="484214"/>
  </r>
  <r>
    <x v="81"/>
    <x v="0"/>
    <x v="12"/>
    <x v="0"/>
    <n v="4.0599999999999996"/>
    <n v="109116"/>
    <n v="58768"/>
    <n v="419025"/>
    <n v="0"/>
    <n v="0"/>
    <n v="586909"/>
  </r>
  <r>
    <x v="81"/>
    <x v="0"/>
    <x v="13"/>
    <x v="0"/>
    <n v="3.64"/>
    <n v="113653"/>
    <n v="59776"/>
    <n v="487112"/>
    <n v="0"/>
    <n v="0"/>
    <n v="660541"/>
  </r>
  <r>
    <x v="81"/>
    <x v="0"/>
    <x v="14"/>
    <x v="0"/>
    <n v="4.07"/>
    <n v="117517"/>
    <n v="59949"/>
    <n v="527337"/>
    <n v="0"/>
    <n v="0"/>
    <n v="704803"/>
  </r>
  <r>
    <x v="81"/>
    <x v="0"/>
    <x v="15"/>
    <x v="0"/>
    <n v="3.62"/>
    <n v="118837"/>
    <n v="59917"/>
    <n v="554149"/>
    <n v="0"/>
    <n v="0"/>
    <n v="732903"/>
  </r>
  <r>
    <x v="81"/>
    <x v="0"/>
    <x v="16"/>
    <x v="0"/>
    <n v="3.64"/>
    <n v="120154"/>
    <n v="59091"/>
    <n v="613557"/>
    <n v="0"/>
    <n v="0"/>
    <n v="792802"/>
  </r>
  <r>
    <x v="81"/>
    <x v="0"/>
    <x v="17"/>
    <x v="0"/>
    <n v="3.53"/>
    <n v="127376"/>
    <n v="50369"/>
    <n v="659892"/>
    <n v="0"/>
    <n v="0"/>
    <n v="837637"/>
  </r>
  <r>
    <x v="81"/>
    <x v="0"/>
    <x v="18"/>
    <x v="0"/>
    <n v="3.62"/>
    <n v="132204"/>
    <n v="54153"/>
    <n v="671163"/>
    <n v="0"/>
    <n v="0"/>
    <n v="857520"/>
  </r>
  <r>
    <x v="82"/>
    <x v="0"/>
    <x v="0"/>
    <x v="0"/>
    <n v="11.3"/>
    <n v="30301"/>
    <n v="12700"/>
    <n v="0"/>
    <n v="0"/>
    <n v="2711"/>
    <n v="45712"/>
  </r>
  <r>
    <x v="82"/>
    <x v="0"/>
    <x v="1"/>
    <x v="0"/>
    <n v="7.91"/>
    <n v="31364"/>
    <n v="13074"/>
    <n v="0"/>
    <n v="0"/>
    <n v="2522"/>
    <n v="46960"/>
  </r>
  <r>
    <x v="82"/>
    <x v="0"/>
    <x v="2"/>
    <x v="0"/>
    <n v="9.36"/>
    <n v="30180"/>
    <n v="15518"/>
    <n v="0"/>
    <n v="0"/>
    <n v="0"/>
    <n v="45698"/>
  </r>
  <r>
    <x v="82"/>
    <x v="0"/>
    <x v="3"/>
    <x v="0"/>
    <n v="11.93"/>
    <n v="29692"/>
    <n v="16356"/>
    <n v="0"/>
    <n v="0"/>
    <n v="0"/>
    <n v="46048"/>
  </r>
  <r>
    <x v="82"/>
    <x v="0"/>
    <x v="4"/>
    <x v="0"/>
    <n v="9.07"/>
    <n v="29390"/>
    <n v="17678"/>
    <n v="0"/>
    <n v="0"/>
    <n v="0"/>
    <n v="47068"/>
  </r>
  <r>
    <x v="82"/>
    <x v="0"/>
    <x v="5"/>
    <x v="0"/>
    <n v="12.05"/>
    <n v="30872"/>
    <n v="16107"/>
    <n v="0"/>
    <n v="0"/>
    <n v="0"/>
    <n v="46979"/>
  </r>
  <r>
    <x v="82"/>
    <x v="0"/>
    <x v="6"/>
    <x v="0"/>
    <n v="13.31"/>
    <n v="31207"/>
    <n v="14832"/>
    <n v="0"/>
    <n v="0"/>
    <n v="0"/>
    <n v="46039"/>
  </r>
  <r>
    <x v="82"/>
    <x v="0"/>
    <x v="7"/>
    <x v="0"/>
    <n v="10.1"/>
    <n v="30754"/>
    <n v="15850"/>
    <n v="0"/>
    <n v="0"/>
    <n v="0"/>
    <n v="46604"/>
  </r>
  <r>
    <x v="82"/>
    <x v="0"/>
    <x v="8"/>
    <x v="0"/>
    <n v="9.1999999999999993"/>
    <n v="33430"/>
    <n v="17297"/>
    <n v="0"/>
    <n v="0"/>
    <n v="0"/>
    <n v="50727"/>
  </r>
  <r>
    <x v="82"/>
    <x v="0"/>
    <x v="9"/>
    <x v="0"/>
    <n v="8.68"/>
    <n v="31314"/>
    <n v="18498"/>
    <n v="10547"/>
    <n v="0"/>
    <n v="0"/>
    <n v="60359"/>
  </r>
  <r>
    <x v="82"/>
    <x v="0"/>
    <x v="10"/>
    <x v="0"/>
    <n v="8.8699999999999992"/>
    <n v="30341"/>
    <n v="15887"/>
    <n v="17758"/>
    <n v="0"/>
    <n v="0"/>
    <n v="63986"/>
  </r>
  <r>
    <x v="82"/>
    <x v="0"/>
    <x v="11"/>
    <x v="0"/>
    <n v="8.7200000000000006"/>
    <n v="29415"/>
    <n v="16125"/>
    <n v="22065"/>
    <n v="0"/>
    <n v="0"/>
    <n v="67605"/>
  </r>
  <r>
    <x v="82"/>
    <x v="0"/>
    <x v="12"/>
    <x v="0"/>
    <n v="8.86"/>
    <n v="30261"/>
    <n v="17778"/>
    <n v="32304"/>
    <n v="0"/>
    <n v="0"/>
    <n v="80343"/>
  </r>
  <r>
    <x v="82"/>
    <x v="0"/>
    <x v="13"/>
    <x v="0"/>
    <n v="7.43"/>
    <n v="30476"/>
    <n v="17383"/>
    <n v="38791"/>
    <n v="0"/>
    <n v="1739"/>
    <n v="88389"/>
  </r>
  <r>
    <x v="82"/>
    <x v="0"/>
    <x v="14"/>
    <x v="0"/>
    <n v="5.98"/>
    <n v="32741"/>
    <n v="18714"/>
    <n v="41059"/>
    <n v="0"/>
    <n v="887"/>
    <n v="93401"/>
  </r>
  <r>
    <x v="82"/>
    <x v="0"/>
    <x v="15"/>
    <x v="0"/>
    <n v="7.05"/>
    <n v="33802"/>
    <n v="18928"/>
    <n v="43755"/>
    <n v="0"/>
    <n v="0"/>
    <n v="96485"/>
  </r>
  <r>
    <x v="82"/>
    <x v="0"/>
    <x v="16"/>
    <x v="0"/>
    <n v="6.89"/>
    <n v="32871"/>
    <n v="18927"/>
    <n v="47908"/>
    <n v="0"/>
    <n v="0"/>
    <n v="99706"/>
  </r>
  <r>
    <x v="82"/>
    <x v="0"/>
    <x v="17"/>
    <x v="0"/>
    <n v="5.8"/>
    <n v="34468"/>
    <n v="19224"/>
    <n v="68440"/>
    <n v="0"/>
    <n v="0"/>
    <n v="122132"/>
  </r>
  <r>
    <x v="82"/>
    <x v="0"/>
    <x v="18"/>
    <x v="0"/>
    <n v="5.92"/>
    <n v="35335"/>
    <n v="20770"/>
    <n v="77133"/>
    <n v="0"/>
    <n v="0"/>
    <n v="133238"/>
  </r>
  <r>
    <x v="83"/>
    <x v="0"/>
    <x v="0"/>
    <x v="0"/>
    <n v="0"/>
    <n v="1363"/>
    <n v="1000"/>
    <n v="0"/>
    <n v="0"/>
    <n v="0"/>
    <n v="2363"/>
  </r>
  <r>
    <x v="83"/>
    <x v="0"/>
    <x v="1"/>
    <x v="0"/>
    <n v="0"/>
    <n v="1355"/>
    <n v="1400"/>
    <n v="0"/>
    <n v="0"/>
    <n v="0"/>
    <n v="2755"/>
  </r>
  <r>
    <x v="83"/>
    <x v="0"/>
    <x v="2"/>
    <x v="0"/>
    <n v="0"/>
    <n v="1700"/>
    <n v="904"/>
    <n v="0"/>
    <n v="0"/>
    <n v="0"/>
    <n v="2604"/>
  </r>
  <r>
    <x v="83"/>
    <x v="0"/>
    <x v="3"/>
    <x v="0"/>
    <n v="1.1499999999999999"/>
    <n v="1697"/>
    <n v="625"/>
    <n v="0"/>
    <n v="0"/>
    <n v="0"/>
    <n v="2322"/>
  </r>
  <r>
    <x v="83"/>
    <x v="0"/>
    <x v="4"/>
    <x v="0"/>
    <n v="5.81"/>
    <n v="2750"/>
    <n v="492"/>
    <n v="0"/>
    <n v="0"/>
    <n v="0"/>
    <n v="3242"/>
  </r>
  <r>
    <x v="83"/>
    <x v="0"/>
    <x v="5"/>
    <x v="0"/>
    <n v="2.98"/>
    <n v="1846"/>
    <n v="77"/>
    <n v="0"/>
    <n v="0"/>
    <n v="0"/>
    <n v="1923"/>
  </r>
  <r>
    <x v="83"/>
    <x v="0"/>
    <x v="6"/>
    <x v="0"/>
    <n v="3.15"/>
    <n v="1758"/>
    <n v="89"/>
    <n v="0"/>
    <n v="0"/>
    <n v="0"/>
    <n v="1847"/>
  </r>
  <r>
    <x v="83"/>
    <x v="0"/>
    <x v="7"/>
    <x v="0"/>
    <n v="0"/>
    <n v="1644"/>
    <n v="145"/>
    <n v="0"/>
    <n v="0"/>
    <n v="0"/>
    <n v="1789"/>
  </r>
  <r>
    <x v="83"/>
    <x v="0"/>
    <x v="8"/>
    <x v="0"/>
    <n v="6.02"/>
    <n v="1480"/>
    <n v="237"/>
    <n v="0"/>
    <n v="0"/>
    <n v="0"/>
    <n v="1717"/>
  </r>
  <r>
    <x v="83"/>
    <x v="0"/>
    <x v="9"/>
    <x v="0"/>
    <n v="6.03"/>
    <n v="1582"/>
    <n v="149"/>
    <n v="0"/>
    <n v="0"/>
    <n v="0"/>
    <n v="1731"/>
  </r>
  <r>
    <x v="83"/>
    <x v="0"/>
    <x v="10"/>
    <x v="0"/>
    <n v="5.09"/>
    <n v="1594"/>
    <n v="139"/>
    <n v="0"/>
    <n v="0"/>
    <n v="0"/>
    <n v="1733"/>
  </r>
  <r>
    <x v="83"/>
    <x v="0"/>
    <x v="11"/>
    <x v="0"/>
    <n v="5.64"/>
    <n v="1677"/>
    <n v="129"/>
    <n v="0"/>
    <n v="0"/>
    <n v="0"/>
    <n v="1806"/>
  </r>
  <r>
    <x v="83"/>
    <x v="0"/>
    <x v="12"/>
    <x v="0"/>
    <n v="5.67"/>
    <n v="1641"/>
    <n v="123"/>
    <n v="0"/>
    <n v="0"/>
    <n v="0"/>
    <n v="1764"/>
  </r>
  <r>
    <x v="83"/>
    <x v="0"/>
    <x v="13"/>
    <x v="0"/>
    <n v="0"/>
    <n v="1666"/>
    <n v="249"/>
    <n v="0"/>
    <n v="0"/>
    <n v="0"/>
    <n v="1915"/>
  </r>
  <r>
    <x v="83"/>
    <x v="0"/>
    <x v="14"/>
    <x v="0"/>
    <n v="0"/>
    <n v="1676"/>
    <n v="250"/>
    <n v="0"/>
    <n v="0"/>
    <n v="0"/>
    <n v="1926"/>
  </r>
  <r>
    <x v="83"/>
    <x v="0"/>
    <x v="15"/>
    <x v="0"/>
    <n v="0"/>
    <n v="1591"/>
    <n v="30"/>
    <n v="0"/>
    <n v="0"/>
    <n v="0"/>
    <n v="1621"/>
  </r>
  <r>
    <x v="83"/>
    <x v="0"/>
    <x v="16"/>
    <x v="0"/>
    <n v="7.38"/>
    <n v="1611"/>
    <n v="33"/>
    <n v="0"/>
    <n v="0"/>
    <n v="0"/>
    <n v="1644"/>
  </r>
  <r>
    <x v="83"/>
    <x v="0"/>
    <x v="17"/>
    <x v="0"/>
    <n v="0"/>
    <n v="1547"/>
    <n v="20"/>
    <n v="0"/>
    <n v="0"/>
    <n v="0"/>
    <n v="1567"/>
  </r>
  <r>
    <x v="83"/>
    <x v="0"/>
    <x v="18"/>
    <x v="0"/>
    <n v="0"/>
    <n v="1570"/>
    <n v="22"/>
    <n v="0"/>
    <n v="0"/>
    <n v="0"/>
    <n v="1592"/>
  </r>
  <r>
    <x v="84"/>
    <x v="0"/>
    <x v="0"/>
    <x v="0"/>
    <n v="5.94"/>
    <n v="36993"/>
    <n v="44016"/>
    <n v="0"/>
    <n v="0"/>
    <n v="1365"/>
    <n v="82374"/>
  </r>
  <r>
    <x v="84"/>
    <x v="0"/>
    <x v="1"/>
    <x v="0"/>
    <n v="5.76"/>
    <n v="38698"/>
    <n v="44733"/>
    <n v="0"/>
    <n v="0"/>
    <n v="1396"/>
    <n v="84827"/>
  </r>
  <r>
    <x v="84"/>
    <x v="0"/>
    <x v="2"/>
    <x v="0"/>
    <n v="5.15"/>
    <n v="38499"/>
    <n v="46607"/>
    <n v="0"/>
    <n v="0"/>
    <n v="1309"/>
    <n v="86415"/>
  </r>
  <r>
    <x v="84"/>
    <x v="0"/>
    <x v="3"/>
    <x v="0"/>
    <n v="5.53"/>
    <n v="41384"/>
    <n v="44929"/>
    <n v="0"/>
    <n v="0"/>
    <n v="1703"/>
    <n v="88016"/>
  </r>
  <r>
    <x v="84"/>
    <x v="0"/>
    <x v="4"/>
    <x v="0"/>
    <n v="4.76"/>
    <n v="39942"/>
    <n v="48426"/>
    <n v="0"/>
    <n v="0"/>
    <n v="1840"/>
    <n v="90208"/>
  </r>
  <r>
    <x v="84"/>
    <x v="0"/>
    <x v="5"/>
    <x v="0"/>
    <n v="4.59"/>
    <n v="44306"/>
    <n v="47944"/>
    <n v="0"/>
    <n v="0"/>
    <n v="1398"/>
    <n v="93648"/>
  </r>
  <r>
    <x v="84"/>
    <x v="0"/>
    <x v="6"/>
    <x v="0"/>
    <n v="5.81"/>
    <n v="43183"/>
    <n v="49230"/>
    <n v="0"/>
    <n v="0"/>
    <n v="1825"/>
    <n v="94238"/>
  </r>
  <r>
    <x v="84"/>
    <x v="0"/>
    <x v="7"/>
    <x v="0"/>
    <n v="5.5"/>
    <n v="44441"/>
    <n v="44054"/>
    <n v="0"/>
    <n v="0"/>
    <n v="1591"/>
    <n v="90086"/>
  </r>
  <r>
    <x v="84"/>
    <x v="0"/>
    <x v="8"/>
    <x v="0"/>
    <n v="5.67"/>
    <n v="47038"/>
    <n v="4876"/>
    <n v="35395"/>
    <n v="0"/>
    <n v="1647"/>
    <n v="88956"/>
  </r>
  <r>
    <x v="84"/>
    <x v="0"/>
    <x v="9"/>
    <x v="0"/>
    <n v="5.3"/>
    <n v="47323"/>
    <n v="5043"/>
    <n v="39420"/>
    <n v="0"/>
    <n v="1615"/>
    <n v="93401"/>
  </r>
  <r>
    <x v="84"/>
    <x v="0"/>
    <x v="10"/>
    <x v="0"/>
    <n v="5.59"/>
    <n v="46781"/>
    <n v="5079"/>
    <n v="40895"/>
    <n v="0"/>
    <n v="1515"/>
    <n v="94270"/>
  </r>
  <r>
    <x v="84"/>
    <x v="0"/>
    <x v="11"/>
    <x v="0"/>
    <n v="7.19"/>
    <n v="49571"/>
    <n v="5330"/>
    <n v="43678"/>
    <n v="0"/>
    <n v="1522"/>
    <n v="100101"/>
  </r>
  <r>
    <x v="84"/>
    <x v="0"/>
    <x v="12"/>
    <x v="0"/>
    <n v="6.14"/>
    <n v="49917"/>
    <n v="5363"/>
    <n v="40962"/>
    <n v="0"/>
    <n v="1497"/>
    <n v="97739"/>
  </r>
  <r>
    <x v="84"/>
    <x v="0"/>
    <x v="13"/>
    <x v="0"/>
    <n v="4.92"/>
    <n v="48296"/>
    <n v="5149"/>
    <n v="33127"/>
    <n v="0"/>
    <n v="1315"/>
    <n v="87887"/>
  </r>
  <r>
    <x v="84"/>
    <x v="0"/>
    <x v="14"/>
    <x v="0"/>
    <n v="5.84"/>
    <n v="47611"/>
    <n v="4836"/>
    <n v="32006"/>
    <n v="0"/>
    <n v="1623"/>
    <n v="86076"/>
  </r>
  <r>
    <x v="84"/>
    <x v="0"/>
    <x v="15"/>
    <x v="0"/>
    <n v="6.64"/>
    <n v="46166"/>
    <n v="6659"/>
    <n v="32195"/>
    <n v="0"/>
    <n v="0"/>
    <n v="85020"/>
  </r>
  <r>
    <x v="84"/>
    <x v="0"/>
    <x v="16"/>
    <x v="0"/>
    <n v="5.46"/>
    <n v="47822"/>
    <n v="5164"/>
    <n v="39370"/>
    <n v="0"/>
    <n v="0"/>
    <n v="92356"/>
  </r>
  <r>
    <x v="84"/>
    <x v="0"/>
    <x v="17"/>
    <x v="0"/>
    <n v="6.31"/>
    <n v="47944"/>
    <n v="5269"/>
    <n v="41944"/>
    <n v="0"/>
    <n v="0"/>
    <n v="95157"/>
  </r>
  <r>
    <x v="84"/>
    <x v="0"/>
    <x v="18"/>
    <x v="0"/>
    <n v="4.22"/>
    <n v="52301"/>
    <n v="5497"/>
    <n v="45460"/>
    <n v="0"/>
    <n v="0"/>
    <n v="103258"/>
  </r>
  <r>
    <x v="85"/>
    <x v="0"/>
    <x v="0"/>
    <x v="0"/>
    <n v="0"/>
    <n v="14897"/>
    <n v="12844"/>
    <n v="0"/>
    <n v="0"/>
    <n v="0"/>
    <n v="27741"/>
  </r>
  <r>
    <x v="85"/>
    <x v="0"/>
    <x v="1"/>
    <x v="0"/>
    <n v="0"/>
    <n v="16755"/>
    <n v="8211"/>
    <n v="0"/>
    <n v="0"/>
    <n v="0"/>
    <n v="24966"/>
  </r>
  <r>
    <x v="85"/>
    <x v="0"/>
    <x v="2"/>
    <x v="0"/>
    <n v="0"/>
    <n v="15418"/>
    <n v="5676"/>
    <n v="0"/>
    <n v="0"/>
    <n v="3249"/>
    <n v="24343"/>
  </r>
  <r>
    <x v="85"/>
    <x v="0"/>
    <x v="3"/>
    <x v="0"/>
    <n v="0"/>
    <n v="20080"/>
    <n v="6010"/>
    <n v="0"/>
    <n v="0"/>
    <n v="3150"/>
    <n v="29240"/>
  </r>
  <r>
    <x v="85"/>
    <x v="0"/>
    <x v="4"/>
    <x v="0"/>
    <n v="6"/>
    <n v="15391"/>
    <n v="9670"/>
    <n v="0"/>
    <n v="0"/>
    <n v="227"/>
    <n v="25288"/>
  </r>
  <r>
    <x v="85"/>
    <x v="0"/>
    <x v="5"/>
    <x v="0"/>
    <n v="1.06"/>
    <n v="17000"/>
    <n v="5000"/>
    <n v="0"/>
    <n v="6000"/>
    <n v="0"/>
    <n v="28000"/>
  </r>
  <r>
    <x v="85"/>
    <x v="0"/>
    <x v="6"/>
    <x v="0"/>
    <n v="0"/>
    <n v="17800"/>
    <n v="11000"/>
    <n v="0"/>
    <n v="683"/>
    <n v="1300"/>
    <n v="30783"/>
  </r>
  <r>
    <x v="85"/>
    <x v="0"/>
    <x v="7"/>
    <x v="0"/>
    <n v="0"/>
    <n v="25602"/>
    <n v="5264"/>
    <n v="0"/>
    <n v="0"/>
    <n v="638"/>
    <n v="31504"/>
  </r>
  <r>
    <x v="85"/>
    <x v="0"/>
    <x v="8"/>
    <x v="0"/>
    <n v="4.93"/>
    <n v="23000"/>
    <n v="10300"/>
    <n v="0"/>
    <n v="0"/>
    <n v="4800"/>
    <n v="38100"/>
  </r>
  <r>
    <x v="85"/>
    <x v="0"/>
    <x v="9"/>
    <x v="0"/>
    <n v="4.93"/>
    <n v="23000"/>
    <n v="10300"/>
    <n v="0"/>
    <n v="0"/>
    <n v="4800"/>
    <n v="38100"/>
  </r>
  <r>
    <x v="85"/>
    <x v="0"/>
    <x v="10"/>
    <x v="0"/>
    <n v="3.83"/>
    <n v="28147"/>
    <n v="21551"/>
    <n v="0"/>
    <n v="0"/>
    <n v="0"/>
    <n v="49698"/>
  </r>
  <r>
    <x v="85"/>
    <x v="0"/>
    <x v="11"/>
    <x v="0"/>
    <n v="3.7"/>
    <n v="25824"/>
    <n v="13915"/>
    <n v="11127"/>
    <n v="0"/>
    <n v="0"/>
    <n v="50866"/>
  </r>
  <r>
    <x v="85"/>
    <x v="0"/>
    <x v="12"/>
    <x v="0"/>
    <n v="3.24"/>
    <n v="30881"/>
    <n v="27573"/>
    <n v="0"/>
    <n v="0"/>
    <n v="0"/>
    <n v="58454"/>
  </r>
  <r>
    <x v="85"/>
    <x v="0"/>
    <x v="13"/>
    <x v="0"/>
    <n v="0.53"/>
    <n v="32520"/>
    <n v="12520"/>
    <n v="14610"/>
    <n v="0"/>
    <n v="1060"/>
    <n v="60710"/>
  </r>
  <r>
    <x v="85"/>
    <x v="0"/>
    <x v="14"/>
    <x v="0"/>
    <n v="5.56"/>
    <n v="33700"/>
    <n v="12520"/>
    <n v="14020"/>
    <n v="0"/>
    <n v="1090"/>
    <n v="61330"/>
  </r>
  <r>
    <x v="85"/>
    <x v="0"/>
    <x v="15"/>
    <x v="0"/>
    <n v="8.0500000000000007"/>
    <n v="35860"/>
    <n v="26180"/>
    <n v="0"/>
    <n v="0"/>
    <n v="0"/>
    <n v="62040"/>
  </r>
  <r>
    <x v="85"/>
    <x v="0"/>
    <x v="16"/>
    <x v="0"/>
    <n v="7.19"/>
    <n v="40050"/>
    <n v="26330"/>
    <n v="0"/>
    <n v="0"/>
    <n v="0"/>
    <n v="66380"/>
  </r>
  <r>
    <x v="85"/>
    <x v="0"/>
    <x v="17"/>
    <x v="0"/>
    <n v="10.83"/>
    <n v="36938"/>
    <n v="35060"/>
    <n v="0"/>
    <n v="0"/>
    <n v="0"/>
    <n v="71998"/>
  </r>
  <r>
    <x v="85"/>
    <x v="0"/>
    <x v="18"/>
    <x v="0"/>
    <n v="5.23"/>
    <n v="46862"/>
    <n v="42043"/>
    <n v="0"/>
    <n v="0"/>
    <n v="0"/>
    <n v="88905"/>
  </r>
  <r>
    <x v="86"/>
    <x v="0"/>
    <x v="0"/>
    <x v="0"/>
    <n v="0"/>
    <n v="10615"/>
    <n v="702"/>
    <n v="36936"/>
    <n v="0"/>
    <n v="0"/>
    <n v="48253"/>
  </r>
  <r>
    <x v="86"/>
    <x v="0"/>
    <x v="1"/>
    <x v="0"/>
    <n v="0"/>
    <n v="10691"/>
    <n v="646"/>
    <n v="37357"/>
    <n v="0"/>
    <n v="0"/>
    <n v="48694"/>
  </r>
  <r>
    <x v="86"/>
    <x v="0"/>
    <x v="2"/>
    <x v="0"/>
    <n v="0"/>
    <n v="10748"/>
    <n v="683"/>
    <n v="39013"/>
    <n v="0"/>
    <n v="0"/>
    <n v="50444"/>
  </r>
  <r>
    <x v="86"/>
    <x v="0"/>
    <x v="3"/>
    <x v="0"/>
    <n v="0"/>
    <n v="10874"/>
    <n v="890"/>
    <n v="40491"/>
    <n v="0"/>
    <n v="0"/>
    <n v="52255"/>
  </r>
  <r>
    <x v="86"/>
    <x v="0"/>
    <x v="4"/>
    <x v="0"/>
    <n v="0"/>
    <n v="10892"/>
    <n v="1161"/>
    <n v="43017"/>
    <n v="0"/>
    <n v="0"/>
    <n v="55070"/>
  </r>
  <r>
    <x v="86"/>
    <x v="0"/>
    <x v="5"/>
    <x v="0"/>
    <n v="0"/>
    <n v="11311"/>
    <n v="1174"/>
    <n v="43363"/>
    <n v="0"/>
    <n v="0"/>
    <n v="55848"/>
  </r>
  <r>
    <x v="86"/>
    <x v="0"/>
    <x v="6"/>
    <x v="0"/>
    <n v="0"/>
    <n v="12164"/>
    <n v="1399"/>
    <n v="43675"/>
    <n v="0"/>
    <n v="0"/>
    <n v="57238"/>
  </r>
  <r>
    <x v="86"/>
    <x v="0"/>
    <x v="7"/>
    <x v="0"/>
    <n v="5.21"/>
    <n v="13210"/>
    <n v="1504"/>
    <n v="42902"/>
    <n v="0"/>
    <n v="0"/>
    <n v="57616"/>
  </r>
  <r>
    <x v="86"/>
    <x v="0"/>
    <x v="8"/>
    <x v="0"/>
    <n v="3.93"/>
    <n v="13022"/>
    <n v="2237"/>
    <n v="36144"/>
    <n v="0"/>
    <n v="0"/>
    <n v="51403"/>
  </r>
  <r>
    <x v="86"/>
    <x v="0"/>
    <x v="9"/>
    <x v="0"/>
    <n v="0"/>
    <n v="12661"/>
    <n v="3797"/>
    <n v="37021"/>
    <n v="0"/>
    <n v="0"/>
    <n v="53479"/>
  </r>
  <r>
    <x v="86"/>
    <x v="0"/>
    <x v="10"/>
    <x v="0"/>
    <n v="3.55"/>
    <n v="12769"/>
    <n v="3768"/>
    <n v="38609"/>
    <n v="0"/>
    <n v="0"/>
    <n v="55146"/>
  </r>
  <r>
    <x v="86"/>
    <x v="0"/>
    <x v="11"/>
    <x v="0"/>
    <n v="2.93"/>
    <n v="13867"/>
    <n v="8888"/>
    <n v="34847"/>
    <n v="0"/>
    <n v="0"/>
    <n v="57602"/>
  </r>
  <r>
    <x v="86"/>
    <x v="0"/>
    <x v="12"/>
    <x v="0"/>
    <n v="4.3099999999999996"/>
    <n v="14734"/>
    <n v="10456"/>
    <n v="37314"/>
    <n v="0"/>
    <n v="0"/>
    <n v="62504"/>
  </r>
  <r>
    <x v="86"/>
    <x v="0"/>
    <x v="13"/>
    <x v="0"/>
    <n v="0"/>
    <n v="16044"/>
    <n v="12224"/>
    <n v="37002"/>
    <n v="0"/>
    <n v="0"/>
    <n v="65270"/>
  </r>
  <r>
    <x v="86"/>
    <x v="0"/>
    <x v="14"/>
    <x v="0"/>
    <n v="0"/>
    <n v="16425"/>
    <n v="11713"/>
    <n v="36610"/>
    <n v="0"/>
    <n v="0"/>
    <n v="64748"/>
  </r>
  <r>
    <x v="86"/>
    <x v="0"/>
    <x v="15"/>
    <x v="0"/>
    <n v="0"/>
    <n v="17339"/>
    <n v="12578"/>
    <n v="36740"/>
    <n v="0"/>
    <n v="0"/>
    <n v="66657"/>
  </r>
  <r>
    <x v="86"/>
    <x v="0"/>
    <x v="16"/>
    <x v="0"/>
    <n v="0"/>
    <n v="18261"/>
    <n v="12404"/>
    <n v="35290"/>
    <n v="0"/>
    <n v="0"/>
    <n v="65955"/>
  </r>
  <r>
    <x v="86"/>
    <x v="0"/>
    <x v="17"/>
    <x v="0"/>
    <n v="5.19"/>
    <n v="16408"/>
    <n v="14458"/>
    <n v="35726"/>
    <n v="0"/>
    <n v="0"/>
    <n v="66592"/>
  </r>
  <r>
    <x v="86"/>
    <x v="0"/>
    <x v="18"/>
    <x v="0"/>
    <n v="3.05"/>
    <n v="17018"/>
    <n v="17434"/>
    <n v="37850"/>
    <n v="0"/>
    <n v="0"/>
    <n v="72302"/>
  </r>
  <r>
    <x v="87"/>
    <x v="0"/>
    <x v="0"/>
    <x v="0"/>
    <n v="9.9"/>
    <n v="24468"/>
    <n v="2750"/>
    <n v="4195"/>
    <n v="0"/>
    <n v="222"/>
    <n v="31635"/>
  </r>
  <r>
    <x v="87"/>
    <x v="0"/>
    <x v="1"/>
    <x v="0"/>
    <n v="9.7899999999999991"/>
    <n v="25452"/>
    <n v="4252"/>
    <n v="2676"/>
    <n v="0"/>
    <n v="0"/>
    <n v="32380"/>
  </r>
  <r>
    <x v="87"/>
    <x v="0"/>
    <x v="2"/>
    <x v="0"/>
    <n v="9.57"/>
    <n v="25274"/>
    <n v="3094"/>
    <n v="3209"/>
    <n v="0"/>
    <n v="214"/>
    <n v="31791"/>
  </r>
  <r>
    <x v="87"/>
    <x v="0"/>
    <x v="3"/>
    <x v="0"/>
    <n v="9.7899999999999991"/>
    <n v="27174"/>
    <n v="3775"/>
    <n v="0"/>
    <n v="0"/>
    <n v="2791"/>
    <n v="33740"/>
  </r>
  <r>
    <x v="87"/>
    <x v="0"/>
    <x v="4"/>
    <x v="0"/>
    <n v="8.9"/>
    <n v="26064"/>
    <n v="3744"/>
    <n v="0"/>
    <n v="0"/>
    <n v="2904"/>
    <n v="32712"/>
  </r>
  <r>
    <x v="87"/>
    <x v="0"/>
    <x v="5"/>
    <x v="0"/>
    <n v="8.31"/>
    <n v="28420"/>
    <n v="4091"/>
    <n v="0"/>
    <n v="0"/>
    <n v="3097"/>
    <n v="35608"/>
  </r>
  <r>
    <x v="87"/>
    <x v="0"/>
    <x v="6"/>
    <x v="0"/>
    <n v="9.3800000000000008"/>
    <n v="28331"/>
    <n v="4109"/>
    <n v="291"/>
    <n v="0"/>
    <n v="3071"/>
    <n v="35802"/>
  </r>
  <r>
    <x v="87"/>
    <x v="0"/>
    <x v="7"/>
    <x v="0"/>
    <n v="8.7200000000000006"/>
    <n v="28740"/>
    <n v="4629"/>
    <n v="119"/>
    <n v="0"/>
    <n v="3031"/>
    <n v="36519"/>
  </r>
  <r>
    <x v="87"/>
    <x v="0"/>
    <x v="8"/>
    <x v="0"/>
    <n v="13.66"/>
    <n v="30460"/>
    <n v="5453"/>
    <n v="173"/>
    <n v="0"/>
    <n v="3359"/>
    <n v="39445"/>
  </r>
  <r>
    <x v="87"/>
    <x v="0"/>
    <x v="9"/>
    <x v="0"/>
    <n v="7.95"/>
    <n v="31391"/>
    <n v="5260"/>
    <n v="0"/>
    <n v="0"/>
    <n v="3360"/>
    <n v="40011"/>
  </r>
  <r>
    <x v="87"/>
    <x v="0"/>
    <x v="10"/>
    <x v="0"/>
    <n v="9.69"/>
    <n v="31039"/>
    <n v="5387"/>
    <n v="2820"/>
    <n v="0"/>
    <n v="142"/>
    <n v="39388"/>
  </r>
  <r>
    <x v="87"/>
    <x v="0"/>
    <x v="11"/>
    <x v="0"/>
    <n v="7.54"/>
    <n v="32248"/>
    <n v="5091"/>
    <n v="177"/>
    <n v="0"/>
    <n v="2653"/>
    <n v="40169"/>
  </r>
  <r>
    <x v="87"/>
    <x v="0"/>
    <x v="12"/>
    <x v="0"/>
    <n v="9.58"/>
    <n v="32005"/>
    <n v="5273"/>
    <n v="0"/>
    <n v="0"/>
    <n v="3055"/>
    <n v="40333"/>
  </r>
  <r>
    <x v="87"/>
    <x v="0"/>
    <x v="13"/>
    <x v="0"/>
    <n v="8.41"/>
    <n v="31862"/>
    <n v="5315"/>
    <n v="0"/>
    <n v="0"/>
    <n v="3390"/>
    <n v="40567"/>
  </r>
  <r>
    <x v="87"/>
    <x v="0"/>
    <x v="14"/>
    <x v="0"/>
    <n v="9.25"/>
    <n v="32119"/>
    <n v="5141"/>
    <n v="308"/>
    <n v="0"/>
    <n v="3321"/>
    <n v="40889"/>
  </r>
  <r>
    <x v="87"/>
    <x v="0"/>
    <x v="15"/>
    <x v="0"/>
    <n v="9.24"/>
    <n v="32070"/>
    <n v="8289"/>
    <n v="288"/>
    <n v="0"/>
    <n v="0"/>
    <n v="40647"/>
  </r>
  <r>
    <x v="87"/>
    <x v="0"/>
    <x v="16"/>
    <x v="0"/>
    <n v="8.69"/>
    <n v="32596"/>
    <n v="8415"/>
    <n v="332"/>
    <n v="0"/>
    <n v="0"/>
    <n v="41343"/>
  </r>
  <r>
    <x v="87"/>
    <x v="0"/>
    <x v="17"/>
    <x v="0"/>
    <n v="9.76"/>
    <n v="33231"/>
    <n v="8197"/>
    <n v="342"/>
    <n v="0"/>
    <n v="0"/>
    <n v="41770"/>
  </r>
  <r>
    <x v="87"/>
    <x v="0"/>
    <x v="18"/>
    <x v="0"/>
    <n v="9.2899999999999991"/>
    <n v="35232"/>
    <n v="8490"/>
    <n v="289"/>
    <n v="0"/>
    <n v="0"/>
    <n v="44011"/>
  </r>
  <r>
    <x v="88"/>
    <x v="0"/>
    <x v="0"/>
    <x v="0"/>
    <n v="4.67"/>
    <n v="247902"/>
    <n v="204889"/>
    <n v="15191"/>
    <n v="3189"/>
    <n v="34790"/>
    <n v="505961"/>
  </r>
  <r>
    <x v="88"/>
    <x v="0"/>
    <x v="1"/>
    <x v="0"/>
    <n v="5.74"/>
    <n v="259547"/>
    <n v="207563"/>
    <n v="20965"/>
    <n v="3184"/>
    <n v="33045"/>
    <n v="524304"/>
  </r>
  <r>
    <x v="88"/>
    <x v="0"/>
    <x v="2"/>
    <x v="0"/>
    <n v="8.17"/>
    <n v="252047"/>
    <n v="208589"/>
    <n v="20963"/>
    <n v="3197"/>
    <n v="34012"/>
    <n v="518808"/>
  </r>
  <r>
    <x v="88"/>
    <x v="0"/>
    <x v="3"/>
    <x v="0"/>
    <n v="5.4"/>
    <n v="272745"/>
    <n v="219240"/>
    <n v="32172"/>
    <n v="5477"/>
    <n v="35041"/>
    <n v="564675"/>
  </r>
  <r>
    <x v="88"/>
    <x v="0"/>
    <x v="4"/>
    <x v="0"/>
    <n v="4.96"/>
    <n v="265163"/>
    <n v="219831"/>
    <n v="49675"/>
    <n v="3449"/>
    <n v="37718"/>
    <n v="575836"/>
  </r>
  <r>
    <x v="88"/>
    <x v="0"/>
    <x v="5"/>
    <x v="0"/>
    <n v="5.76"/>
    <n v="292914"/>
    <n v="228214"/>
    <n v="53245"/>
    <n v="3466"/>
    <n v="34787"/>
    <n v="612626"/>
  </r>
  <r>
    <x v="88"/>
    <x v="0"/>
    <x v="6"/>
    <x v="0"/>
    <n v="3.97"/>
    <n v="279846"/>
    <n v="233880"/>
    <n v="53494"/>
    <n v="3077"/>
    <n v="37321"/>
    <n v="607618"/>
  </r>
  <r>
    <x v="88"/>
    <x v="0"/>
    <x v="7"/>
    <x v="0"/>
    <n v="4.09"/>
    <n v="274961"/>
    <n v="231568"/>
    <n v="50748"/>
    <n v="3104"/>
    <n v="35920"/>
    <n v="596301"/>
  </r>
  <r>
    <x v="88"/>
    <x v="0"/>
    <x v="8"/>
    <x v="0"/>
    <n v="4.5"/>
    <n v="281662"/>
    <n v="238308"/>
    <n v="42780"/>
    <n v="3132"/>
    <n v="38755"/>
    <n v="604637"/>
  </r>
  <r>
    <x v="88"/>
    <x v="0"/>
    <x v="9"/>
    <x v="0"/>
    <n v="5.14"/>
    <n v="281673"/>
    <n v="243485"/>
    <n v="40081"/>
    <n v="3187"/>
    <n v="37836"/>
    <n v="606262"/>
  </r>
  <r>
    <x v="88"/>
    <x v="0"/>
    <x v="10"/>
    <x v="0"/>
    <n v="4.46"/>
    <n v="280239"/>
    <n v="247438"/>
    <n v="37617"/>
    <n v="3200"/>
    <n v="38058"/>
    <n v="606552"/>
  </r>
  <r>
    <x v="88"/>
    <x v="0"/>
    <x v="11"/>
    <x v="0"/>
    <n v="3.8"/>
    <n v="284514"/>
    <n v="252140"/>
    <n v="37327"/>
    <n v="3294"/>
    <n v="37944"/>
    <n v="615219"/>
  </r>
  <r>
    <x v="88"/>
    <x v="0"/>
    <x v="12"/>
    <x v="0"/>
    <n v="9.23"/>
    <n v="271472"/>
    <n v="253820"/>
    <n v="37434"/>
    <n v="3215"/>
    <n v="40635"/>
    <n v="606576"/>
  </r>
  <r>
    <x v="88"/>
    <x v="0"/>
    <x v="13"/>
    <x v="0"/>
    <n v="4.8"/>
    <n v="288059"/>
    <n v="263140"/>
    <n v="37743"/>
    <n v="0"/>
    <n v="42952"/>
    <n v="631894"/>
  </r>
  <r>
    <x v="88"/>
    <x v="0"/>
    <x v="14"/>
    <x v="0"/>
    <n v="4.3899999999999997"/>
    <n v="282632"/>
    <n v="253003"/>
    <n v="45909"/>
    <n v="0"/>
    <n v="42319"/>
    <n v="623863"/>
  </r>
  <r>
    <x v="88"/>
    <x v="0"/>
    <x v="15"/>
    <x v="0"/>
    <n v="3.74"/>
    <n v="267737"/>
    <n v="294047"/>
    <n v="47570"/>
    <n v="0"/>
    <n v="0"/>
    <n v="609354"/>
  </r>
  <r>
    <x v="88"/>
    <x v="0"/>
    <x v="16"/>
    <x v="0"/>
    <n v="2.61"/>
    <n v="269011"/>
    <n v="292773"/>
    <n v="57979"/>
    <n v="0"/>
    <n v="0"/>
    <n v="619763"/>
  </r>
  <r>
    <x v="88"/>
    <x v="0"/>
    <x v="17"/>
    <x v="0"/>
    <n v="3.4"/>
    <n v="272395"/>
    <n v="298422"/>
    <n v="80278"/>
    <n v="0"/>
    <n v="0"/>
    <n v="651095"/>
  </r>
  <r>
    <x v="88"/>
    <x v="0"/>
    <x v="18"/>
    <x v="0"/>
    <n v="4.29"/>
    <n v="282822"/>
    <n v="304733"/>
    <n v="93514"/>
    <n v="0"/>
    <n v="0"/>
    <n v="681069"/>
  </r>
  <r>
    <x v="89"/>
    <x v="0"/>
    <x v="0"/>
    <x v="0"/>
    <n v="7.81"/>
    <n v="3328397"/>
    <n v="3561800"/>
    <n v="3654382"/>
    <n v="18067"/>
    <n v="0"/>
    <n v="10562646"/>
  </r>
  <r>
    <x v="89"/>
    <x v="0"/>
    <x v="1"/>
    <x v="0"/>
    <n v="6.38"/>
    <n v="3497093"/>
    <n v="3624145"/>
    <n v="3929490"/>
    <n v="18353"/>
    <n v="0"/>
    <n v="11069081"/>
  </r>
  <r>
    <x v="89"/>
    <x v="0"/>
    <x v="2"/>
    <x v="0"/>
    <n v="7.45"/>
    <n v="3414593"/>
    <n v="3825362"/>
    <n v="3826619"/>
    <n v="19035"/>
    <n v="0"/>
    <n v="11085609"/>
  </r>
  <r>
    <x v="89"/>
    <x v="0"/>
    <x v="3"/>
    <x v="0"/>
    <n v="6.17"/>
    <n v="3624889"/>
    <n v="3719660"/>
    <n v="3903166"/>
    <n v="17903"/>
    <n v="0"/>
    <n v="11265618"/>
  </r>
  <r>
    <x v="89"/>
    <x v="0"/>
    <x v="4"/>
    <x v="0"/>
    <n v="8.07"/>
    <n v="3474325"/>
    <n v="4147843"/>
    <n v="3964206"/>
    <n v="19881"/>
    <n v="0"/>
    <n v="11606255"/>
  </r>
  <r>
    <x v="89"/>
    <x v="0"/>
    <x v="5"/>
    <x v="0"/>
    <n v="6.98"/>
    <n v="3781924"/>
    <n v="3705563"/>
    <n v="3899017"/>
    <n v="19589"/>
    <n v="0"/>
    <n v="11406093"/>
  </r>
  <r>
    <x v="89"/>
    <x v="0"/>
    <x v="6"/>
    <x v="0"/>
    <n v="7.79"/>
    <n v="3806372"/>
    <n v="4314879"/>
    <n v="4052154"/>
    <n v="20897"/>
    <n v="0"/>
    <n v="12194302"/>
  </r>
  <r>
    <x v="89"/>
    <x v="0"/>
    <x v="7"/>
    <x v="0"/>
    <n v="7.15"/>
    <n v="3747678"/>
    <n v="3949654"/>
    <n v="4263736"/>
    <n v="21446"/>
    <n v="0"/>
    <n v="11982514"/>
  </r>
  <r>
    <x v="89"/>
    <x v="0"/>
    <x v="8"/>
    <x v="0"/>
    <n v="6.78"/>
    <n v="3971760"/>
    <n v="4480135"/>
    <n v="4560774"/>
    <n v="22797"/>
    <n v="0"/>
    <n v="13035466"/>
  </r>
  <r>
    <x v="89"/>
    <x v="0"/>
    <x v="9"/>
    <x v="0"/>
    <n v="4.1100000000000003"/>
    <n v="4040745"/>
    <n v="4512112"/>
    <n v="4661943"/>
    <n v="25621"/>
    <n v="0"/>
    <n v="13240421"/>
  </r>
  <r>
    <x v="89"/>
    <x v="0"/>
    <x v="10"/>
    <x v="0"/>
    <n v="3.22"/>
    <n v="4090453"/>
    <n v="4462699"/>
    <n v="4753687"/>
    <n v="27649"/>
    <n v="0"/>
    <n v="13334488"/>
  </r>
  <r>
    <x v="89"/>
    <x v="0"/>
    <x v="11"/>
    <x v="0"/>
    <n v="6.44"/>
    <n v="4200174"/>
    <n v="4870063"/>
    <n v="4666401"/>
    <n v="29247"/>
    <n v="0"/>
    <n v="13765885"/>
  </r>
  <r>
    <x v="89"/>
    <x v="0"/>
    <x v="12"/>
    <x v="0"/>
    <n v="6.19"/>
    <n v="4392484"/>
    <n v="5368469"/>
    <n v="4808101"/>
    <n v="29335"/>
    <n v="0"/>
    <n v="14598389"/>
  </r>
  <r>
    <x v="89"/>
    <x v="0"/>
    <x v="13"/>
    <x v="0"/>
    <n v="8.02"/>
    <n v="4306996"/>
    <n v="4772190"/>
    <n v="3924637"/>
    <n v="0"/>
    <n v="27202"/>
    <n v="13031025"/>
  </r>
  <r>
    <x v="89"/>
    <x v="0"/>
    <x v="14"/>
    <x v="0"/>
    <n v="7.6"/>
    <n v="4386794"/>
    <n v="5253004"/>
    <n v="3225781"/>
    <n v="0"/>
    <n v="28489"/>
    <n v="12894068"/>
  </r>
  <r>
    <x v="89"/>
    <x v="0"/>
    <x v="15"/>
    <x v="0"/>
    <n v="8.89"/>
    <n v="4426976"/>
    <n v="3511236"/>
    <n v="5041819"/>
    <n v="0"/>
    <n v="0"/>
    <n v="12980031"/>
  </r>
  <r>
    <x v="89"/>
    <x v="0"/>
    <x v="16"/>
    <x v="0"/>
    <n v="7.65"/>
    <n v="4580337"/>
    <n v="3560911"/>
    <n v="5098341"/>
    <n v="0"/>
    <n v="0"/>
    <n v="13239589"/>
  </r>
  <r>
    <x v="89"/>
    <x v="0"/>
    <x v="17"/>
    <x v="0"/>
    <n v="6.71"/>
    <n v="4760275"/>
    <n v="3638694"/>
    <n v="4889843"/>
    <n v="0"/>
    <n v="0"/>
    <n v="13288812"/>
  </r>
  <r>
    <x v="89"/>
    <x v="0"/>
    <x v="18"/>
    <x v="0"/>
    <n v="5.97"/>
    <n v="5067767"/>
    <n v="3760988"/>
    <n v="5110559"/>
    <n v="0"/>
    <n v="0"/>
    <n v="13939314"/>
  </r>
  <r>
    <x v="90"/>
    <x v="0"/>
    <x v="0"/>
    <x v="0"/>
    <n v="7.51"/>
    <n v="356350"/>
    <n v="68650"/>
    <n v="0"/>
    <n v="376"/>
    <n v="8490"/>
    <n v="433866"/>
  </r>
  <r>
    <x v="90"/>
    <x v="0"/>
    <x v="1"/>
    <x v="0"/>
    <n v="8.77"/>
    <n v="374067"/>
    <n v="69510"/>
    <n v="0"/>
    <n v="389"/>
    <n v="7120"/>
    <n v="451086"/>
  </r>
  <r>
    <x v="90"/>
    <x v="0"/>
    <x v="2"/>
    <x v="0"/>
    <n v="8.64"/>
    <n v="370852"/>
    <n v="71903"/>
    <n v="0"/>
    <n v="392"/>
    <n v="7002"/>
    <n v="450149"/>
  </r>
  <r>
    <x v="90"/>
    <x v="0"/>
    <x v="3"/>
    <x v="0"/>
    <n v="7.08"/>
    <n v="378017"/>
    <n v="71200"/>
    <n v="0"/>
    <n v="287"/>
    <n v="7298"/>
    <n v="456802"/>
  </r>
  <r>
    <x v="90"/>
    <x v="0"/>
    <x v="4"/>
    <x v="0"/>
    <n v="8.0299999999999994"/>
    <n v="355914"/>
    <n v="39709"/>
    <n v="31625"/>
    <n v="235"/>
    <n v="8711"/>
    <n v="436194"/>
  </r>
  <r>
    <x v="90"/>
    <x v="0"/>
    <x v="5"/>
    <x v="0"/>
    <n v="7.68"/>
    <n v="394089"/>
    <n v="41062"/>
    <n v="32067"/>
    <n v="237"/>
    <n v="5642"/>
    <n v="473097"/>
  </r>
  <r>
    <x v="90"/>
    <x v="0"/>
    <x v="6"/>
    <x v="0"/>
    <n v="6.71"/>
    <n v="389158"/>
    <n v="42823"/>
    <n v="31494"/>
    <n v="237"/>
    <n v="9661"/>
    <n v="473373"/>
  </r>
  <r>
    <x v="90"/>
    <x v="0"/>
    <x v="7"/>
    <x v="0"/>
    <n v="7.51"/>
    <n v="423382"/>
    <n v="48053"/>
    <n v="32939"/>
    <n v="247"/>
    <n v="63264"/>
    <n v="567885"/>
  </r>
  <r>
    <x v="90"/>
    <x v="0"/>
    <x v="8"/>
    <x v="0"/>
    <n v="7.26"/>
    <n v="468714"/>
    <n v="49123"/>
    <n v="33529"/>
    <n v="237"/>
    <n v="68164"/>
    <n v="619767"/>
  </r>
  <r>
    <x v="90"/>
    <x v="0"/>
    <x v="9"/>
    <x v="0"/>
    <n v="7.5"/>
    <n v="458882"/>
    <n v="56326"/>
    <n v="34555"/>
    <n v="264"/>
    <n v="57092"/>
    <n v="607119"/>
  </r>
  <r>
    <x v="90"/>
    <x v="0"/>
    <x v="10"/>
    <x v="0"/>
    <n v="8.75"/>
    <n v="455779"/>
    <n v="58933"/>
    <n v="107338"/>
    <n v="231"/>
    <n v="0"/>
    <n v="622281"/>
  </r>
  <r>
    <x v="90"/>
    <x v="0"/>
    <x v="11"/>
    <x v="0"/>
    <n v="7.85"/>
    <n v="476221"/>
    <n v="58243"/>
    <n v="116783"/>
    <n v="270"/>
    <n v="0"/>
    <n v="651517"/>
  </r>
  <r>
    <x v="90"/>
    <x v="0"/>
    <x v="12"/>
    <x v="0"/>
    <n v="5.83"/>
    <n v="493952"/>
    <n v="59636"/>
    <n v="116104"/>
    <n v="272"/>
    <n v="0"/>
    <n v="669964"/>
  </r>
  <r>
    <x v="90"/>
    <x v="0"/>
    <x v="13"/>
    <x v="0"/>
    <n v="6.75"/>
    <n v="491373"/>
    <n v="82202"/>
    <n v="100263"/>
    <n v="0"/>
    <n v="267"/>
    <n v="674105"/>
  </r>
  <r>
    <x v="90"/>
    <x v="0"/>
    <x v="14"/>
    <x v="0"/>
    <n v="7.45"/>
    <n v="504970"/>
    <n v="85370"/>
    <n v="103788"/>
    <n v="0"/>
    <n v="270"/>
    <n v="694398"/>
  </r>
  <r>
    <x v="90"/>
    <x v="0"/>
    <x v="15"/>
    <x v="0"/>
    <n v="6.94"/>
    <n v="517224"/>
    <n v="83921"/>
    <n v="109034"/>
    <n v="0"/>
    <n v="0"/>
    <n v="710179"/>
  </r>
  <r>
    <x v="90"/>
    <x v="0"/>
    <x v="16"/>
    <x v="0"/>
    <n v="7.87"/>
    <n v="530529"/>
    <n v="84585"/>
    <n v="109513"/>
    <n v="0"/>
    <n v="0"/>
    <n v="724627"/>
  </r>
  <r>
    <x v="90"/>
    <x v="0"/>
    <x v="17"/>
    <x v="0"/>
    <n v="8.56"/>
    <n v="545226"/>
    <n v="84636"/>
    <n v="113501"/>
    <n v="0"/>
    <n v="0"/>
    <n v="743363"/>
  </r>
  <r>
    <x v="90"/>
    <x v="0"/>
    <x v="18"/>
    <x v="0"/>
    <n v="7.38"/>
    <n v="580222"/>
    <n v="86201"/>
    <n v="109047"/>
    <n v="0"/>
    <n v="0"/>
    <n v="775470"/>
  </r>
  <r>
    <x v="91"/>
    <x v="0"/>
    <x v="0"/>
    <x v="0"/>
    <n v="0"/>
    <n v="0"/>
    <n v="0"/>
    <n v="0"/>
    <n v="0"/>
    <n v="0"/>
    <n v="0"/>
  </r>
  <r>
    <x v="91"/>
    <x v="0"/>
    <x v="1"/>
    <x v="0"/>
    <n v="0"/>
    <n v="0"/>
    <n v="0"/>
    <n v="0"/>
    <n v="0"/>
    <n v="0"/>
    <n v="0"/>
  </r>
  <r>
    <x v="91"/>
    <x v="0"/>
    <x v="2"/>
    <x v="0"/>
    <n v="0"/>
    <n v="0"/>
    <n v="0"/>
    <n v="0"/>
    <n v="0"/>
    <n v="0"/>
    <n v="0"/>
  </r>
  <r>
    <x v="91"/>
    <x v="0"/>
    <x v="3"/>
    <x v="0"/>
    <n v="0"/>
    <n v="0"/>
    <n v="0"/>
    <n v="0"/>
    <n v="0"/>
    <n v="0"/>
    <n v="0"/>
  </r>
  <r>
    <x v="91"/>
    <x v="0"/>
    <x v="4"/>
    <x v="0"/>
    <n v="0"/>
    <n v="0"/>
    <n v="0"/>
    <n v="0"/>
    <n v="0"/>
    <n v="0"/>
    <n v="0"/>
  </r>
  <r>
    <x v="91"/>
    <x v="0"/>
    <x v="5"/>
    <x v="0"/>
    <n v="0"/>
    <n v="0"/>
    <n v="0"/>
    <n v="0"/>
    <n v="0"/>
    <n v="0"/>
    <n v="0"/>
  </r>
  <r>
    <x v="91"/>
    <x v="0"/>
    <x v="6"/>
    <x v="0"/>
    <n v="0"/>
    <n v="0"/>
    <n v="0"/>
    <n v="0"/>
    <n v="0"/>
    <n v="0"/>
    <n v="0"/>
  </r>
  <r>
    <x v="91"/>
    <x v="0"/>
    <x v="7"/>
    <x v="0"/>
    <n v="0"/>
    <n v="0"/>
    <n v="0"/>
    <n v="0"/>
    <n v="0"/>
    <n v="0"/>
    <n v="0"/>
  </r>
  <r>
    <x v="91"/>
    <x v="0"/>
    <x v="8"/>
    <x v="0"/>
    <n v="0"/>
    <n v="0"/>
    <n v="0"/>
    <n v="0"/>
    <n v="0"/>
    <n v="0"/>
    <n v="0"/>
  </r>
  <r>
    <x v="91"/>
    <x v="0"/>
    <x v="9"/>
    <x v="0"/>
    <n v="0"/>
    <n v="0"/>
    <n v="0"/>
    <n v="0"/>
    <n v="0"/>
    <n v="0"/>
    <n v="0"/>
  </r>
  <r>
    <x v="91"/>
    <x v="0"/>
    <x v="10"/>
    <x v="0"/>
    <n v="0"/>
    <n v="0"/>
    <n v="0"/>
    <n v="0"/>
    <n v="0"/>
    <n v="0"/>
    <n v="0"/>
  </r>
  <r>
    <x v="91"/>
    <x v="0"/>
    <x v="11"/>
    <x v="0"/>
    <n v="0"/>
    <n v="0"/>
    <n v="0"/>
    <n v="0"/>
    <n v="0"/>
    <n v="0"/>
    <n v="0"/>
  </r>
  <r>
    <x v="91"/>
    <x v="0"/>
    <x v="12"/>
    <x v="0"/>
    <n v="0"/>
    <n v="0"/>
    <n v="0"/>
    <n v="0"/>
    <n v="0"/>
    <n v="0"/>
    <n v="0"/>
  </r>
  <r>
    <x v="91"/>
    <x v="0"/>
    <x v="13"/>
    <x v="0"/>
    <n v="0"/>
    <n v="0"/>
    <n v="0"/>
    <n v="0"/>
    <n v="0"/>
    <n v="0"/>
    <n v="0"/>
  </r>
  <r>
    <x v="91"/>
    <x v="0"/>
    <x v="14"/>
    <x v="0"/>
    <n v="0"/>
    <n v="0"/>
    <n v="0"/>
    <n v="0"/>
    <n v="0"/>
    <n v="0"/>
    <n v="0"/>
  </r>
  <r>
    <x v="91"/>
    <x v="0"/>
    <x v="15"/>
    <x v="0"/>
    <n v="0"/>
    <n v="0"/>
    <n v="0"/>
    <n v="0"/>
    <n v="0"/>
    <n v="0"/>
    <n v="0"/>
  </r>
  <r>
    <x v="91"/>
    <x v="0"/>
    <x v="16"/>
    <x v="0"/>
    <n v="0"/>
    <n v="0"/>
    <n v="0"/>
    <n v="0"/>
    <n v="0"/>
    <n v="0"/>
    <n v="0"/>
  </r>
  <r>
    <x v="91"/>
    <x v="0"/>
    <x v="17"/>
    <x v="0"/>
    <n v="0"/>
    <n v="0"/>
    <n v="0"/>
    <n v="0"/>
    <n v="0"/>
    <n v="0"/>
    <n v="0"/>
  </r>
  <r>
    <x v="91"/>
    <x v="0"/>
    <x v="18"/>
    <x v="0"/>
    <n v="0"/>
    <n v="0"/>
    <n v="0"/>
    <n v="0"/>
    <n v="0"/>
    <n v="0"/>
    <n v="0"/>
  </r>
  <r>
    <x v="92"/>
    <x v="0"/>
    <x v="5"/>
    <x v="0"/>
    <n v="13.01"/>
    <n v="8380"/>
    <n v="9651"/>
    <n v="254"/>
    <n v="25"/>
    <n v="3090"/>
    <n v="21400"/>
  </r>
  <r>
    <x v="92"/>
    <x v="0"/>
    <x v="6"/>
    <x v="0"/>
    <n v="20.65"/>
    <n v="7202"/>
    <n v="9216"/>
    <n v="288"/>
    <n v="118"/>
    <n v="3159"/>
    <n v="19983"/>
  </r>
  <r>
    <x v="92"/>
    <x v="0"/>
    <x v="7"/>
    <x v="0"/>
    <n v="1.1499999999999999"/>
    <n v="8555"/>
    <n v="9543"/>
    <n v="240"/>
    <n v="0"/>
    <n v="2100"/>
    <n v="20438"/>
  </r>
  <r>
    <x v="92"/>
    <x v="0"/>
    <x v="8"/>
    <x v="0"/>
    <n v="5.73"/>
    <n v="8565"/>
    <n v="11908"/>
    <n v="240"/>
    <n v="187"/>
    <n v="0"/>
    <n v="20900"/>
  </r>
  <r>
    <x v="92"/>
    <x v="0"/>
    <x v="9"/>
    <x v="0"/>
    <n v="0"/>
    <n v="8726"/>
    <n v="10022"/>
    <n v="242"/>
    <n v="0"/>
    <n v="2029"/>
    <n v="21019"/>
  </r>
  <r>
    <x v="92"/>
    <x v="0"/>
    <x v="10"/>
    <x v="0"/>
    <n v="19.989999999999998"/>
    <n v="8994"/>
    <n v="11454"/>
    <n v="246"/>
    <n v="0"/>
    <n v="0"/>
    <n v="20694"/>
  </r>
  <r>
    <x v="92"/>
    <x v="0"/>
    <x v="11"/>
    <x v="0"/>
    <n v="14.68"/>
    <n v="8525"/>
    <n v="12217"/>
    <n v="242"/>
    <n v="0"/>
    <n v="0"/>
    <n v="20984"/>
  </r>
  <r>
    <x v="92"/>
    <x v="0"/>
    <x v="12"/>
    <x v="0"/>
    <n v="8.09"/>
    <n v="9583"/>
    <n v="13661"/>
    <n v="0"/>
    <n v="0"/>
    <n v="0"/>
    <n v="23244"/>
  </r>
  <r>
    <x v="92"/>
    <x v="0"/>
    <x v="13"/>
    <x v="0"/>
    <n v="8.66"/>
    <n v="8859"/>
    <n v="13442"/>
    <n v="0"/>
    <n v="0"/>
    <n v="0"/>
    <n v="22301"/>
  </r>
  <r>
    <x v="92"/>
    <x v="0"/>
    <x v="14"/>
    <x v="0"/>
    <n v="2.64"/>
    <n v="8498"/>
    <n v="10290"/>
    <n v="244"/>
    <n v="0"/>
    <n v="3190"/>
    <n v="22222"/>
  </r>
  <r>
    <x v="92"/>
    <x v="0"/>
    <x v="15"/>
    <x v="0"/>
    <n v="6.07"/>
    <n v="8987"/>
    <n v="13637"/>
    <n v="0"/>
    <n v="0"/>
    <n v="0"/>
    <n v="22624"/>
  </r>
  <r>
    <x v="92"/>
    <x v="0"/>
    <x v="16"/>
    <x v="0"/>
    <n v="0"/>
    <n v="9181"/>
    <n v="13940"/>
    <n v="0"/>
    <n v="0"/>
    <n v="0"/>
    <n v="23121"/>
  </r>
  <r>
    <x v="93"/>
    <x v="0"/>
    <x v="0"/>
    <x v="0"/>
    <n v="1.0900000000000001"/>
    <n v="1780"/>
    <n v="303"/>
    <n v="0"/>
    <n v="0"/>
    <n v="0"/>
    <n v="2083"/>
  </r>
  <r>
    <x v="93"/>
    <x v="0"/>
    <x v="1"/>
    <x v="0"/>
    <n v="1.22"/>
    <n v="1800"/>
    <n v="295"/>
    <n v="0"/>
    <n v="0"/>
    <n v="0"/>
    <n v="2095"/>
  </r>
  <r>
    <x v="93"/>
    <x v="0"/>
    <x v="2"/>
    <x v="0"/>
    <n v="2.2999999999999998"/>
    <n v="1773"/>
    <n v="299"/>
    <n v="0"/>
    <n v="0"/>
    <n v="0"/>
    <n v="2072"/>
  </r>
  <r>
    <x v="93"/>
    <x v="0"/>
    <x v="3"/>
    <x v="0"/>
    <n v="0"/>
    <n v="1674"/>
    <n v="208"/>
    <n v="0"/>
    <n v="0"/>
    <n v="0"/>
    <n v="1882"/>
  </r>
  <r>
    <x v="93"/>
    <x v="0"/>
    <x v="4"/>
    <x v="0"/>
    <n v="0"/>
    <n v="1624"/>
    <n v="268"/>
    <n v="0"/>
    <n v="0"/>
    <n v="0"/>
    <n v="1892"/>
  </r>
  <r>
    <x v="93"/>
    <x v="0"/>
    <x v="5"/>
    <x v="0"/>
    <n v="0"/>
    <n v="1456"/>
    <n v="273"/>
    <n v="0"/>
    <n v="0"/>
    <n v="0"/>
    <n v="1729"/>
  </r>
  <r>
    <x v="93"/>
    <x v="0"/>
    <x v="6"/>
    <x v="0"/>
    <n v="0"/>
    <n v="1445"/>
    <n v="276"/>
    <n v="0"/>
    <n v="0"/>
    <n v="0"/>
    <n v="1721"/>
  </r>
  <r>
    <x v="93"/>
    <x v="0"/>
    <x v="7"/>
    <x v="0"/>
    <n v="0"/>
    <n v="1343"/>
    <n v="339"/>
    <n v="0"/>
    <n v="0"/>
    <n v="0"/>
    <n v="1682"/>
  </r>
  <r>
    <x v="93"/>
    <x v="0"/>
    <x v="8"/>
    <x v="0"/>
    <n v="0"/>
    <n v="1424"/>
    <n v="362"/>
    <n v="0"/>
    <n v="0"/>
    <n v="0"/>
    <n v="1786"/>
  </r>
  <r>
    <x v="93"/>
    <x v="0"/>
    <x v="9"/>
    <x v="0"/>
    <n v="0"/>
    <n v="1506"/>
    <n v="277"/>
    <n v="0"/>
    <n v="0"/>
    <n v="0"/>
    <n v="1783"/>
  </r>
  <r>
    <x v="93"/>
    <x v="0"/>
    <x v="10"/>
    <x v="0"/>
    <n v="0"/>
    <n v="1500"/>
    <n v="306"/>
    <n v="0"/>
    <n v="0"/>
    <n v="0"/>
    <n v="1806"/>
  </r>
  <r>
    <x v="93"/>
    <x v="0"/>
    <x v="11"/>
    <x v="0"/>
    <n v="0"/>
    <n v="1576"/>
    <n v="346"/>
    <n v="0"/>
    <n v="0"/>
    <n v="0"/>
    <n v="1922"/>
  </r>
  <r>
    <x v="93"/>
    <x v="0"/>
    <x v="12"/>
    <x v="0"/>
    <n v="1.43"/>
    <n v="1995"/>
    <n v="181"/>
    <n v="0"/>
    <n v="0"/>
    <n v="0"/>
    <n v="2176"/>
  </r>
  <r>
    <x v="93"/>
    <x v="0"/>
    <x v="13"/>
    <x v="0"/>
    <n v="1.38"/>
    <n v="1797"/>
    <n v="173"/>
    <n v="0"/>
    <n v="0"/>
    <n v="0"/>
    <n v="1970"/>
  </r>
  <r>
    <x v="93"/>
    <x v="0"/>
    <x v="14"/>
    <x v="0"/>
    <n v="1.35"/>
    <n v="1856"/>
    <n v="161"/>
    <n v="0"/>
    <n v="0"/>
    <n v="0"/>
    <n v="2017"/>
  </r>
  <r>
    <x v="93"/>
    <x v="0"/>
    <x v="15"/>
    <x v="0"/>
    <n v="0"/>
    <n v="1885"/>
    <n v="174"/>
    <n v="0"/>
    <n v="0"/>
    <n v="0"/>
    <n v="2059"/>
  </r>
  <r>
    <x v="93"/>
    <x v="0"/>
    <x v="16"/>
    <x v="0"/>
    <n v="0"/>
    <n v="1926"/>
    <n v="178"/>
    <n v="0"/>
    <n v="0"/>
    <n v="0"/>
    <n v="2104"/>
  </r>
  <r>
    <x v="93"/>
    <x v="0"/>
    <x v="17"/>
    <x v="0"/>
    <n v="0"/>
    <n v="1722"/>
    <n v="141"/>
    <n v="0"/>
    <n v="0"/>
    <n v="0"/>
    <n v="1863"/>
  </r>
  <r>
    <x v="93"/>
    <x v="0"/>
    <x v="18"/>
    <x v="0"/>
    <n v="0"/>
    <n v="1763"/>
    <n v="176"/>
    <n v="0"/>
    <n v="0"/>
    <n v="0"/>
    <n v="1939"/>
  </r>
  <r>
    <x v="94"/>
    <x v="0"/>
    <x v="0"/>
    <x v="0"/>
    <n v="14.3"/>
    <n v="26869"/>
    <n v="16632"/>
    <n v="821"/>
    <n v="0"/>
    <n v="0"/>
    <n v="44322"/>
  </r>
  <r>
    <x v="94"/>
    <x v="0"/>
    <x v="1"/>
    <x v="0"/>
    <n v="10.19"/>
    <n v="27613"/>
    <n v="17536"/>
    <n v="816"/>
    <n v="0"/>
    <n v="0"/>
    <n v="45965"/>
  </r>
  <r>
    <x v="94"/>
    <x v="0"/>
    <x v="2"/>
    <x v="0"/>
    <n v="10.87"/>
    <n v="28286"/>
    <n v="18255"/>
    <n v="892"/>
    <n v="0"/>
    <n v="0"/>
    <n v="47433"/>
  </r>
  <r>
    <x v="94"/>
    <x v="0"/>
    <x v="3"/>
    <x v="0"/>
    <n v="5.07"/>
    <n v="30748"/>
    <n v="19348"/>
    <n v="1009"/>
    <n v="0"/>
    <n v="0"/>
    <n v="51105"/>
  </r>
  <r>
    <x v="94"/>
    <x v="0"/>
    <x v="4"/>
    <x v="0"/>
    <n v="6.35"/>
    <n v="31575"/>
    <n v="20318"/>
    <n v="927"/>
    <n v="0"/>
    <n v="0"/>
    <n v="52820"/>
  </r>
  <r>
    <x v="94"/>
    <x v="0"/>
    <x v="5"/>
    <x v="0"/>
    <n v="5.58"/>
    <n v="33690"/>
    <n v="21223"/>
    <n v="887"/>
    <n v="0"/>
    <n v="0"/>
    <n v="55800"/>
  </r>
  <r>
    <x v="94"/>
    <x v="0"/>
    <x v="6"/>
    <x v="0"/>
    <n v="6.25"/>
    <n v="37474"/>
    <n v="22003"/>
    <n v="946"/>
    <n v="0"/>
    <n v="0"/>
    <n v="60423"/>
  </r>
  <r>
    <x v="94"/>
    <x v="0"/>
    <x v="7"/>
    <x v="0"/>
    <n v="8.85"/>
    <n v="39097"/>
    <n v="25137"/>
    <n v="1072"/>
    <n v="0"/>
    <n v="0"/>
    <n v="65306"/>
  </r>
  <r>
    <x v="94"/>
    <x v="0"/>
    <x v="8"/>
    <x v="0"/>
    <n v="9.2200000000000006"/>
    <n v="43378"/>
    <n v="26620"/>
    <n v="1108"/>
    <n v="0"/>
    <n v="0"/>
    <n v="71106"/>
  </r>
  <r>
    <x v="94"/>
    <x v="0"/>
    <x v="9"/>
    <x v="0"/>
    <n v="8.91"/>
    <n v="46107"/>
    <n v="30196"/>
    <n v="1111"/>
    <n v="0"/>
    <n v="0"/>
    <n v="77414"/>
  </r>
  <r>
    <x v="94"/>
    <x v="0"/>
    <x v="10"/>
    <x v="0"/>
    <n v="9.3800000000000008"/>
    <n v="48842"/>
    <n v="31749"/>
    <n v="1292"/>
    <n v="0"/>
    <n v="0"/>
    <n v="81883"/>
  </r>
  <r>
    <x v="94"/>
    <x v="0"/>
    <x v="11"/>
    <x v="0"/>
    <n v="7.53"/>
    <n v="52213"/>
    <n v="33192"/>
    <n v="1168"/>
    <n v="0"/>
    <n v="0"/>
    <n v="86573"/>
  </r>
  <r>
    <x v="94"/>
    <x v="0"/>
    <x v="12"/>
    <x v="0"/>
    <n v="8.58"/>
    <n v="55737"/>
    <n v="35143"/>
    <n v="755"/>
    <n v="0"/>
    <n v="0"/>
    <n v="91635"/>
  </r>
  <r>
    <x v="94"/>
    <x v="0"/>
    <x v="13"/>
    <x v="0"/>
    <n v="7.81"/>
    <n v="56674"/>
    <n v="35469"/>
    <n v="818"/>
    <n v="0"/>
    <n v="0"/>
    <n v="92961"/>
  </r>
  <r>
    <x v="94"/>
    <x v="0"/>
    <x v="14"/>
    <x v="0"/>
    <n v="5.76"/>
    <n v="59507"/>
    <n v="33723"/>
    <n v="998"/>
    <n v="0"/>
    <n v="0"/>
    <n v="94228"/>
  </r>
  <r>
    <x v="94"/>
    <x v="0"/>
    <x v="15"/>
    <x v="0"/>
    <n v="0.13"/>
    <n v="67438"/>
    <n v="37803"/>
    <n v="1066"/>
    <n v="0"/>
    <n v="0"/>
    <n v="106307"/>
  </r>
  <r>
    <x v="94"/>
    <x v="0"/>
    <x v="16"/>
    <x v="0"/>
    <n v="3.74"/>
    <n v="66438"/>
    <n v="36990"/>
    <n v="828"/>
    <n v="0"/>
    <n v="0"/>
    <n v="104256"/>
  </r>
  <r>
    <x v="94"/>
    <x v="0"/>
    <x v="17"/>
    <x v="0"/>
    <n v="2.88"/>
    <n v="70063"/>
    <n v="38357"/>
    <n v="883"/>
    <n v="0"/>
    <n v="0"/>
    <n v="109303"/>
  </r>
  <r>
    <x v="94"/>
    <x v="0"/>
    <x v="18"/>
    <x v="0"/>
    <n v="3.86"/>
    <n v="77270"/>
    <n v="40272"/>
    <n v="967"/>
    <n v="0"/>
    <n v="0"/>
    <n v="118509"/>
  </r>
  <r>
    <x v="95"/>
    <x v="0"/>
    <x v="0"/>
    <x v="0"/>
    <n v="0"/>
    <n v="104585"/>
    <n v="29642"/>
    <n v="23922"/>
    <n v="79"/>
    <n v="8051"/>
    <n v="166279"/>
  </r>
  <r>
    <x v="95"/>
    <x v="0"/>
    <x v="1"/>
    <x v="0"/>
    <n v="9.1999999999999993"/>
    <n v="113472"/>
    <n v="30578"/>
    <n v="25004"/>
    <n v="80"/>
    <n v="5559"/>
    <n v="174693"/>
  </r>
  <r>
    <x v="95"/>
    <x v="0"/>
    <x v="2"/>
    <x v="0"/>
    <n v="8.4600000000000009"/>
    <n v="114560"/>
    <n v="32320"/>
    <n v="25744"/>
    <n v="93"/>
    <n v="4031"/>
    <n v="176748"/>
  </r>
  <r>
    <x v="95"/>
    <x v="0"/>
    <x v="3"/>
    <x v="0"/>
    <n v="6.39"/>
    <n v="126929"/>
    <n v="36620"/>
    <n v="23088"/>
    <n v="108"/>
    <n v="5224"/>
    <n v="191969"/>
  </r>
  <r>
    <x v="95"/>
    <x v="0"/>
    <x v="4"/>
    <x v="0"/>
    <n v="6.77"/>
    <n v="127094"/>
    <n v="39195"/>
    <n v="23494"/>
    <n v="110"/>
    <n v="7268"/>
    <n v="197161"/>
  </r>
  <r>
    <x v="95"/>
    <x v="0"/>
    <x v="5"/>
    <x v="0"/>
    <n v="7.59"/>
    <n v="147139"/>
    <n v="39414"/>
    <n v="22763"/>
    <n v="130"/>
    <n v="3405"/>
    <n v="212851"/>
  </r>
  <r>
    <x v="95"/>
    <x v="0"/>
    <x v="6"/>
    <x v="0"/>
    <n v="8.43"/>
    <n v="147166"/>
    <n v="45115"/>
    <n v="29945"/>
    <n v="159"/>
    <n v="6544"/>
    <n v="228929"/>
  </r>
  <r>
    <x v="95"/>
    <x v="0"/>
    <x v="7"/>
    <x v="0"/>
    <n v="6.78"/>
    <n v="155234"/>
    <n v="47067"/>
    <n v="26109"/>
    <n v="183"/>
    <n v="4499"/>
    <n v="233092"/>
  </r>
  <r>
    <x v="95"/>
    <x v="0"/>
    <x v="8"/>
    <x v="0"/>
    <n v="12.14"/>
    <n v="171526"/>
    <n v="54515"/>
    <n v="26327"/>
    <n v="251"/>
    <n v="4857"/>
    <n v="257476"/>
  </r>
  <r>
    <x v="95"/>
    <x v="0"/>
    <x v="9"/>
    <x v="0"/>
    <n v="5.61"/>
    <n v="175166"/>
    <n v="59595"/>
    <n v="12541"/>
    <n v="276"/>
    <n v="4409"/>
    <n v="251987"/>
  </r>
  <r>
    <x v="95"/>
    <x v="0"/>
    <x v="10"/>
    <x v="0"/>
    <n v="7.89"/>
    <n v="172688"/>
    <n v="65432"/>
    <n v="8117"/>
    <n v="285"/>
    <n v="4394"/>
    <n v="250916"/>
  </r>
  <r>
    <x v="95"/>
    <x v="0"/>
    <x v="11"/>
    <x v="0"/>
    <n v="6.4"/>
    <n v="186043"/>
    <n v="69427"/>
    <n v="8809"/>
    <n v="316"/>
    <n v="5610"/>
    <n v="270205"/>
  </r>
  <r>
    <x v="95"/>
    <x v="0"/>
    <x v="12"/>
    <x v="0"/>
    <n v="7.47"/>
    <n v="193554"/>
    <n v="72643"/>
    <n v="8806"/>
    <n v="329"/>
    <n v="3679"/>
    <n v="279011"/>
  </r>
  <r>
    <x v="95"/>
    <x v="0"/>
    <x v="13"/>
    <x v="0"/>
    <n v="5.13"/>
    <n v="196298"/>
    <n v="73528"/>
    <n v="7598"/>
    <n v="0"/>
    <n v="4311"/>
    <n v="281735"/>
  </r>
  <r>
    <x v="95"/>
    <x v="0"/>
    <x v="14"/>
    <x v="0"/>
    <n v="7.79"/>
    <n v="201021"/>
    <n v="76857"/>
    <n v="9012"/>
    <n v="0"/>
    <n v="4011"/>
    <n v="290901"/>
  </r>
  <r>
    <x v="95"/>
    <x v="0"/>
    <x v="15"/>
    <x v="0"/>
    <n v="5.97"/>
    <n v="214781"/>
    <n v="83100"/>
    <n v="14750"/>
    <n v="0"/>
    <n v="0"/>
    <n v="312631"/>
  </r>
  <r>
    <x v="95"/>
    <x v="0"/>
    <x v="16"/>
    <x v="0"/>
    <n v="5.56"/>
    <n v="229532"/>
    <n v="89127"/>
    <n v="15759"/>
    <n v="0"/>
    <n v="0"/>
    <n v="334418"/>
  </r>
  <r>
    <x v="95"/>
    <x v="0"/>
    <x v="17"/>
    <x v="0"/>
    <n v="6.79"/>
    <n v="243294"/>
    <n v="95444"/>
    <n v="22755"/>
    <n v="0"/>
    <n v="0"/>
    <n v="361493"/>
  </r>
  <r>
    <x v="95"/>
    <x v="0"/>
    <x v="18"/>
    <x v="0"/>
    <n v="6.06"/>
    <n v="265343"/>
    <n v="101980"/>
    <n v="23469"/>
    <n v="0"/>
    <n v="0"/>
    <n v="390792"/>
  </r>
  <r>
    <x v="96"/>
    <x v="0"/>
    <x v="0"/>
    <x v="0"/>
    <n v="2.91"/>
    <n v="11679"/>
    <n v="109508"/>
    <n v="0"/>
    <n v="118757"/>
    <n v="0"/>
    <n v="239944"/>
  </r>
  <r>
    <x v="96"/>
    <x v="0"/>
    <x v="1"/>
    <x v="0"/>
    <n v="3.74"/>
    <n v="111000"/>
    <n v="111000"/>
    <n v="0"/>
    <n v="19000"/>
    <n v="0"/>
    <n v="241000"/>
  </r>
  <r>
    <x v="96"/>
    <x v="0"/>
    <x v="2"/>
    <x v="0"/>
    <n v="3.24"/>
    <n v="116578"/>
    <n v="114336"/>
    <n v="0"/>
    <n v="18790"/>
    <n v="0"/>
    <n v="249704"/>
  </r>
  <r>
    <x v="96"/>
    <x v="0"/>
    <x v="3"/>
    <x v="0"/>
    <n v="3.06"/>
    <n v="121461"/>
    <n v="118444"/>
    <n v="0"/>
    <n v="19330"/>
    <n v="0"/>
    <n v="259235"/>
  </r>
  <r>
    <x v="96"/>
    <x v="0"/>
    <x v="4"/>
    <x v="0"/>
    <n v="3.93"/>
    <n v="115302"/>
    <n v="118930"/>
    <n v="0"/>
    <n v="19362"/>
    <n v="0"/>
    <n v="253594"/>
  </r>
  <r>
    <x v="96"/>
    <x v="0"/>
    <x v="5"/>
    <x v="0"/>
    <n v="5.42"/>
    <n v="123513"/>
    <n v="123217"/>
    <n v="0"/>
    <n v="19650"/>
    <n v="0"/>
    <n v="266380"/>
  </r>
  <r>
    <x v="96"/>
    <x v="0"/>
    <x v="6"/>
    <x v="0"/>
    <n v="4.63"/>
    <n v="115960"/>
    <n v="134404"/>
    <n v="0"/>
    <n v="20689"/>
    <n v="0"/>
    <n v="271053"/>
  </r>
  <r>
    <x v="96"/>
    <x v="0"/>
    <x v="7"/>
    <x v="0"/>
    <n v="4.01"/>
    <n v="114538"/>
    <n v="136616"/>
    <n v="0"/>
    <n v="21735"/>
    <n v="0"/>
    <n v="272889"/>
  </r>
  <r>
    <x v="96"/>
    <x v="0"/>
    <x v="8"/>
    <x v="0"/>
    <n v="4.67"/>
    <n v="121903"/>
    <n v="129991"/>
    <n v="0"/>
    <n v="22099"/>
    <n v="0"/>
    <n v="273993"/>
  </r>
  <r>
    <x v="96"/>
    <x v="0"/>
    <x v="9"/>
    <x v="0"/>
    <n v="3.96"/>
    <n v="119525"/>
    <n v="134019"/>
    <n v="0"/>
    <n v="0"/>
    <n v="21798"/>
    <n v="275342"/>
  </r>
  <r>
    <x v="96"/>
    <x v="0"/>
    <x v="10"/>
    <x v="0"/>
    <n v="4.68"/>
    <n v="116125"/>
    <n v="125947"/>
    <n v="0"/>
    <n v="23440"/>
    <n v="0"/>
    <n v="265512"/>
  </r>
  <r>
    <x v="96"/>
    <x v="0"/>
    <x v="11"/>
    <x v="0"/>
    <n v="3.82"/>
    <n v="123769"/>
    <n v="127367"/>
    <n v="0"/>
    <n v="26383"/>
    <n v="0"/>
    <n v="277519"/>
  </r>
  <r>
    <x v="96"/>
    <x v="0"/>
    <x v="12"/>
    <x v="0"/>
    <n v="3.59"/>
    <n v="122269"/>
    <n v="136208"/>
    <n v="0"/>
    <n v="26843"/>
    <n v="0"/>
    <n v="285320"/>
  </r>
  <r>
    <x v="96"/>
    <x v="0"/>
    <x v="13"/>
    <x v="0"/>
    <n v="3.65"/>
    <n v="116234"/>
    <n v="134748"/>
    <n v="0"/>
    <n v="0"/>
    <n v="24788"/>
    <n v="275770"/>
  </r>
  <r>
    <x v="96"/>
    <x v="0"/>
    <x v="14"/>
    <x v="0"/>
    <n v="3.96"/>
    <n v="116268"/>
    <n v="137633"/>
    <n v="0"/>
    <n v="0"/>
    <n v="25468"/>
    <n v="279369"/>
  </r>
  <r>
    <x v="96"/>
    <x v="0"/>
    <x v="15"/>
    <x v="0"/>
    <n v="4.4000000000000004"/>
    <n v="112400"/>
    <n v="163276"/>
    <n v="0"/>
    <n v="0"/>
    <n v="0"/>
    <n v="275676"/>
  </r>
  <r>
    <x v="96"/>
    <x v="0"/>
    <x v="16"/>
    <x v="0"/>
    <n v="3.92"/>
    <n v="136883"/>
    <n v="135973"/>
    <n v="0"/>
    <n v="0"/>
    <n v="0"/>
    <n v="272856"/>
  </r>
  <r>
    <x v="96"/>
    <x v="0"/>
    <x v="17"/>
    <x v="0"/>
    <n v="4.4400000000000004"/>
    <n v="138820"/>
    <n v="138303"/>
    <n v="0"/>
    <n v="0"/>
    <n v="0"/>
    <n v="277123"/>
  </r>
  <r>
    <x v="96"/>
    <x v="0"/>
    <x v="18"/>
    <x v="0"/>
    <n v="4.22"/>
    <n v="140810"/>
    <n v="131042"/>
    <n v="0"/>
    <n v="0"/>
    <n v="0"/>
    <n v="271852"/>
  </r>
  <r>
    <x v="97"/>
    <x v="0"/>
    <x v="0"/>
    <x v="0"/>
    <n v="6.87"/>
    <n v="148980"/>
    <n v="24762"/>
    <n v="46187"/>
    <n v="457"/>
    <n v="0"/>
    <n v="220386"/>
  </r>
  <r>
    <x v="97"/>
    <x v="0"/>
    <x v="1"/>
    <x v="0"/>
    <n v="7.55"/>
    <n v="165346"/>
    <n v="26787"/>
    <n v="36390"/>
    <n v="459"/>
    <n v="0"/>
    <n v="228982"/>
  </r>
  <r>
    <x v="97"/>
    <x v="0"/>
    <x v="2"/>
    <x v="0"/>
    <n v="6.99"/>
    <n v="167287"/>
    <n v="24728"/>
    <n v="23608"/>
    <n v="464"/>
    <n v="164"/>
    <n v="216251"/>
  </r>
  <r>
    <x v="97"/>
    <x v="0"/>
    <x v="3"/>
    <x v="0"/>
    <n v="7.81"/>
    <n v="169491"/>
    <n v="24703"/>
    <n v="3028"/>
    <n v="461"/>
    <n v="136"/>
    <n v="197819"/>
  </r>
  <r>
    <x v="97"/>
    <x v="0"/>
    <x v="4"/>
    <x v="0"/>
    <n v="8.43"/>
    <n v="160799"/>
    <n v="23884"/>
    <n v="121"/>
    <n v="474"/>
    <n v="153"/>
    <n v="185431"/>
  </r>
  <r>
    <x v="97"/>
    <x v="0"/>
    <x v="5"/>
    <x v="0"/>
    <n v="7.07"/>
    <n v="178639"/>
    <n v="25468"/>
    <n v="130"/>
    <n v="462"/>
    <n v="56"/>
    <n v="204755"/>
  </r>
  <r>
    <x v="97"/>
    <x v="0"/>
    <x v="6"/>
    <x v="0"/>
    <n v="7.69"/>
    <n v="175816"/>
    <n v="26440"/>
    <n v="0"/>
    <n v="466"/>
    <n v="99"/>
    <n v="202821"/>
  </r>
  <r>
    <x v="97"/>
    <x v="0"/>
    <x v="7"/>
    <x v="0"/>
    <n v="7.42"/>
    <n v="171164"/>
    <n v="25581"/>
    <n v="0"/>
    <n v="469"/>
    <n v="72"/>
    <n v="197286"/>
  </r>
  <r>
    <x v="97"/>
    <x v="0"/>
    <x v="8"/>
    <x v="0"/>
    <n v="6.82"/>
    <n v="186880"/>
    <n v="26581"/>
    <n v="0"/>
    <n v="465"/>
    <n v="75"/>
    <n v="214001"/>
  </r>
  <r>
    <x v="97"/>
    <x v="0"/>
    <x v="9"/>
    <x v="0"/>
    <n v="7.29"/>
    <n v="184154"/>
    <n v="27857"/>
    <n v="0"/>
    <n v="468"/>
    <n v="73"/>
    <n v="212552"/>
  </r>
  <r>
    <x v="97"/>
    <x v="0"/>
    <x v="10"/>
    <x v="0"/>
    <n v="6.31"/>
    <n v="188023"/>
    <n v="31350"/>
    <n v="0"/>
    <n v="547"/>
    <n v="71"/>
    <n v="219991"/>
  </r>
  <r>
    <x v="97"/>
    <x v="0"/>
    <x v="11"/>
    <x v="0"/>
    <n v="6.62"/>
    <n v="194083"/>
    <n v="31071"/>
    <n v="0"/>
    <n v="561"/>
    <n v="69"/>
    <n v="225784"/>
  </r>
  <r>
    <x v="97"/>
    <x v="0"/>
    <x v="12"/>
    <x v="0"/>
    <n v="6.92"/>
    <n v="195001"/>
    <n v="30285"/>
    <n v="0"/>
    <n v="591"/>
    <n v="95"/>
    <n v="225972"/>
  </r>
  <r>
    <x v="97"/>
    <x v="0"/>
    <x v="13"/>
    <x v="0"/>
    <n v="7.64"/>
    <n v="181421"/>
    <n v="30799"/>
    <n v="0"/>
    <n v="0"/>
    <n v="762"/>
    <n v="212982"/>
  </r>
  <r>
    <x v="97"/>
    <x v="0"/>
    <x v="14"/>
    <x v="0"/>
    <n v="7.92"/>
    <n v="179499"/>
    <n v="29384"/>
    <n v="0"/>
    <n v="0"/>
    <n v="750"/>
    <n v="209633"/>
  </r>
  <r>
    <x v="97"/>
    <x v="0"/>
    <x v="15"/>
    <x v="0"/>
    <n v="5.96"/>
    <n v="180250"/>
    <n v="29888"/>
    <n v="0"/>
    <n v="0"/>
    <n v="0"/>
    <n v="210138"/>
  </r>
  <r>
    <x v="97"/>
    <x v="0"/>
    <x v="16"/>
    <x v="0"/>
    <n v="7.12"/>
    <n v="177435"/>
    <n v="30888"/>
    <n v="84"/>
    <n v="0"/>
    <n v="0"/>
    <n v="208407"/>
  </r>
  <r>
    <x v="97"/>
    <x v="0"/>
    <x v="17"/>
    <x v="0"/>
    <n v="7.17"/>
    <n v="184786"/>
    <n v="32681"/>
    <n v="73"/>
    <n v="0"/>
    <n v="0"/>
    <n v="217540"/>
  </r>
  <r>
    <x v="97"/>
    <x v="0"/>
    <x v="18"/>
    <x v="0"/>
    <n v="5.95"/>
    <n v="192082"/>
    <n v="35678"/>
    <n v="75"/>
    <n v="0"/>
    <n v="0"/>
    <n v="227835"/>
  </r>
  <r>
    <x v="98"/>
    <x v="0"/>
    <x v="0"/>
    <x v="0"/>
    <n v="0"/>
    <n v="15617"/>
    <n v="6193"/>
    <n v="0"/>
    <n v="0"/>
    <n v="0"/>
    <n v="21810"/>
  </r>
  <r>
    <x v="98"/>
    <x v="0"/>
    <x v="1"/>
    <x v="0"/>
    <n v="0"/>
    <n v="15617"/>
    <n v="6193"/>
    <n v="0"/>
    <n v="0"/>
    <n v="0"/>
    <n v="21810"/>
  </r>
  <r>
    <x v="98"/>
    <x v="0"/>
    <x v="2"/>
    <x v="0"/>
    <n v="0"/>
    <n v="17328"/>
    <n v="6738"/>
    <n v="0"/>
    <n v="0"/>
    <n v="0"/>
    <n v="24066"/>
  </r>
  <r>
    <x v="98"/>
    <x v="0"/>
    <x v="3"/>
    <x v="0"/>
    <n v="6.54"/>
    <n v="17008"/>
    <n v="7097"/>
    <n v="0"/>
    <n v="0"/>
    <n v="0"/>
    <n v="24105"/>
  </r>
  <r>
    <x v="98"/>
    <x v="0"/>
    <x v="4"/>
    <x v="0"/>
    <n v="14.48"/>
    <n v="17535"/>
    <n v="6819"/>
    <n v="0"/>
    <n v="0"/>
    <n v="0"/>
    <n v="24354"/>
  </r>
  <r>
    <x v="98"/>
    <x v="0"/>
    <x v="5"/>
    <x v="0"/>
    <n v="12.22"/>
    <n v="18710"/>
    <n v="7059"/>
    <n v="0"/>
    <n v="0"/>
    <n v="0"/>
    <n v="25769"/>
  </r>
  <r>
    <x v="98"/>
    <x v="0"/>
    <x v="6"/>
    <x v="0"/>
    <n v="10.029999999999999"/>
    <n v="18750"/>
    <n v="7032"/>
    <n v="0"/>
    <n v="0"/>
    <n v="0"/>
    <n v="25782"/>
  </r>
  <r>
    <x v="98"/>
    <x v="0"/>
    <x v="7"/>
    <x v="0"/>
    <n v="25.72"/>
    <n v="22371"/>
    <n v="9165"/>
    <n v="0"/>
    <n v="0"/>
    <n v="0"/>
    <n v="31536"/>
  </r>
  <r>
    <x v="98"/>
    <x v="0"/>
    <x v="8"/>
    <x v="0"/>
    <n v="1.24"/>
    <n v="25441"/>
    <n v="20303"/>
    <n v="0"/>
    <n v="0"/>
    <n v="0"/>
    <n v="45744"/>
  </r>
  <r>
    <x v="98"/>
    <x v="0"/>
    <x v="9"/>
    <x v="0"/>
    <n v="1.24"/>
    <n v="25441"/>
    <n v="20303"/>
    <n v="0"/>
    <n v="0"/>
    <n v="0"/>
    <n v="45744"/>
  </r>
  <r>
    <x v="98"/>
    <x v="0"/>
    <x v="10"/>
    <x v="0"/>
    <n v="6.94"/>
    <n v="31920"/>
    <n v="14725"/>
    <n v="0"/>
    <n v="0"/>
    <n v="8131"/>
    <n v="54776"/>
  </r>
  <r>
    <x v="98"/>
    <x v="0"/>
    <x v="11"/>
    <x v="0"/>
    <n v="1.85"/>
    <n v="34031"/>
    <n v="26409"/>
    <n v="0"/>
    <n v="0"/>
    <n v="970"/>
    <n v="61410"/>
  </r>
  <r>
    <x v="98"/>
    <x v="0"/>
    <x v="12"/>
    <x v="0"/>
    <n v="4"/>
    <n v="39130"/>
    <n v="20836"/>
    <n v="0"/>
    <n v="0"/>
    <n v="3895"/>
    <n v="63861"/>
  </r>
  <r>
    <x v="98"/>
    <x v="0"/>
    <x v="13"/>
    <x v="0"/>
    <n v="0"/>
    <n v="54327"/>
    <n v="112933"/>
    <n v="0"/>
    <n v="0"/>
    <n v="2704"/>
    <n v="169964"/>
  </r>
  <r>
    <x v="98"/>
    <x v="0"/>
    <x v="14"/>
    <x v="0"/>
    <n v="6.04"/>
    <n v="49792"/>
    <n v="104173"/>
    <n v="0"/>
    <n v="0"/>
    <n v="9587"/>
    <n v="163552"/>
  </r>
  <r>
    <x v="98"/>
    <x v="0"/>
    <x v="15"/>
    <x v="0"/>
    <n v="4.99"/>
    <n v="54881"/>
    <n v="104954"/>
    <n v="0"/>
    <n v="0"/>
    <n v="0"/>
    <n v="159835"/>
  </r>
  <r>
    <x v="98"/>
    <x v="0"/>
    <x v="16"/>
    <x v="0"/>
    <n v="0"/>
    <n v="56063"/>
    <n v="107287"/>
    <n v="0"/>
    <n v="0"/>
    <n v="0"/>
    <n v="163350"/>
  </r>
  <r>
    <x v="98"/>
    <x v="0"/>
    <x v="17"/>
    <x v="0"/>
    <n v="4.0599999999999996"/>
    <n v="68733"/>
    <n v="108395"/>
    <n v="0"/>
    <n v="0"/>
    <n v="0"/>
    <n v="177128"/>
  </r>
  <r>
    <x v="98"/>
    <x v="0"/>
    <x v="18"/>
    <x v="0"/>
    <n v="6.17"/>
    <n v="84565"/>
    <n v="97691"/>
    <n v="0"/>
    <n v="0"/>
    <n v="0"/>
    <n v="182256"/>
  </r>
  <r>
    <x v="99"/>
    <x v="0"/>
    <x v="0"/>
    <x v="0"/>
    <n v="4.95"/>
    <n v="1991"/>
    <n v="1066"/>
    <n v="0"/>
    <n v="0"/>
    <n v="0"/>
    <n v="3057"/>
  </r>
  <r>
    <x v="99"/>
    <x v="0"/>
    <x v="1"/>
    <x v="0"/>
    <n v="5.1100000000000003"/>
    <n v="2051"/>
    <n v="845"/>
    <n v="0"/>
    <n v="0"/>
    <n v="0"/>
    <n v="2896"/>
  </r>
  <r>
    <x v="99"/>
    <x v="0"/>
    <x v="2"/>
    <x v="0"/>
    <n v="4.79"/>
    <n v="1889"/>
    <n v="926"/>
    <n v="0"/>
    <n v="0"/>
    <n v="0"/>
    <n v="2815"/>
  </r>
  <r>
    <x v="99"/>
    <x v="0"/>
    <x v="3"/>
    <x v="0"/>
    <n v="12.14"/>
    <n v="2057"/>
    <n v="574"/>
    <n v="0"/>
    <n v="0"/>
    <n v="0"/>
    <n v="2631"/>
  </r>
  <r>
    <x v="99"/>
    <x v="0"/>
    <x v="4"/>
    <x v="0"/>
    <n v="0"/>
    <n v="1902"/>
    <n v="87"/>
    <n v="0"/>
    <n v="0"/>
    <n v="848"/>
    <n v="2837"/>
  </r>
  <r>
    <x v="99"/>
    <x v="0"/>
    <x v="5"/>
    <x v="0"/>
    <n v="8.11"/>
    <n v="1877"/>
    <n v="775"/>
    <n v="0"/>
    <n v="0"/>
    <n v="0"/>
    <n v="2652"/>
  </r>
  <r>
    <x v="99"/>
    <x v="0"/>
    <x v="6"/>
    <x v="0"/>
    <n v="9.01"/>
    <n v="2429"/>
    <n v="108"/>
    <n v="0"/>
    <n v="0"/>
    <n v="750"/>
    <n v="3287"/>
  </r>
  <r>
    <x v="99"/>
    <x v="0"/>
    <x v="7"/>
    <x v="0"/>
    <n v="10.54"/>
    <n v="1969"/>
    <n v="185"/>
    <n v="0"/>
    <n v="40"/>
    <n v="399"/>
    <n v="2593"/>
  </r>
  <r>
    <x v="99"/>
    <x v="0"/>
    <x v="8"/>
    <x v="0"/>
    <n v="1.78"/>
    <n v="2039"/>
    <n v="252"/>
    <n v="0"/>
    <n v="399"/>
    <n v="799"/>
    <n v="3489"/>
  </r>
  <r>
    <x v="99"/>
    <x v="0"/>
    <x v="9"/>
    <x v="0"/>
    <n v="2.11"/>
    <n v="2064"/>
    <n v="248"/>
    <n v="0"/>
    <n v="0"/>
    <n v="564"/>
    <n v="2876"/>
  </r>
  <r>
    <x v="99"/>
    <x v="0"/>
    <x v="10"/>
    <x v="0"/>
    <n v="0"/>
    <n v="2326"/>
    <n v="256"/>
    <n v="0"/>
    <n v="0"/>
    <n v="539"/>
    <n v="3121"/>
  </r>
  <r>
    <x v="99"/>
    <x v="0"/>
    <x v="11"/>
    <x v="0"/>
    <n v="2.09"/>
    <n v="2355"/>
    <n v="0"/>
    <n v="0"/>
    <n v="0"/>
    <n v="790"/>
    <n v="3145"/>
  </r>
  <r>
    <x v="99"/>
    <x v="0"/>
    <x v="12"/>
    <x v="0"/>
    <n v="3.14"/>
    <n v="2345"/>
    <n v="0"/>
    <n v="0"/>
    <n v="0"/>
    <n v="857"/>
    <n v="3202"/>
  </r>
  <r>
    <x v="99"/>
    <x v="0"/>
    <x v="13"/>
    <x v="0"/>
    <n v="4.25"/>
    <n v="2376"/>
    <n v="0"/>
    <n v="0"/>
    <n v="0"/>
    <n v="845"/>
    <n v="3221"/>
  </r>
  <r>
    <x v="99"/>
    <x v="0"/>
    <x v="14"/>
    <x v="0"/>
    <n v="2.36"/>
    <n v="2654"/>
    <n v="0"/>
    <n v="0"/>
    <n v="0"/>
    <n v="909"/>
    <n v="3563"/>
  </r>
  <r>
    <x v="99"/>
    <x v="0"/>
    <x v="15"/>
    <x v="0"/>
    <n v="2.1800000000000002"/>
    <n v="2697"/>
    <n v="0"/>
    <n v="699"/>
    <n v="0"/>
    <n v="0"/>
    <n v="3396"/>
  </r>
  <r>
    <x v="99"/>
    <x v="0"/>
    <x v="16"/>
    <x v="0"/>
    <n v="0"/>
    <n v="2755"/>
    <n v="0"/>
    <n v="746"/>
    <n v="0"/>
    <n v="0"/>
    <n v="3501"/>
  </r>
  <r>
    <x v="99"/>
    <x v="0"/>
    <x v="17"/>
    <x v="0"/>
    <n v="13.3"/>
    <n v="2446"/>
    <n v="291"/>
    <n v="401"/>
    <n v="0"/>
    <n v="0"/>
    <n v="3138"/>
  </r>
  <r>
    <x v="99"/>
    <x v="0"/>
    <x v="18"/>
    <x v="0"/>
    <n v="10.47"/>
    <n v="2628"/>
    <n v="311"/>
    <n v="612"/>
    <n v="0"/>
    <n v="0"/>
    <n v="3551"/>
  </r>
  <r>
    <x v="100"/>
    <x v="0"/>
    <x v="0"/>
    <x v="0"/>
    <n v="7.3"/>
    <n v="54924"/>
    <n v="17320"/>
    <n v="26276"/>
    <n v="197"/>
    <n v="73019"/>
    <n v="171736"/>
  </r>
  <r>
    <x v="100"/>
    <x v="0"/>
    <x v="1"/>
    <x v="0"/>
    <n v="5.2"/>
    <n v="58793"/>
    <n v="19043"/>
    <n v="28803"/>
    <n v="197"/>
    <n v="67159"/>
    <n v="173995"/>
  </r>
  <r>
    <x v="100"/>
    <x v="0"/>
    <x v="2"/>
    <x v="0"/>
    <n v="6.61"/>
    <n v="57515"/>
    <n v="17677"/>
    <n v="31345"/>
    <n v="200"/>
    <n v="76630"/>
    <n v="183367"/>
  </r>
  <r>
    <x v="100"/>
    <x v="0"/>
    <x v="3"/>
    <x v="0"/>
    <n v="6.57"/>
    <n v="61516"/>
    <n v="20428"/>
    <n v="33269"/>
    <n v="206"/>
    <n v="63000"/>
    <n v="178419"/>
  </r>
  <r>
    <x v="100"/>
    <x v="0"/>
    <x v="4"/>
    <x v="0"/>
    <n v="8.32"/>
    <n v="57940"/>
    <n v="18844"/>
    <n v="35065"/>
    <n v="208"/>
    <n v="72381"/>
    <n v="184438"/>
  </r>
  <r>
    <x v="100"/>
    <x v="0"/>
    <x v="5"/>
    <x v="0"/>
    <n v="6.85"/>
    <n v="67820"/>
    <n v="21030"/>
    <n v="36052"/>
    <n v="91"/>
    <n v="54389"/>
    <n v="179382"/>
  </r>
  <r>
    <x v="100"/>
    <x v="0"/>
    <x v="6"/>
    <x v="0"/>
    <n v="7.9"/>
    <n v="66232"/>
    <n v="20974"/>
    <n v="37578"/>
    <n v="158"/>
    <n v="73002"/>
    <n v="197944"/>
  </r>
  <r>
    <x v="100"/>
    <x v="0"/>
    <x v="7"/>
    <x v="0"/>
    <n v="6.79"/>
    <n v="42631"/>
    <n v="18654"/>
    <n v="40518"/>
    <n v="150"/>
    <n v="1166"/>
    <n v="103119"/>
  </r>
  <r>
    <x v="100"/>
    <x v="0"/>
    <x v="8"/>
    <x v="0"/>
    <n v="9.06"/>
    <n v="46205"/>
    <n v="21366"/>
    <n v="40541"/>
    <n v="114"/>
    <n v="1300"/>
    <n v="109526"/>
  </r>
  <r>
    <x v="100"/>
    <x v="0"/>
    <x v="9"/>
    <x v="0"/>
    <n v="5.6"/>
    <n v="46993"/>
    <n v="19928"/>
    <n v="41193"/>
    <n v="125"/>
    <n v="0"/>
    <n v="108239"/>
  </r>
  <r>
    <x v="100"/>
    <x v="0"/>
    <x v="10"/>
    <x v="0"/>
    <n v="6.66"/>
    <n v="44578"/>
    <n v="19161"/>
    <n v="43352"/>
    <n v="213"/>
    <n v="263"/>
    <n v="107567"/>
  </r>
  <r>
    <x v="100"/>
    <x v="0"/>
    <x v="11"/>
    <x v="0"/>
    <n v="3.15"/>
    <n v="49683"/>
    <n v="20293"/>
    <n v="45932"/>
    <n v="216"/>
    <n v="241"/>
    <n v="116365"/>
  </r>
  <r>
    <x v="100"/>
    <x v="0"/>
    <x v="12"/>
    <x v="0"/>
    <n v="4.95"/>
    <n v="51285"/>
    <n v="20619"/>
    <n v="39260"/>
    <n v="223"/>
    <n v="249"/>
    <n v="111636"/>
  </r>
  <r>
    <x v="100"/>
    <x v="0"/>
    <x v="13"/>
    <x v="0"/>
    <n v="5.5"/>
    <n v="50104"/>
    <n v="20467"/>
    <n v="32892"/>
    <n v="0"/>
    <n v="534"/>
    <n v="103997"/>
  </r>
  <r>
    <x v="100"/>
    <x v="0"/>
    <x v="14"/>
    <x v="0"/>
    <n v="5.35"/>
    <n v="53689"/>
    <n v="21438"/>
    <n v="34434"/>
    <n v="0"/>
    <n v="473"/>
    <n v="110034"/>
  </r>
  <r>
    <x v="100"/>
    <x v="0"/>
    <x v="15"/>
    <x v="0"/>
    <n v="5.86"/>
    <n v="55021"/>
    <n v="23311"/>
    <n v="32671"/>
    <n v="0"/>
    <n v="0"/>
    <n v="111003"/>
  </r>
  <r>
    <x v="100"/>
    <x v="0"/>
    <x v="16"/>
    <x v="0"/>
    <n v="6.21"/>
    <n v="56606"/>
    <n v="23710"/>
    <n v="30945"/>
    <n v="0"/>
    <n v="0"/>
    <n v="111261"/>
  </r>
  <r>
    <x v="100"/>
    <x v="0"/>
    <x v="17"/>
    <x v="0"/>
    <n v="6.08"/>
    <n v="61753"/>
    <n v="24116"/>
    <n v="26394"/>
    <n v="0"/>
    <n v="0"/>
    <n v="112263"/>
  </r>
  <r>
    <x v="100"/>
    <x v="0"/>
    <x v="18"/>
    <x v="0"/>
    <n v="6.52"/>
    <n v="64577"/>
    <n v="24382"/>
    <n v="19827"/>
    <n v="0"/>
    <n v="0"/>
    <n v="108786"/>
  </r>
  <r>
    <x v="101"/>
    <x v="0"/>
    <x v="0"/>
    <x v="0"/>
    <n v="3.76"/>
    <n v="57099"/>
    <n v="123163"/>
    <n v="0"/>
    <n v="0"/>
    <n v="34677"/>
    <n v="214939"/>
  </r>
  <r>
    <x v="101"/>
    <x v="0"/>
    <x v="1"/>
    <x v="0"/>
    <n v="4.84"/>
    <n v="58095"/>
    <n v="178276"/>
    <n v="0"/>
    <n v="2587"/>
    <n v="0"/>
    <n v="238958"/>
  </r>
  <r>
    <x v="101"/>
    <x v="0"/>
    <x v="2"/>
    <x v="0"/>
    <n v="5.16"/>
    <n v="58300"/>
    <n v="182329"/>
    <n v="0"/>
    <n v="2407"/>
    <n v="0"/>
    <n v="243036"/>
  </r>
  <r>
    <x v="101"/>
    <x v="0"/>
    <x v="3"/>
    <x v="0"/>
    <n v="5"/>
    <n v="59734"/>
    <n v="150988"/>
    <n v="0"/>
    <n v="2444"/>
    <n v="42342"/>
    <n v="255508"/>
  </r>
  <r>
    <x v="101"/>
    <x v="0"/>
    <x v="4"/>
    <x v="0"/>
    <n v="6.21"/>
    <n v="60888"/>
    <n v="155463"/>
    <n v="0"/>
    <n v="2469"/>
    <n v="46519"/>
    <n v="265339"/>
  </r>
  <r>
    <x v="101"/>
    <x v="0"/>
    <x v="5"/>
    <x v="0"/>
    <n v="3.43"/>
    <n v="63279"/>
    <n v="163309"/>
    <n v="0"/>
    <n v="2377"/>
    <n v="52276"/>
    <n v="281241"/>
  </r>
  <r>
    <x v="101"/>
    <x v="0"/>
    <x v="6"/>
    <x v="0"/>
    <n v="4.17"/>
    <n v="69896"/>
    <n v="161255"/>
    <n v="0"/>
    <n v="2375"/>
    <n v="46475"/>
    <n v="280001"/>
  </r>
  <r>
    <x v="101"/>
    <x v="0"/>
    <x v="7"/>
    <x v="0"/>
    <n v="4.17"/>
    <n v="69896"/>
    <n v="161255"/>
    <n v="0"/>
    <n v="2375"/>
    <n v="46475"/>
    <n v="280001"/>
  </r>
  <r>
    <x v="101"/>
    <x v="0"/>
    <x v="8"/>
    <x v="0"/>
    <n v="6.88"/>
    <n v="74985"/>
    <n v="188210"/>
    <n v="52450"/>
    <n v="2408"/>
    <n v="0"/>
    <n v="318053"/>
  </r>
  <r>
    <x v="101"/>
    <x v="0"/>
    <x v="9"/>
    <x v="0"/>
    <n v="5.47"/>
    <n v="74985"/>
    <n v="188210"/>
    <n v="0"/>
    <n v="2408"/>
    <n v="52450"/>
    <n v="318053"/>
  </r>
  <r>
    <x v="101"/>
    <x v="0"/>
    <x v="10"/>
    <x v="0"/>
    <n v="3.2"/>
    <n v="78105"/>
    <n v="199468"/>
    <n v="50657"/>
    <n v="2408"/>
    <n v="0"/>
    <n v="330638"/>
  </r>
  <r>
    <x v="101"/>
    <x v="0"/>
    <x v="11"/>
    <x v="0"/>
    <n v="5.55"/>
    <n v="79693"/>
    <n v="173117"/>
    <n v="41833"/>
    <n v="2409"/>
    <n v="50212"/>
    <n v="347264"/>
  </r>
  <r>
    <x v="101"/>
    <x v="0"/>
    <x v="12"/>
    <x v="0"/>
    <n v="6.77"/>
    <n v="81602"/>
    <n v="137869"/>
    <n v="89790"/>
    <n v="2409"/>
    <n v="53008"/>
    <n v="364678"/>
  </r>
  <r>
    <x v="101"/>
    <x v="0"/>
    <x v="13"/>
    <x v="0"/>
    <n v="6.97"/>
    <n v="82752"/>
    <n v="140721"/>
    <n v="87672"/>
    <n v="0"/>
    <n v="62122"/>
    <n v="373267"/>
  </r>
  <r>
    <x v="101"/>
    <x v="0"/>
    <x v="14"/>
    <x v="0"/>
    <n v="4.2699999999999996"/>
    <n v="83846"/>
    <n v="153204"/>
    <n v="86021"/>
    <n v="0"/>
    <n v="65330"/>
    <n v="388401"/>
  </r>
  <r>
    <x v="101"/>
    <x v="0"/>
    <x v="15"/>
    <x v="0"/>
    <n v="6.74"/>
    <n v="83802"/>
    <n v="226980"/>
    <n v="84236"/>
    <n v="0"/>
    <n v="0"/>
    <n v="395018"/>
  </r>
  <r>
    <x v="101"/>
    <x v="0"/>
    <x v="16"/>
    <x v="0"/>
    <n v="8.09"/>
    <n v="87767"/>
    <n v="163958"/>
    <n v="145266"/>
    <n v="0"/>
    <n v="0"/>
    <n v="396991"/>
  </r>
  <r>
    <x v="101"/>
    <x v="0"/>
    <x v="17"/>
    <x v="0"/>
    <n v="8.6199999999999992"/>
    <n v="86589"/>
    <n v="170296"/>
    <n v="143008"/>
    <n v="0"/>
    <n v="0"/>
    <n v="399893"/>
  </r>
  <r>
    <x v="101"/>
    <x v="0"/>
    <x v="18"/>
    <x v="0"/>
    <n v="7.09"/>
    <n v="89228"/>
    <n v="171084"/>
    <n v="158988"/>
    <n v="0"/>
    <n v="0"/>
    <n v="419300"/>
  </r>
  <r>
    <x v="102"/>
    <x v="0"/>
    <x v="0"/>
    <x v="0"/>
    <n v="10.07"/>
    <n v="19431"/>
    <n v="2639"/>
    <n v="978"/>
    <n v="57"/>
    <n v="32207"/>
    <n v="55312"/>
  </r>
  <r>
    <x v="102"/>
    <x v="0"/>
    <x v="1"/>
    <x v="0"/>
    <n v="9.85"/>
    <n v="20549"/>
    <n v="2845"/>
    <n v="1033"/>
    <n v="56"/>
    <n v="33241"/>
    <n v="57724"/>
  </r>
  <r>
    <x v="102"/>
    <x v="0"/>
    <x v="2"/>
    <x v="0"/>
    <n v="11.41"/>
    <n v="20198"/>
    <n v="2951"/>
    <n v="1056"/>
    <n v="57"/>
    <n v="32327"/>
    <n v="56589"/>
  </r>
  <r>
    <x v="102"/>
    <x v="0"/>
    <x v="3"/>
    <x v="0"/>
    <n v="9.4700000000000006"/>
    <n v="21879"/>
    <n v="3132"/>
    <n v="1375"/>
    <n v="58"/>
    <n v="32087"/>
    <n v="58531"/>
  </r>
  <r>
    <x v="102"/>
    <x v="0"/>
    <x v="4"/>
    <x v="0"/>
    <n v="9.7200000000000006"/>
    <n v="21015"/>
    <n v="3113"/>
    <n v="1309"/>
    <n v="59"/>
    <n v="39004"/>
    <n v="64500"/>
  </r>
  <r>
    <x v="102"/>
    <x v="0"/>
    <x v="5"/>
    <x v="0"/>
    <n v="8.51"/>
    <n v="23387"/>
    <n v="3206"/>
    <n v="1425"/>
    <n v="58"/>
    <n v="25817"/>
    <n v="53893"/>
  </r>
  <r>
    <x v="102"/>
    <x v="0"/>
    <x v="6"/>
    <x v="0"/>
    <n v="6.9"/>
    <n v="23487"/>
    <n v="3433"/>
    <n v="1916"/>
    <n v="56"/>
    <n v="44189"/>
    <n v="73081"/>
  </r>
  <r>
    <x v="102"/>
    <x v="0"/>
    <x v="7"/>
    <x v="0"/>
    <n v="5.26"/>
    <n v="23600"/>
    <n v="3617"/>
    <n v="1874"/>
    <n v="56"/>
    <n v="21647"/>
    <n v="50794"/>
  </r>
  <r>
    <x v="102"/>
    <x v="0"/>
    <x v="8"/>
    <x v="0"/>
    <n v="8.67"/>
    <n v="24668"/>
    <n v="3659"/>
    <n v="1856"/>
    <n v="57"/>
    <n v="33127"/>
    <n v="63367"/>
  </r>
  <r>
    <x v="102"/>
    <x v="0"/>
    <x v="9"/>
    <x v="0"/>
    <n v="9.48"/>
    <n v="24687"/>
    <n v="3605"/>
    <n v="1933"/>
    <n v="55"/>
    <n v="29176"/>
    <n v="59456"/>
  </r>
  <r>
    <x v="102"/>
    <x v="0"/>
    <x v="10"/>
    <x v="0"/>
    <n v="8.59"/>
    <n v="25115"/>
    <n v="3910"/>
    <n v="2080"/>
    <n v="56"/>
    <n v="24118"/>
    <n v="55279"/>
  </r>
  <r>
    <x v="102"/>
    <x v="0"/>
    <x v="11"/>
    <x v="0"/>
    <n v="7.56"/>
    <n v="26163"/>
    <n v="3900"/>
    <n v="2172"/>
    <n v="53"/>
    <n v="27952"/>
    <n v="60240"/>
  </r>
  <r>
    <x v="102"/>
    <x v="0"/>
    <x v="12"/>
    <x v="0"/>
    <n v="13.37"/>
    <n v="26086"/>
    <n v="3831"/>
    <n v="2135"/>
    <n v="53"/>
    <n v="41382"/>
    <n v="73487"/>
  </r>
  <r>
    <x v="102"/>
    <x v="0"/>
    <x v="13"/>
    <x v="0"/>
    <n v="8.7799999999999994"/>
    <n v="26626"/>
    <n v="3930"/>
    <n v="1816"/>
    <n v="0"/>
    <n v="44786"/>
    <n v="77158"/>
  </r>
  <r>
    <x v="102"/>
    <x v="0"/>
    <x v="14"/>
    <x v="0"/>
    <n v="8.6"/>
    <n v="26911"/>
    <n v="4279"/>
    <n v="1637"/>
    <n v="0"/>
    <n v="42016"/>
    <n v="74843"/>
  </r>
  <r>
    <x v="102"/>
    <x v="0"/>
    <x v="15"/>
    <x v="0"/>
    <n v="10.6"/>
    <n v="24416"/>
    <n v="4071"/>
    <n v="44343"/>
    <n v="0"/>
    <n v="0"/>
    <n v="72830"/>
  </r>
  <r>
    <x v="102"/>
    <x v="0"/>
    <x v="16"/>
    <x v="0"/>
    <n v="7.65"/>
    <n v="25025"/>
    <n v="4076"/>
    <n v="41382"/>
    <n v="0"/>
    <n v="0"/>
    <n v="70483"/>
  </r>
  <r>
    <x v="102"/>
    <x v="0"/>
    <x v="17"/>
    <x v="0"/>
    <n v="8.0399999999999991"/>
    <n v="25537"/>
    <n v="3916"/>
    <n v="31220"/>
    <n v="0"/>
    <n v="0"/>
    <n v="60673"/>
  </r>
  <r>
    <x v="102"/>
    <x v="0"/>
    <x v="18"/>
    <x v="0"/>
    <n v="9.6300000000000008"/>
    <n v="25898"/>
    <n v="3986"/>
    <n v="33467"/>
    <n v="0"/>
    <n v="0"/>
    <n v="63351"/>
  </r>
  <r>
    <x v="103"/>
    <x v="0"/>
    <x v="0"/>
    <x v="0"/>
    <n v="6.96"/>
    <n v="233745"/>
    <n v="61525"/>
    <n v="50218"/>
    <n v="569"/>
    <n v="6371"/>
    <n v="352428"/>
  </r>
  <r>
    <x v="103"/>
    <x v="0"/>
    <x v="1"/>
    <x v="0"/>
    <n v="6.84"/>
    <n v="175225"/>
    <n v="131138"/>
    <n v="56709"/>
    <n v="567"/>
    <n v="5600"/>
    <n v="369239"/>
  </r>
  <r>
    <x v="103"/>
    <x v="0"/>
    <x v="2"/>
    <x v="0"/>
    <n v="8.77"/>
    <n v="178083"/>
    <n v="134218"/>
    <n v="59541"/>
    <n v="559"/>
    <n v="10700"/>
    <n v="383101"/>
  </r>
  <r>
    <x v="103"/>
    <x v="0"/>
    <x v="3"/>
    <x v="0"/>
    <n v="6.28"/>
    <n v="216850"/>
    <n v="139755"/>
    <n v="53203"/>
    <n v="575"/>
    <n v="8526"/>
    <n v="418909"/>
  </r>
  <r>
    <x v="103"/>
    <x v="0"/>
    <x v="4"/>
    <x v="0"/>
    <n v="7.77"/>
    <n v="196409"/>
    <n v="151046"/>
    <n v="50026"/>
    <n v="548"/>
    <n v="9780"/>
    <n v="407809"/>
  </r>
  <r>
    <x v="103"/>
    <x v="0"/>
    <x v="5"/>
    <x v="0"/>
    <n v="7.24"/>
    <n v="226675"/>
    <n v="163730"/>
    <n v="52394"/>
    <n v="541"/>
    <n v="1913"/>
    <n v="445253"/>
  </r>
  <r>
    <x v="103"/>
    <x v="0"/>
    <x v="6"/>
    <x v="0"/>
    <n v="7.61"/>
    <n v="221410"/>
    <n v="165343"/>
    <n v="57688"/>
    <n v="521"/>
    <n v="0"/>
    <n v="444962"/>
  </r>
  <r>
    <x v="103"/>
    <x v="0"/>
    <x v="7"/>
    <x v="0"/>
    <n v="5.6"/>
    <n v="238678"/>
    <n v="85241"/>
    <n v="142846"/>
    <n v="497"/>
    <n v="0"/>
    <n v="467262"/>
  </r>
  <r>
    <x v="103"/>
    <x v="0"/>
    <x v="8"/>
    <x v="0"/>
    <n v="8.1300000000000008"/>
    <n v="246740"/>
    <n v="93377"/>
    <n v="135957"/>
    <n v="551"/>
    <n v="0"/>
    <n v="476625"/>
  </r>
  <r>
    <x v="103"/>
    <x v="0"/>
    <x v="9"/>
    <x v="0"/>
    <n v="6.55"/>
    <n v="231385"/>
    <n v="79865"/>
    <n v="151119"/>
    <n v="1230"/>
    <n v="24811"/>
    <n v="488410"/>
  </r>
  <r>
    <x v="103"/>
    <x v="0"/>
    <x v="10"/>
    <x v="0"/>
    <n v="7.87"/>
    <n v="255900"/>
    <n v="183103"/>
    <n v="56215"/>
    <n v="554"/>
    <n v="0"/>
    <n v="495772"/>
  </r>
  <r>
    <x v="103"/>
    <x v="0"/>
    <x v="11"/>
    <x v="0"/>
    <n v="6.65"/>
    <n v="270751"/>
    <n v="198350"/>
    <n v="55564"/>
    <n v="578"/>
    <n v="0"/>
    <n v="525243"/>
  </r>
  <r>
    <x v="103"/>
    <x v="0"/>
    <x v="12"/>
    <x v="0"/>
    <n v="7.42"/>
    <n v="280736"/>
    <n v="206069"/>
    <n v="56365"/>
    <n v="577"/>
    <n v="0"/>
    <n v="543747"/>
  </r>
  <r>
    <x v="103"/>
    <x v="0"/>
    <x v="13"/>
    <x v="0"/>
    <n v="6.58"/>
    <n v="291523"/>
    <n v="212130"/>
    <n v="47426"/>
    <n v="0"/>
    <n v="581"/>
    <n v="551660"/>
  </r>
  <r>
    <x v="103"/>
    <x v="0"/>
    <x v="14"/>
    <x v="0"/>
    <n v="4.9000000000000004"/>
    <n v="310385"/>
    <n v="225481"/>
    <n v="57781"/>
    <n v="0"/>
    <n v="581"/>
    <n v="594228"/>
  </r>
  <r>
    <x v="103"/>
    <x v="0"/>
    <x v="15"/>
    <x v="0"/>
    <n v="6.87"/>
    <n v="304419"/>
    <n v="223003"/>
    <n v="54075"/>
    <n v="0"/>
    <n v="0"/>
    <n v="581497"/>
  </r>
  <r>
    <x v="103"/>
    <x v="0"/>
    <x v="16"/>
    <x v="0"/>
    <n v="4.91"/>
    <n v="323641"/>
    <n v="237589"/>
    <n v="49580"/>
    <n v="0"/>
    <n v="0"/>
    <n v="610810"/>
  </r>
  <r>
    <x v="103"/>
    <x v="0"/>
    <x v="17"/>
    <x v="0"/>
    <n v="7.26"/>
    <n v="329905"/>
    <n v="236534"/>
    <n v="53870"/>
    <n v="0"/>
    <n v="0"/>
    <n v="620309"/>
  </r>
  <r>
    <x v="103"/>
    <x v="0"/>
    <x v="18"/>
    <x v="0"/>
    <n v="5.48"/>
    <n v="350860"/>
    <n v="247072"/>
    <n v="54980"/>
    <n v="0"/>
    <n v="0"/>
    <n v="652912"/>
  </r>
  <r>
    <x v="104"/>
    <x v="0"/>
    <x v="0"/>
    <x v="0"/>
    <n v="45.64"/>
    <n v="13325"/>
    <n v="0"/>
    <n v="0"/>
    <n v="0"/>
    <n v="0"/>
    <n v="13325"/>
  </r>
  <r>
    <x v="104"/>
    <x v="0"/>
    <x v="1"/>
    <x v="0"/>
    <n v="0"/>
    <n v="13396"/>
    <n v="0"/>
    <n v="0"/>
    <n v="0"/>
    <n v="0"/>
    <n v="13396"/>
  </r>
  <r>
    <x v="104"/>
    <x v="0"/>
    <x v="2"/>
    <x v="0"/>
    <n v="0"/>
    <n v="10134"/>
    <n v="0"/>
    <n v="0"/>
    <n v="0"/>
    <n v="0"/>
    <n v="10134"/>
  </r>
  <r>
    <x v="104"/>
    <x v="0"/>
    <x v="3"/>
    <x v="0"/>
    <n v="4.5"/>
    <n v="12220"/>
    <n v="0"/>
    <n v="0"/>
    <n v="0"/>
    <n v="0"/>
    <n v="12220"/>
  </r>
  <r>
    <x v="104"/>
    <x v="0"/>
    <x v="4"/>
    <x v="0"/>
    <n v="4.53"/>
    <n v="12725"/>
    <n v="0"/>
    <n v="0"/>
    <n v="0"/>
    <n v="0"/>
    <n v="12725"/>
  </r>
  <r>
    <x v="104"/>
    <x v="0"/>
    <x v="5"/>
    <x v="0"/>
    <n v="0.28999999999999998"/>
    <n v="7250"/>
    <n v="4160"/>
    <n v="0"/>
    <n v="17"/>
    <n v="1480"/>
    <n v="12907"/>
  </r>
  <r>
    <x v="104"/>
    <x v="0"/>
    <x v="6"/>
    <x v="0"/>
    <n v="6.38"/>
    <n v="7216"/>
    <n v="2380"/>
    <n v="0"/>
    <n v="0"/>
    <n v="3207"/>
    <n v="12803"/>
  </r>
  <r>
    <x v="104"/>
    <x v="0"/>
    <x v="7"/>
    <x v="0"/>
    <n v="7.62"/>
    <n v="7090"/>
    <n v="4710"/>
    <n v="0"/>
    <n v="0"/>
    <n v="361"/>
    <n v="12161"/>
  </r>
  <r>
    <x v="104"/>
    <x v="0"/>
    <x v="8"/>
    <x v="0"/>
    <n v="11.25"/>
    <n v="9709"/>
    <n v="2140"/>
    <n v="0"/>
    <n v="0"/>
    <n v="404"/>
    <n v="12253"/>
  </r>
  <r>
    <x v="104"/>
    <x v="0"/>
    <x v="9"/>
    <x v="0"/>
    <n v="11.24"/>
    <n v="7384"/>
    <n v="2318"/>
    <n v="0"/>
    <n v="0"/>
    <n v="3138"/>
    <n v="12840"/>
  </r>
  <r>
    <x v="104"/>
    <x v="0"/>
    <x v="10"/>
    <x v="0"/>
    <n v="9"/>
    <n v="7701"/>
    <n v="4758"/>
    <n v="0"/>
    <n v="0"/>
    <n v="682"/>
    <n v="13141"/>
  </r>
  <r>
    <x v="104"/>
    <x v="0"/>
    <x v="11"/>
    <x v="0"/>
    <n v="3.26"/>
    <n v="7784"/>
    <n v="4934"/>
    <n v="0"/>
    <n v="0"/>
    <n v="710"/>
    <n v="13428"/>
  </r>
  <r>
    <x v="104"/>
    <x v="0"/>
    <x v="12"/>
    <x v="0"/>
    <n v="0.46"/>
    <n v="7832"/>
    <n v="5197"/>
    <n v="0"/>
    <n v="0"/>
    <n v="722"/>
    <n v="13751"/>
  </r>
  <r>
    <x v="104"/>
    <x v="0"/>
    <x v="13"/>
    <x v="0"/>
    <n v="13.63"/>
    <n v="7611"/>
    <n v="5124"/>
    <n v="0"/>
    <n v="0"/>
    <n v="765"/>
    <n v="13500"/>
  </r>
  <r>
    <x v="104"/>
    <x v="0"/>
    <x v="14"/>
    <x v="0"/>
    <n v="0"/>
    <n v="8624"/>
    <n v="2246"/>
    <n v="0"/>
    <n v="0"/>
    <n v="3992"/>
    <n v="14862"/>
  </r>
  <r>
    <x v="104"/>
    <x v="0"/>
    <x v="15"/>
    <x v="0"/>
    <n v="0"/>
    <n v="9412"/>
    <n v="6892"/>
    <n v="0"/>
    <n v="0"/>
    <n v="0"/>
    <n v="16304"/>
  </r>
  <r>
    <x v="104"/>
    <x v="0"/>
    <x v="16"/>
    <x v="0"/>
    <n v="0"/>
    <n v="9615"/>
    <n v="7045"/>
    <n v="0"/>
    <n v="0"/>
    <n v="0"/>
    <n v="16660"/>
  </r>
  <r>
    <x v="104"/>
    <x v="0"/>
    <x v="17"/>
    <x v="0"/>
    <n v="2"/>
    <n v="9209"/>
    <n v="6691"/>
    <n v="0"/>
    <n v="0"/>
    <n v="0"/>
    <n v="15900"/>
  </r>
  <r>
    <x v="104"/>
    <x v="0"/>
    <x v="18"/>
    <x v="0"/>
    <n v="0"/>
    <n v="9069"/>
    <n v="6639"/>
    <n v="0"/>
    <n v="0"/>
    <n v="0"/>
    <n v="15708"/>
  </r>
  <r>
    <x v="105"/>
    <x v="0"/>
    <x v="0"/>
    <x v="0"/>
    <n v="8.5399999999999991"/>
    <n v="34104"/>
    <n v="43206"/>
    <n v="0"/>
    <n v="404"/>
    <n v="2009"/>
    <n v="79723"/>
  </r>
  <r>
    <x v="105"/>
    <x v="0"/>
    <x v="1"/>
    <x v="0"/>
    <n v="9.08"/>
    <n v="36299"/>
    <n v="40894"/>
    <n v="0"/>
    <n v="400"/>
    <n v="1917"/>
    <n v="79510"/>
  </r>
  <r>
    <x v="105"/>
    <x v="0"/>
    <x v="2"/>
    <x v="0"/>
    <n v="8.5299999999999994"/>
    <n v="33783"/>
    <n v="28730"/>
    <n v="11324"/>
    <n v="400"/>
    <n v="1981"/>
    <n v="76218"/>
  </r>
  <r>
    <x v="105"/>
    <x v="0"/>
    <x v="3"/>
    <x v="0"/>
    <n v="9.3800000000000008"/>
    <n v="34883"/>
    <n v="28951"/>
    <n v="10366"/>
    <n v="391"/>
    <n v="1864"/>
    <n v="76455"/>
  </r>
  <r>
    <x v="105"/>
    <x v="0"/>
    <x v="4"/>
    <x v="0"/>
    <n v="8.25"/>
    <n v="31549"/>
    <n v="28818"/>
    <n v="10053"/>
    <n v="395"/>
    <n v="1832"/>
    <n v="72647"/>
  </r>
  <r>
    <x v="105"/>
    <x v="0"/>
    <x v="5"/>
    <x v="0"/>
    <n v="8.1199999999999992"/>
    <n v="35789"/>
    <n v="27937"/>
    <n v="10286"/>
    <n v="384"/>
    <n v="1696"/>
    <n v="76092"/>
  </r>
  <r>
    <x v="105"/>
    <x v="0"/>
    <x v="6"/>
    <x v="0"/>
    <n v="8.4499999999999993"/>
    <n v="34376"/>
    <n v="28287"/>
    <n v="9784"/>
    <n v="386"/>
    <n v="1740"/>
    <n v="74573"/>
  </r>
  <r>
    <x v="105"/>
    <x v="0"/>
    <x v="7"/>
    <x v="0"/>
    <n v="8.2799999999999994"/>
    <n v="33742"/>
    <n v="26166"/>
    <n v="10015"/>
    <n v="405"/>
    <n v="1727"/>
    <n v="72055"/>
  </r>
  <r>
    <x v="105"/>
    <x v="0"/>
    <x v="8"/>
    <x v="0"/>
    <n v="6.68"/>
    <n v="36181"/>
    <n v="26801"/>
    <n v="10619"/>
    <n v="434"/>
    <n v="1711"/>
    <n v="75746"/>
  </r>
  <r>
    <x v="105"/>
    <x v="0"/>
    <x v="9"/>
    <x v="0"/>
    <n v="6.76"/>
    <n v="33711"/>
    <n v="26997"/>
    <n v="10224"/>
    <n v="461"/>
    <n v="1802"/>
    <n v="73195"/>
  </r>
  <r>
    <x v="105"/>
    <x v="0"/>
    <x v="10"/>
    <x v="0"/>
    <n v="8.31"/>
    <n v="30999"/>
    <n v="26781"/>
    <n v="9946"/>
    <n v="463"/>
    <n v="1759"/>
    <n v="69948"/>
  </r>
  <r>
    <x v="105"/>
    <x v="0"/>
    <x v="11"/>
    <x v="0"/>
    <n v="6.66"/>
    <n v="29712"/>
    <n v="28905"/>
    <n v="10972"/>
    <n v="453"/>
    <n v="0"/>
    <n v="70042"/>
  </r>
  <r>
    <x v="105"/>
    <x v="0"/>
    <x v="12"/>
    <x v="0"/>
    <n v="8.8800000000000008"/>
    <n v="30604"/>
    <n v="29178"/>
    <n v="13218"/>
    <n v="456"/>
    <n v="0"/>
    <n v="73456"/>
  </r>
  <r>
    <x v="105"/>
    <x v="0"/>
    <x v="13"/>
    <x v="0"/>
    <n v="7.23"/>
    <n v="30000"/>
    <n v="29000"/>
    <n v="13000"/>
    <n v="0"/>
    <n v="2000"/>
    <n v="74000"/>
  </r>
  <r>
    <x v="105"/>
    <x v="0"/>
    <x v="14"/>
    <x v="0"/>
    <n v="6.72"/>
    <n v="31287"/>
    <n v="42386"/>
    <n v="0"/>
    <n v="0"/>
    <n v="2277"/>
    <n v="75950"/>
  </r>
  <r>
    <x v="105"/>
    <x v="0"/>
    <x v="15"/>
    <x v="0"/>
    <n v="7.57"/>
    <n v="30250"/>
    <n v="45397"/>
    <n v="0"/>
    <n v="0"/>
    <n v="0"/>
    <n v="75647"/>
  </r>
  <r>
    <x v="105"/>
    <x v="0"/>
    <x v="16"/>
    <x v="0"/>
    <n v="4.47"/>
    <n v="29881"/>
    <n v="48436"/>
    <n v="0"/>
    <n v="0"/>
    <n v="0"/>
    <n v="78317"/>
  </r>
  <r>
    <x v="105"/>
    <x v="0"/>
    <x v="17"/>
    <x v="0"/>
    <n v="6.78"/>
    <n v="29865"/>
    <n v="51310"/>
    <n v="0"/>
    <n v="0"/>
    <n v="0"/>
    <n v="81175"/>
  </r>
  <r>
    <x v="105"/>
    <x v="0"/>
    <x v="18"/>
    <x v="0"/>
    <n v="7.88"/>
    <n v="29452"/>
    <n v="53426"/>
    <n v="0"/>
    <n v="0"/>
    <n v="0"/>
    <n v="82878"/>
  </r>
  <r>
    <x v="106"/>
    <x v="0"/>
    <x v="0"/>
    <x v="0"/>
    <n v="0"/>
    <n v="12315"/>
    <n v="2135"/>
    <n v="16481"/>
    <n v="78"/>
    <n v="847"/>
    <n v="31856"/>
  </r>
  <r>
    <x v="106"/>
    <x v="0"/>
    <x v="1"/>
    <x v="0"/>
    <n v="0"/>
    <n v="12837"/>
    <n v="2128"/>
    <n v="18780"/>
    <n v="78"/>
    <n v="862"/>
    <n v="34685"/>
  </r>
  <r>
    <x v="106"/>
    <x v="0"/>
    <x v="2"/>
    <x v="0"/>
    <n v="0"/>
    <n v="12697"/>
    <n v="1977"/>
    <n v="21559"/>
    <n v="78"/>
    <n v="997"/>
    <n v="37308"/>
  </r>
  <r>
    <x v="106"/>
    <x v="0"/>
    <x v="3"/>
    <x v="0"/>
    <n v="3.71"/>
    <n v="13237"/>
    <n v="1960"/>
    <n v="18118"/>
    <n v="78"/>
    <n v="894"/>
    <n v="34287"/>
  </r>
  <r>
    <x v="106"/>
    <x v="0"/>
    <x v="4"/>
    <x v="0"/>
    <n v="0"/>
    <n v="12527"/>
    <n v="1990"/>
    <n v="19328"/>
    <n v="78"/>
    <n v="861"/>
    <n v="34784"/>
  </r>
  <r>
    <x v="106"/>
    <x v="0"/>
    <x v="5"/>
    <x v="0"/>
    <n v="0"/>
    <n v="13675"/>
    <n v="2063"/>
    <n v="19225"/>
    <n v="78"/>
    <n v="947"/>
    <n v="35988"/>
  </r>
  <r>
    <x v="106"/>
    <x v="0"/>
    <x v="6"/>
    <x v="0"/>
    <n v="0"/>
    <n v="13736"/>
    <n v="2239"/>
    <n v="19281"/>
    <n v="78"/>
    <n v="976"/>
    <n v="36310"/>
  </r>
  <r>
    <x v="106"/>
    <x v="0"/>
    <x v="7"/>
    <x v="0"/>
    <n v="0"/>
    <n v="13341"/>
    <n v="2415"/>
    <n v="17923"/>
    <n v="78"/>
    <n v="1021"/>
    <n v="34778"/>
  </r>
  <r>
    <x v="106"/>
    <x v="0"/>
    <x v="8"/>
    <x v="0"/>
    <n v="3.51"/>
    <n v="13971"/>
    <n v="2481"/>
    <n v="16939"/>
    <n v="78"/>
    <n v="1101"/>
    <n v="34570"/>
  </r>
  <r>
    <x v="106"/>
    <x v="0"/>
    <x v="9"/>
    <x v="0"/>
    <n v="2.8"/>
    <n v="13789"/>
    <n v="2449"/>
    <n v="16471"/>
    <n v="78"/>
    <n v="1089"/>
    <n v="33876"/>
  </r>
  <r>
    <x v="106"/>
    <x v="0"/>
    <x v="10"/>
    <x v="0"/>
    <n v="4.0199999999999996"/>
    <n v="13314"/>
    <n v="2458"/>
    <n v="18418"/>
    <n v="78"/>
    <n v="1052"/>
    <n v="35320"/>
  </r>
  <r>
    <x v="106"/>
    <x v="0"/>
    <x v="11"/>
    <x v="0"/>
    <n v="2.88"/>
    <n v="14439"/>
    <n v="2819"/>
    <n v="21164"/>
    <n v="78"/>
    <n v="1062"/>
    <n v="39562"/>
  </r>
  <r>
    <x v="106"/>
    <x v="0"/>
    <x v="12"/>
    <x v="0"/>
    <n v="1.87"/>
    <n v="13616"/>
    <n v="2931"/>
    <n v="22048"/>
    <n v="78"/>
    <n v="1046"/>
    <n v="39719"/>
  </r>
  <r>
    <x v="106"/>
    <x v="0"/>
    <x v="13"/>
    <x v="0"/>
    <n v="4.3499999999999996"/>
    <n v="13192"/>
    <n v="2435"/>
    <n v="20340"/>
    <n v="0"/>
    <n v="857"/>
    <n v="36824"/>
  </r>
  <r>
    <x v="106"/>
    <x v="0"/>
    <x v="14"/>
    <x v="0"/>
    <n v="0.96"/>
    <n v="15042"/>
    <n v="2834"/>
    <n v="20664"/>
    <n v="0"/>
    <n v="0"/>
    <n v="38540"/>
  </r>
  <r>
    <x v="106"/>
    <x v="0"/>
    <x v="15"/>
    <x v="0"/>
    <n v="2.1"/>
    <n v="14818"/>
    <n v="2608"/>
    <n v="21300"/>
    <n v="0"/>
    <n v="0"/>
    <n v="38726"/>
  </r>
  <r>
    <x v="106"/>
    <x v="0"/>
    <x v="16"/>
    <x v="0"/>
    <n v="1.97"/>
    <n v="13539"/>
    <n v="2260"/>
    <n v="24460"/>
    <n v="0"/>
    <n v="0"/>
    <n v="40259"/>
  </r>
  <r>
    <x v="106"/>
    <x v="0"/>
    <x v="17"/>
    <x v="0"/>
    <n v="3.2"/>
    <n v="12685"/>
    <n v="2622"/>
    <n v="24966"/>
    <n v="0"/>
    <n v="0"/>
    <n v="40273"/>
  </r>
  <r>
    <x v="106"/>
    <x v="0"/>
    <x v="18"/>
    <x v="0"/>
    <n v="5.0199999999999996"/>
    <n v="15358"/>
    <n v="2331"/>
    <n v="18281"/>
    <n v="0"/>
    <n v="0"/>
    <n v="35970"/>
  </r>
  <r>
    <x v="107"/>
    <x v="0"/>
    <x v="0"/>
    <x v="0"/>
    <n v="2.37"/>
    <n v="141395"/>
    <n v="108277"/>
    <n v="174994"/>
    <n v="1217"/>
    <n v="0"/>
    <n v="425883"/>
  </r>
  <r>
    <x v="107"/>
    <x v="0"/>
    <x v="1"/>
    <x v="0"/>
    <n v="2.39"/>
    <n v="144737"/>
    <n v="112732"/>
    <n v="172636"/>
    <n v="1225"/>
    <n v="0"/>
    <n v="431330"/>
  </r>
  <r>
    <x v="107"/>
    <x v="0"/>
    <x v="2"/>
    <x v="0"/>
    <n v="1.75"/>
    <n v="145658"/>
    <n v="115408"/>
    <n v="183348"/>
    <n v="1224"/>
    <n v="0"/>
    <n v="445638"/>
  </r>
  <r>
    <x v="107"/>
    <x v="0"/>
    <x v="3"/>
    <x v="0"/>
    <n v="2.25"/>
    <n v="155182"/>
    <n v="123267"/>
    <n v="175392"/>
    <n v="1254"/>
    <n v="0"/>
    <n v="455095"/>
  </r>
  <r>
    <x v="107"/>
    <x v="0"/>
    <x v="4"/>
    <x v="0"/>
    <n v="1.88"/>
    <n v="141592"/>
    <n v="125597"/>
    <n v="233926"/>
    <n v="1271"/>
    <n v="0"/>
    <n v="502386"/>
  </r>
  <r>
    <x v="107"/>
    <x v="0"/>
    <x v="5"/>
    <x v="0"/>
    <n v="2.21"/>
    <n v="161888"/>
    <n v="136917"/>
    <n v="312685"/>
    <n v="1299"/>
    <n v="0"/>
    <n v="612789"/>
  </r>
  <r>
    <x v="107"/>
    <x v="0"/>
    <x v="6"/>
    <x v="0"/>
    <n v="1.79"/>
    <n v="161273"/>
    <n v="144457"/>
    <n v="346403"/>
    <n v="1327"/>
    <n v="0"/>
    <n v="653460"/>
  </r>
  <r>
    <x v="107"/>
    <x v="0"/>
    <x v="7"/>
    <x v="0"/>
    <n v="1.95"/>
    <n v="166873"/>
    <n v="147462"/>
    <n v="347604"/>
    <n v="1370"/>
    <n v="0"/>
    <n v="663309"/>
  </r>
  <r>
    <x v="107"/>
    <x v="0"/>
    <x v="8"/>
    <x v="0"/>
    <n v="1.57"/>
    <n v="171516"/>
    <n v="153002"/>
    <n v="348429"/>
    <n v="1424"/>
    <n v="0"/>
    <n v="674371"/>
  </r>
  <r>
    <x v="107"/>
    <x v="0"/>
    <x v="9"/>
    <x v="0"/>
    <n v="0.46"/>
    <n v="180398"/>
    <n v="160331"/>
    <n v="402090"/>
    <n v="1461"/>
    <n v="0"/>
    <n v="744280"/>
  </r>
  <r>
    <x v="107"/>
    <x v="0"/>
    <x v="10"/>
    <x v="0"/>
    <n v="1.42"/>
    <n v="175844"/>
    <n v="162340"/>
    <n v="433240"/>
    <n v="1545"/>
    <n v="0"/>
    <n v="772969"/>
  </r>
  <r>
    <x v="107"/>
    <x v="0"/>
    <x v="11"/>
    <x v="0"/>
    <n v="1.63"/>
    <n v="192250"/>
    <n v="172435"/>
    <n v="419484"/>
    <n v="1568"/>
    <n v="0"/>
    <n v="785737"/>
  </r>
  <r>
    <x v="107"/>
    <x v="0"/>
    <x v="12"/>
    <x v="0"/>
    <n v="0.23"/>
    <n v="183947"/>
    <n v="193255"/>
    <n v="421387"/>
    <n v="1603"/>
    <n v="0"/>
    <n v="800192"/>
  </r>
  <r>
    <x v="107"/>
    <x v="0"/>
    <x v="13"/>
    <x v="0"/>
    <n v="1.28"/>
    <n v="188626"/>
    <n v="172137"/>
    <n v="460744"/>
    <n v="0"/>
    <n v="1639"/>
    <n v="823146"/>
  </r>
  <r>
    <x v="107"/>
    <x v="0"/>
    <x v="14"/>
    <x v="0"/>
    <n v="0.47"/>
    <n v="186124"/>
    <n v="165293"/>
    <n v="364691"/>
    <n v="0"/>
    <n v="1654"/>
    <n v="717762"/>
  </r>
  <r>
    <x v="107"/>
    <x v="0"/>
    <x v="15"/>
    <x v="0"/>
    <n v="1.96"/>
    <n v="181158"/>
    <n v="160185"/>
    <n v="444961"/>
    <n v="0"/>
    <n v="0"/>
    <n v="786304"/>
  </r>
  <r>
    <x v="107"/>
    <x v="0"/>
    <x v="16"/>
    <x v="0"/>
    <n v="1.96"/>
    <n v="188991"/>
    <n v="170396"/>
    <n v="471029"/>
    <n v="0"/>
    <n v="0"/>
    <n v="830416"/>
  </r>
  <r>
    <x v="107"/>
    <x v="0"/>
    <x v="17"/>
    <x v="0"/>
    <n v="1.96"/>
    <n v="192092"/>
    <n v="173744"/>
    <n v="459081"/>
    <n v="0"/>
    <n v="0"/>
    <n v="824917"/>
  </r>
  <r>
    <x v="107"/>
    <x v="0"/>
    <x v="18"/>
    <x v="0"/>
    <n v="1.96"/>
    <n v="202870"/>
    <n v="179285"/>
    <n v="469998"/>
    <n v="0"/>
    <n v="0"/>
    <n v="852153"/>
  </r>
  <r>
    <x v="108"/>
    <x v="0"/>
    <x v="0"/>
    <x v="0"/>
    <n v="3.42"/>
    <n v="1093"/>
    <n v="391"/>
    <n v="66"/>
    <n v="0"/>
    <n v="0"/>
    <n v="1550"/>
  </r>
  <r>
    <x v="108"/>
    <x v="0"/>
    <x v="1"/>
    <x v="0"/>
    <n v="2.96"/>
    <n v="1103"/>
    <n v="335"/>
    <n v="141"/>
    <n v="0"/>
    <n v="0"/>
    <n v="1579"/>
  </r>
  <r>
    <x v="108"/>
    <x v="0"/>
    <x v="2"/>
    <x v="0"/>
    <n v="3.25"/>
    <n v="1093"/>
    <n v="345"/>
    <n v="107"/>
    <n v="0"/>
    <n v="0"/>
    <n v="1545"/>
  </r>
  <r>
    <x v="108"/>
    <x v="0"/>
    <x v="3"/>
    <x v="0"/>
    <n v="27.89"/>
    <n v="1228"/>
    <n v="357"/>
    <n v="158"/>
    <n v="0"/>
    <n v="0"/>
    <n v="1743"/>
  </r>
  <r>
    <x v="108"/>
    <x v="0"/>
    <x v="4"/>
    <x v="0"/>
    <n v="23.63"/>
    <n v="1125"/>
    <n v="341"/>
    <n v="177"/>
    <n v="0"/>
    <n v="0"/>
    <n v="1643"/>
  </r>
  <r>
    <x v="108"/>
    <x v="0"/>
    <x v="5"/>
    <x v="0"/>
    <n v="20.64"/>
    <n v="985"/>
    <n v="336"/>
    <n v="72"/>
    <n v="0"/>
    <n v="0"/>
    <n v="1393"/>
  </r>
  <r>
    <x v="108"/>
    <x v="0"/>
    <x v="6"/>
    <x v="0"/>
    <n v="18.71"/>
    <n v="992"/>
    <n v="156"/>
    <n v="152"/>
    <n v="0"/>
    <n v="0"/>
    <n v="1300"/>
  </r>
  <r>
    <x v="108"/>
    <x v="0"/>
    <x v="7"/>
    <x v="0"/>
    <n v="19.510000000000002"/>
    <n v="882"/>
    <n v="268"/>
    <n v="36"/>
    <n v="0"/>
    <n v="0"/>
    <n v="1186"/>
  </r>
  <r>
    <x v="108"/>
    <x v="0"/>
    <x v="8"/>
    <x v="0"/>
    <n v="13.98"/>
    <n v="960"/>
    <n v="274"/>
    <n v="179"/>
    <n v="0"/>
    <n v="0"/>
    <n v="1413"/>
  </r>
  <r>
    <x v="108"/>
    <x v="0"/>
    <x v="9"/>
    <x v="0"/>
    <n v="15.26"/>
    <n v="942"/>
    <n v="270"/>
    <n v="129"/>
    <n v="0"/>
    <n v="0"/>
    <n v="1341"/>
  </r>
  <r>
    <x v="108"/>
    <x v="0"/>
    <x v="10"/>
    <x v="0"/>
    <n v="13.41"/>
    <n v="973"/>
    <n v="281"/>
    <n v="47"/>
    <n v="0"/>
    <n v="0"/>
    <n v="1301"/>
  </r>
  <r>
    <x v="108"/>
    <x v="0"/>
    <x v="11"/>
    <x v="0"/>
    <n v="13.65"/>
    <n v="985"/>
    <n v="281"/>
    <n v="58"/>
    <n v="0"/>
    <n v="0"/>
    <n v="1324"/>
  </r>
  <r>
    <x v="108"/>
    <x v="0"/>
    <x v="12"/>
    <x v="0"/>
    <n v="11.87"/>
    <n v="997"/>
    <n v="314"/>
    <n v="147"/>
    <n v="0"/>
    <n v="0"/>
    <n v="1458"/>
  </r>
  <r>
    <x v="108"/>
    <x v="0"/>
    <x v="13"/>
    <x v="0"/>
    <n v="0"/>
    <n v="898"/>
    <n v="296"/>
    <n v="155"/>
    <n v="0"/>
    <n v="0"/>
    <n v="1349"/>
  </r>
  <r>
    <x v="108"/>
    <x v="0"/>
    <x v="14"/>
    <x v="0"/>
    <n v="0"/>
    <n v="912"/>
    <n v="283"/>
    <n v="125"/>
    <n v="0"/>
    <n v="0"/>
    <n v="1320"/>
  </r>
  <r>
    <x v="108"/>
    <x v="0"/>
    <x v="15"/>
    <x v="0"/>
    <n v="0"/>
    <n v="909"/>
    <n v="282"/>
    <n v="92"/>
    <n v="0"/>
    <n v="0"/>
    <n v="1283"/>
  </r>
  <r>
    <x v="108"/>
    <x v="0"/>
    <x v="16"/>
    <x v="0"/>
    <n v="13.54"/>
    <n v="968"/>
    <n v="326"/>
    <n v="156"/>
    <n v="0"/>
    <n v="0"/>
    <n v="1450"/>
  </r>
  <r>
    <x v="108"/>
    <x v="0"/>
    <x v="17"/>
    <x v="0"/>
    <n v="11.44"/>
    <n v="1021"/>
    <n v="330"/>
    <n v="96"/>
    <n v="0"/>
    <n v="0"/>
    <n v="1447"/>
  </r>
  <r>
    <x v="108"/>
    <x v="0"/>
    <x v="18"/>
    <x v="0"/>
    <n v="22.7"/>
    <n v="1069"/>
    <n v="338"/>
    <n v="81"/>
    <n v="0"/>
    <n v="0"/>
    <n v="1488"/>
  </r>
  <r>
    <x v="109"/>
    <x v="0"/>
    <x v="0"/>
    <x v="0"/>
    <n v="11.14"/>
    <n v="16377"/>
    <n v="3384"/>
    <n v="0"/>
    <n v="53"/>
    <n v="5292"/>
    <n v="25106"/>
  </r>
  <r>
    <x v="109"/>
    <x v="0"/>
    <x v="1"/>
    <x v="0"/>
    <n v="9.3800000000000008"/>
    <n v="17254"/>
    <n v="4149"/>
    <n v="0"/>
    <n v="55"/>
    <n v="2809"/>
    <n v="24267"/>
  </r>
  <r>
    <x v="109"/>
    <x v="0"/>
    <x v="2"/>
    <x v="0"/>
    <n v="11.1"/>
    <n v="15684"/>
    <n v="3811"/>
    <n v="0"/>
    <n v="55"/>
    <n v="4489"/>
    <n v="24039"/>
  </r>
  <r>
    <x v="109"/>
    <x v="0"/>
    <x v="3"/>
    <x v="0"/>
    <n v="10.78"/>
    <n v="16307"/>
    <n v="3959"/>
    <n v="0"/>
    <n v="55"/>
    <n v="2578"/>
    <n v="22899"/>
  </r>
  <r>
    <x v="109"/>
    <x v="0"/>
    <x v="4"/>
    <x v="0"/>
    <n v="10.45"/>
    <n v="14699"/>
    <n v="3938"/>
    <n v="0"/>
    <n v="56"/>
    <n v="3529"/>
    <n v="22222"/>
  </r>
  <r>
    <x v="109"/>
    <x v="0"/>
    <x v="5"/>
    <x v="0"/>
    <n v="10.31"/>
    <n v="16807"/>
    <n v="4428"/>
    <n v="0"/>
    <n v="56"/>
    <n v="1700"/>
    <n v="22991"/>
  </r>
  <r>
    <x v="109"/>
    <x v="0"/>
    <x v="6"/>
    <x v="0"/>
    <n v="11.03"/>
    <n v="16588"/>
    <n v="4940"/>
    <n v="0"/>
    <n v="56"/>
    <n v="4090"/>
    <n v="25674"/>
  </r>
  <r>
    <x v="109"/>
    <x v="0"/>
    <x v="7"/>
    <x v="0"/>
    <n v="10.69"/>
    <n v="16601"/>
    <n v="4661"/>
    <n v="0"/>
    <n v="57"/>
    <n v="3565"/>
    <n v="24884"/>
  </r>
  <r>
    <x v="109"/>
    <x v="0"/>
    <x v="8"/>
    <x v="0"/>
    <n v="10.75"/>
    <n v="18349"/>
    <n v="4245"/>
    <n v="0"/>
    <n v="58"/>
    <n v="3997"/>
    <n v="26649"/>
  </r>
  <r>
    <x v="109"/>
    <x v="0"/>
    <x v="9"/>
    <x v="0"/>
    <n v="10.07"/>
    <n v="17249"/>
    <n v="3636"/>
    <n v="0"/>
    <n v="58"/>
    <n v="3872"/>
    <n v="24815"/>
  </r>
  <r>
    <x v="109"/>
    <x v="0"/>
    <x v="10"/>
    <x v="0"/>
    <n v="11.12"/>
    <n v="16378"/>
    <n v="3517"/>
    <n v="0"/>
    <n v="61"/>
    <n v="4737"/>
    <n v="24693"/>
  </r>
  <r>
    <x v="109"/>
    <x v="0"/>
    <x v="11"/>
    <x v="0"/>
    <n v="10.62"/>
    <n v="16140"/>
    <n v="3782"/>
    <n v="0"/>
    <n v="60"/>
    <n v="4516"/>
    <n v="24498"/>
  </r>
  <r>
    <x v="109"/>
    <x v="0"/>
    <x v="12"/>
    <x v="0"/>
    <n v="13.87"/>
    <n v="16517"/>
    <n v="2967"/>
    <n v="0"/>
    <n v="58"/>
    <n v="5549"/>
    <n v="25091"/>
  </r>
  <r>
    <x v="109"/>
    <x v="0"/>
    <x v="13"/>
    <x v="0"/>
    <n v="9.06"/>
    <n v="16556"/>
    <n v="2849"/>
    <n v="0"/>
    <n v="0"/>
    <n v="4567"/>
    <n v="23972"/>
  </r>
  <r>
    <x v="109"/>
    <x v="0"/>
    <x v="14"/>
    <x v="0"/>
    <n v="10.75"/>
    <n v="16712"/>
    <n v="2819"/>
    <n v="0"/>
    <n v="0"/>
    <n v="5501"/>
    <n v="25032"/>
  </r>
  <r>
    <x v="109"/>
    <x v="0"/>
    <x v="15"/>
    <x v="0"/>
    <n v="11.82"/>
    <n v="20399"/>
    <n v="2888"/>
    <n v="0"/>
    <n v="0"/>
    <n v="0"/>
    <n v="23287"/>
  </r>
  <r>
    <x v="109"/>
    <x v="0"/>
    <x v="16"/>
    <x v="0"/>
    <n v="10.029999999999999"/>
    <n v="21795"/>
    <n v="2849"/>
    <n v="0"/>
    <n v="0"/>
    <n v="0"/>
    <n v="24644"/>
  </r>
  <r>
    <x v="109"/>
    <x v="0"/>
    <x v="17"/>
    <x v="0"/>
    <n v="12.2"/>
    <n v="20102"/>
    <n v="2856"/>
    <n v="0"/>
    <n v="0"/>
    <n v="0"/>
    <n v="22958"/>
  </r>
  <r>
    <x v="109"/>
    <x v="0"/>
    <x v="18"/>
    <x v="0"/>
    <n v="11.74"/>
    <n v="21979"/>
    <n v="2986"/>
    <n v="0"/>
    <n v="0"/>
    <n v="0"/>
    <n v="24965"/>
  </r>
  <r>
    <x v="110"/>
    <x v="0"/>
    <x v="0"/>
    <x v="0"/>
    <n v="8.1999999999999993"/>
    <n v="100216"/>
    <n v="24040"/>
    <n v="36551"/>
    <n v="63"/>
    <n v="28602"/>
    <n v="189472"/>
  </r>
  <r>
    <x v="110"/>
    <x v="0"/>
    <x v="1"/>
    <x v="0"/>
    <n v="9.31"/>
    <n v="111330"/>
    <n v="23081"/>
    <n v="46372"/>
    <n v="57"/>
    <n v="29762"/>
    <n v="210602"/>
  </r>
  <r>
    <x v="110"/>
    <x v="0"/>
    <x v="2"/>
    <x v="0"/>
    <n v="5.33"/>
    <n v="114322"/>
    <n v="24275"/>
    <n v="59040"/>
    <n v="63"/>
    <n v="32363"/>
    <n v="230063"/>
  </r>
  <r>
    <x v="110"/>
    <x v="0"/>
    <x v="3"/>
    <x v="0"/>
    <n v="4.1399999999999997"/>
    <n v="132899"/>
    <n v="27225"/>
    <n v="55092"/>
    <n v="63"/>
    <n v="31501"/>
    <n v="246780"/>
  </r>
  <r>
    <x v="110"/>
    <x v="0"/>
    <x v="4"/>
    <x v="0"/>
    <n v="7.7"/>
    <n v="123713"/>
    <n v="46796"/>
    <n v="29459"/>
    <n v="63"/>
    <n v="36756"/>
    <n v="236787"/>
  </r>
  <r>
    <x v="110"/>
    <x v="0"/>
    <x v="5"/>
    <x v="0"/>
    <n v="7.36"/>
    <n v="142389"/>
    <n v="50227"/>
    <n v="28958"/>
    <n v="63"/>
    <n v="28148"/>
    <n v="249785"/>
  </r>
  <r>
    <x v="110"/>
    <x v="0"/>
    <x v="6"/>
    <x v="0"/>
    <n v="8.1"/>
    <n v="138745"/>
    <n v="62357"/>
    <n v="18089"/>
    <n v="65"/>
    <n v="38753"/>
    <n v="258009"/>
  </r>
  <r>
    <x v="110"/>
    <x v="0"/>
    <x v="7"/>
    <x v="0"/>
    <n v="7.99"/>
    <n v="142415"/>
    <n v="55360"/>
    <n v="25704"/>
    <n v="65"/>
    <n v="35938"/>
    <n v="259482"/>
  </r>
  <r>
    <x v="110"/>
    <x v="0"/>
    <x v="8"/>
    <x v="0"/>
    <n v="7.1"/>
    <n v="152700"/>
    <n v="59353"/>
    <n v="26245"/>
    <n v="67"/>
    <n v="35810"/>
    <n v="274175"/>
  </r>
  <r>
    <x v="110"/>
    <x v="0"/>
    <x v="9"/>
    <x v="0"/>
    <n v="8.0299999999999994"/>
    <n v="153877"/>
    <n v="58316"/>
    <n v="28904"/>
    <n v="68"/>
    <n v="39239"/>
    <n v="280404"/>
  </r>
  <r>
    <x v="110"/>
    <x v="0"/>
    <x v="10"/>
    <x v="0"/>
    <n v="6.32"/>
    <n v="164605"/>
    <n v="59125"/>
    <n v="29096"/>
    <n v="68"/>
    <n v="30166"/>
    <n v="283060"/>
  </r>
  <r>
    <x v="110"/>
    <x v="0"/>
    <x v="11"/>
    <x v="0"/>
    <n v="7.37"/>
    <n v="180504"/>
    <n v="61969"/>
    <n v="30978"/>
    <n v="72"/>
    <n v="33102"/>
    <n v="306625"/>
  </r>
  <r>
    <x v="110"/>
    <x v="0"/>
    <x v="12"/>
    <x v="0"/>
    <n v="7.73"/>
    <n v="183014"/>
    <n v="61493"/>
    <n v="30206"/>
    <n v="881"/>
    <n v="42437"/>
    <n v="318031"/>
  </r>
  <r>
    <x v="110"/>
    <x v="0"/>
    <x v="13"/>
    <x v="0"/>
    <n v="6.39"/>
    <n v="185433"/>
    <n v="60916"/>
    <n v="28460"/>
    <n v="0"/>
    <n v="46023"/>
    <n v="320832"/>
  </r>
  <r>
    <x v="110"/>
    <x v="0"/>
    <x v="14"/>
    <x v="0"/>
    <n v="5.9"/>
    <n v="193365"/>
    <n v="60590"/>
    <n v="31275"/>
    <n v="0"/>
    <n v="49164"/>
    <n v="334394"/>
  </r>
  <r>
    <x v="110"/>
    <x v="0"/>
    <x v="15"/>
    <x v="0"/>
    <n v="6.67"/>
    <n v="189230"/>
    <n v="107038"/>
    <n v="30558"/>
    <n v="0"/>
    <n v="0"/>
    <n v="326826"/>
  </r>
  <r>
    <x v="110"/>
    <x v="0"/>
    <x v="16"/>
    <x v="0"/>
    <n v="0"/>
    <n v="197000"/>
    <n v="106872"/>
    <n v="29358"/>
    <n v="0"/>
    <n v="0"/>
    <n v="333230"/>
  </r>
  <r>
    <x v="110"/>
    <x v="0"/>
    <x v="17"/>
    <x v="0"/>
    <n v="0"/>
    <n v="208436"/>
    <n v="100437"/>
    <n v="28661"/>
    <n v="0"/>
    <n v="0"/>
    <n v="337534"/>
  </r>
  <r>
    <x v="110"/>
    <x v="0"/>
    <x v="18"/>
    <x v="0"/>
    <n v="0"/>
    <n v="229243"/>
    <n v="104341"/>
    <n v="30836"/>
    <n v="0"/>
    <n v="0"/>
    <n v="364420"/>
  </r>
  <r>
    <x v="111"/>
    <x v="0"/>
    <x v="0"/>
    <x v="0"/>
    <n v="6.77"/>
    <n v="30186"/>
    <n v="6904"/>
    <n v="0"/>
    <n v="0"/>
    <n v="2924"/>
    <n v="40014"/>
  </r>
  <r>
    <x v="111"/>
    <x v="0"/>
    <x v="1"/>
    <x v="0"/>
    <n v="1.98"/>
    <n v="32126"/>
    <n v="10104"/>
    <n v="0"/>
    <n v="3073"/>
    <n v="0"/>
    <n v="45303"/>
  </r>
  <r>
    <x v="111"/>
    <x v="0"/>
    <x v="2"/>
    <x v="0"/>
    <n v="3.2"/>
    <n v="33052"/>
    <n v="10998"/>
    <n v="0"/>
    <n v="294"/>
    <n v="2589"/>
    <n v="46933"/>
  </r>
  <r>
    <x v="111"/>
    <x v="0"/>
    <x v="3"/>
    <x v="0"/>
    <n v="3.67"/>
    <n v="32989"/>
    <n v="10667"/>
    <n v="0"/>
    <n v="1517"/>
    <n v="1831"/>
    <n v="47004"/>
  </r>
  <r>
    <x v="111"/>
    <x v="0"/>
    <x v="4"/>
    <x v="0"/>
    <n v="7.41"/>
    <n v="31193"/>
    <n v="11460"/>
    <n v="0"/>
    <n v="1170"/>
    <n v="1083"/>
    <n v="44906"/>
  </r>
  <r>
    <x v="111"/>
    <x v="0"/>
    <x v="5"/>
    <x v="0"/>
    <n v="0"/>
    <n v="35033"/>
    <n v="17313"/>
    <n v="1869"/>
    <n v="1156"/>
    <n v="1473"/>
    <n v="56844"/>
  </r>
  <r>
    <x v="111"/>
    <x v="0"/>
    <x v="6"/>
    <x v="0"/>
    <n v="1.65"/>
    <n v="36590"/>
    <n v="13088"/>
    <n v="0"/>
    <n v="0"/>
    <n v="3928"/>
    <n v="53606"/>
  </r>
  <r>
    <x v="111"/>
    <x v="0"/>
    <x v="7"/>
    <x v="0"/>
    <n v="1.9"/>
    <n v="33623"/>
    <n v="13888"/>
    <n v="0"/>
    <n v="0"/>
    <n v="4122"/>
    <n v="51633"/>
  </r>
  <r>
    <x v="111"/>
    <x v="0"/>
    <x v="8"/>
    <x v="0"/>
    <n v="6.51"/>
    <n v="36210"/>
    <n v="20680"/>
    <n v="0"/>
    <n v="0"/>
    <n v="3178"/>
    <n v="60068"/>
  </r>
  <r>
    <x v="111"/>
    <x v="0"/>
    <x v="9"/>
    <x v="0"/>
    <n v="6.79"/>
    <n v="34119"/>
    <n v="13530"/>
    <n v="0"/>
    <n v="0"/>
    <n v="2850"/>
    <n v="50499"/>
  </r>
  <r>
    <x v="111"/>
    <x v="0"/>
    <x v="10"/>
    <x v="0"/>
    <n v="0.6"/>
    <n v="36055"/>
    <n v="14654"/>
    <n v="0"/>
    <n v="0"/>
    <n v="2909"/>
    <n v="53618"/>
  </r>
  <r>
    <x v="111"/>
    <x v="0"/>
    <x v="11"/>
    <x v="0"/>
    <n v="8.83"/>
    <n v="34311"/>
    <n v="13786"/>
    <n v="0"/>
    <n v="0"/>
    <n v="3217"/>
    <n v="51314"/>
  </r>
  <r>
    <x v="111"/>
    <x v="0"/>
    <x v="12"/>
    <x v="0"/>
    <n v="0.64"/>
    <n v="38734"/>
    <n v="15475"/>
    <n v="0"/>
    <n v="0"/>
    <n v="3109"/>
    <n v="57318"/>
  </r>
  <r>
    <x v="111"/>
    <x v="0"/>
    <x v="13"/>
    <x v="0"/>
    <n v="0"/>
    <n v="36740"/>
    <n v="12263"/>
    <n v="0"/>
    <n v="0"/>
    <n v="3804"/>
    <n v="52807"/>
  </r>
  <r>
    <x v="111"/>
    <x v="0"/>
    <x v="14"/>
    <x v="0"/>
    <n v="29.1"/>
    <n v="34402"/>
    <n v="5982"/>
    <n v="0"/>
    <n v="0"/>
    <n v="0"/>
    <n v="40384"/>
  </r>
  <r>
    <x v="111"/>
    <x v="0"/>
    <x v="15"/>
    <x v="0"/>
    <n v="5"/>
    <n v="49995"/>
    <n v="5555"/>
    <n v="0"/>
    <n v="0"/>
    <n v="0"/>
    <n v="55550"/>
  </r>
  <r>
    <x v="111"/>
    <x v="0"/>
    <x v="16"/>
    <x v="0"/>
    <n v="6.69"/>
    <n v="38372"/>
    <n v="16960"/>
    <n v="0"/>
    <n v="0"/>
    <n v="0"/>
    <n v="55332"/>
  </r>
  <r>
    <x v="111"/>
    <x v="0"/>
    <x v="17"/>
    <x v="0"/>
    <n v="4.93"/>
    <n v="39390"/>
    <n v="18280"/>
    <n v="0"/>
    <n v="0"/>
    <n v="0"/>
    <n v="57670"/>
  </r>
  <r>
    <x v="111"/>
    <x v="0"/>
    <x v="18"/>
    <x v="0"/>
    <n v="8.0500000000000007"/>
    <n v="40072"/>
    <n v="17003"/>
    <n v="0"/>
    <n v="0"/>
    <n v="0"/>
    <n v="57075"/>
  </r>
  <r>
    <x v="112"/>
    <x v="0"/>
    <x v="0"/>
    <x v="0"/>
    <n v="4.8"/>
    <n v="58913"/>
    <n v="16114"/>
    <n v="26339"/>
    <n v="358"/>
    <n v="10045"/>
    <n v="111769"/>
  </r>
  <r>
    <x v="112"/>
    <x v="0"/>
    <x v="1"/>
    <x v="0"/>
    <n v="4.4400000000000004"/>
    <n v="60400"/>
    <n v="16600"/>
    <n v="26000"/>
    <n v="400"/>
    <n v="8400"/>
    <n v="111800"/>
  </r>
  <r>
    <x v="112"/>
    <x v="0"/>
    <x v="2"/>
    <x v="0"/>
    <n v="1.74"/>
    <n v="60000"/>
    <n v="17000"/>
    <n v="27000"/>
    <n v="400"/>
    <n v="8600"/>
    <n v="113000"/>
  </r>
  <r>
    <x v="112"/>
    <x v="0"/>
    <x v="3"/>
    <x v="0"/>
    <n v="4.57"/>
    <n v="62000"/>
    <n v="16000"/>
    <n v="25000"/>
    <n v="400"/>
    <n v="7300"/>
    <n v="110700"/>
  </r>
  <r>
    <x v="112"/>
    <x v="0"/>
    <x v="4"/>
    <x v="0"/>
    <n v="5.45"/>
    <n v="57000"/>
    <n v="15000"/>
    <n v="23000"/>
    <n v="400"/>
    <n v="8600"/>
    <n v="104000"/>
  </r>
  <r>
    <x v="112"/>
    <x v="0"/>
    <x v="5"/>
    <x v="0"/>
    <n v="4.4000000000000004"/>
    <n v="63000"/>
    <n v="17000"/>
    <n v="25000"/>
    <n v="400"/>
    <n v="5660"/>
    <n v="111060"/>
  </r>
  <r>
    <x v="112"/>
    <x v="0"/>
    <x v="6"/>
    <x v="0"/>
    <n v="4.26"/>
    <n v="59664"/>
    <n v="16137"/>
    <n v="26250"/>
    <n v="396"/>
    <n v="8322"/>
    <n v="110769"/>
  </r>
  <r>
    <x v="112"/>
    <x v="0"/>
    <x v="7"/>
    <x v="0"/>
    <n v="3.76"/>
    <n v="58046"/>
    <n v="15833"/>
    <n v="24337"/>
    <n v="398"/>
    <n v="7334"/>
    <n v="105948"/>
  </r>
  <r>
    <x v="112"/>
    <x v="0"/>
    <x v="8"/>
    <x v="0"/>
    <n v="6.11"/>
    <n v="63721"/>
    <n v="17532"/>
    <n v="26914"/>
    <n v="399"/>
    <n v="4501"/>
    <n v="113067"/>
  </r>
  <r>
    <x v="112"/>
    <x v="0"/>
    <x v="9"/>
    <x v="0"/>
    <n v="0"/>
    <n v="62383"/>
    <n v="16935"/>
    <n v="29839"/>
    <n v="405"/>
    <n v="8571"/>
    <n v="118133"/>
  </r>
  <r>
    <x v="112"/>
    <x v="0"/>
    <x v="10"/>
    <x v="0"/>
    <n v="1.05"/>
    <n v="60650"/>
    <n v="14323"/>
    <n v="26901"/>
    <n v="406"/>
    <n v="9118"/>
    <n v="111398"/>
  </r>
  <r>
    <x v="112"/>
    <x v="0"/>
    <x v="11"/>
    <x v="0"/>
    <n v="5.95"/>
    <n v="60785"/>
    <n v="14444"/>
    <n v="26180"/>
    <n v="400"/>
    <n v="10726"/>
    <n v="112535"/>
  </r>
  <r>
    <x v="112"/>
    <x v="0"/>
    <x v="12"/>
    <x v="0"/>
    <n v="5.33"/>
    <n v="62111"/>
    <n v="15310"/>
    <n v="28349"/>
    <n v="401"/>
    <n v="8924"/>
    <n v="115095"/>
  </r>
  <r>
    <x v="112"/>
    <x v="0"/>
    <x v="13"/>
    <x v="0"/>
    <n v="1.54"/>
    <n v="64074"/>
    <n v="15127"/>
    <n v="29429"/>
    <n v="0"/>
    <n v="8690"/>
    <n v="117320"/>
  </r>
  <r>
    <x v="112"/>
    <x v="0"/>
    <x v="14"/>
    <x v="0"/>
    <n v="4.78"/>
    <n v="62289"/>
    <n v="14164"/>
    <n v="28045"/>
    <n v="0"/>
    <n v="9281"/>
    <n v="113779"/>
  </r>
  <r>
    <x v="112"/>
    <x v="0"/>
    <x v="15"/>
    <x v="0"/>
    <n v="5.8"/>
    <n v="59983"/>
    <n v="22175"/>
    <n v="27760"/>
    <n v="0"/>
    <n v="0"/>
    <n v="109918"/>
  </r>
  <r>
    <x v="112"/>
    <x v="0"/>
    <x v="16"/>
    <x v="0"/>
    <n v="5.25"/>
    <n v="60586"/>
    <n v="21625"/>
    <n v="27784"/>
    <n v="0"/>
    <n v="0"/>
    <n v="109995"/>
  </r>
  <r>
    <x v="112"/>
    <x v="0"/>
    <x v="17"/>
    <x v="0"/>
    <n v="6.39"/>
    <n v="59932"/>
    <n v="23209"/>
    <n v="26728"/>
    <n v="0"/>
    <n v="0"/>
    <n v="109869"/>
  </r>
  <r>
    <x v="112"/>
    <x v="0"/>
    <x v="18"/>
    <x v="0"/>
    <n v="5.79"/>
    <n v="61297"/>
    <n v="21119"/>
    <n v="23624"/>
    <n v="0"/>
    <n v="0"/>
    <n v="106040"/>
  </r>
  <r>
    <x v="113"/>
    <x v="0"/>
    <x v="0"/>
    <x v="0"/>
    <n v="23.2"/>
    <n v="507"/>
    <n v="108"/>
    <n v="0"/>
    <n v="0"/>
    <n v="90"/>
    <n v="705"/>
  </r>
  <r>
    <x v="113"/>
    <x v="0"/>
    <x v="1"/>
    <x v="0"/>
    <n v="23.23"/>
    <n v="507"/>
    <n v="107"/>
    <n v="0"/>
    <n v="0"/>
    <n v="90"/>
    <n v="704"/>
  </r>
  <r>
    <x v="113"/>
    <x v="0"/>
    <x v="2"/>
    <x v="0"/>
    <n v="23.23"/>
    <n v="507"/>
    <n v="107"/>
    <n v="0"/>
    <n v="0"/>
    <n v="90"/>
    <n v="704"/>
  </r>
  <r>
    <x v="113"/>
    <x v="0"/>
    <x v="3"/>
    <x v="0"/>
    <n v="23.23"/>
    <n v="507"/>
    <n v="107"/>
    <n v="0"/>
    <n v="0"/>
    <n v="90"/>
    <n v="704"/>
  </r>
  <r>
    <x v="113"/>
    <x v="0"/>
    <x v="4"/>
    <x v="0"/>
    <n v="23.23"/>
    <n v="507"/>
    <n v="107"/>
    <n v="0"/>
    <n v="0"/>
    <n v="90"/>
    <n v="704"/>
  </r>
  <r>
    <x v="113"/>
    <x v="0"/>
    <x v="5"/>
    <x v="0"/>
    <n v="23.23"/>
    <n v="507"/>
    <n v="107"/>
    <n v="0"/>
    <n v="0"/>
    <n v="90"/>
    <n v="704"/>
  </r>
  <r>
    <x v="113"/>
    <x v="0"/>
    <x v="6"/>
    <x v="0"/>
    <n v="24.45"/>
    <n v="560"/>
    <n v="157"/>
    <n v="0"/>
    <n v="0"/>
    <n v="0"/>
    <n v="717"/>
  </r>
  <r>
    <x v="113"/>
    <x v="0"/>
    <x v="7"/>
    <x v="0"/>
    <n v="25"/>
    <n v="519"/>
    <n v="150"/>
    <n v="0"/>
    <n v="0"/>
    <n v="0"/>
    <n v="669"/>
  </r>
  <r>
    <x v="113"/>
    <x v="0"/>
    <x v="8"/>
    <x v="0"/>
    <n v="8.99"/>
    <n v="410"/>
    <n v="170"/>
    <n v="0"/>
    <n v="0"/>
    <n v="0"/>
    <n v="580"/>
  </r>
  <r>
    <x v="113"/>
    <x v="0"/>
    <x v="9"/>
    <x v="0"/>
    <n v="26.49"/>
    <n v="517"/>
    <n v="163"/>
    <n v="0"/>
    <n v="0"/>
    <n v="0"/>
    <n v="680"/>
  </r>
  <r>
    <x v="113"/>
    <x v="0"/>
    <x v="10"/>
    <x v="0"/>
    <n v="23.73"/>
    <n v="528"/>
    <n v="21"/>
    <n v="0"/>
    <n v="0"/>
    <n v="66"/>
    <n v="615"/>
  </r>
  <r>
    <x v="113"/>
    <x v="0"/>
    <x v="11"/>
    <x v="0"/>
    <n v="20.05"/>
    <n v="527"/>
    <n v="38"/>
    <n v="0"/>
    <n v="0"/>
    <n v="67"/>
    <n v="632"/>
  </r>
  <r>
    <x v="113"/>
    <x v="0"/>
    <x v="12"/>
    <x v="0"/>
    <n v="18.07"/>
    <n v="558"/>
    <n v="28"/>
    <n v="0"/>
    <n v="0"/>
    <n v="67"/>
    <n v="653"/>
  </r>
  <r>
    <x v="113"/>
    <x v="0"/>
    <x v="13"/>
    <x v="0"/>
    <n v="18.27"/>
    <n v="535"/>
    <n v="34"/>
    <n v="0"/>
    <n v="0"/>
    <n v="66"/>
    <n v="635"/>
  </r>
  <r>
    <x v="113"/>
    <x v="0"/>
    <x v="14"/>
    <x v="0"/>
    <n v="20.3"/>
    <n v="520"/>
    <n v="18"/>
    <n v="0"/>
    <n v="0"/>
    <n v="84"/>
    <n v="622"/>
  </r>
  <r>
    <x v="113"/>
    <x v="0"/>
    <x v="15"/>
    <x v="0"/>
    <n v="21.7"/>
    <n v="501"/>
    <n v="98"/>
    <n v="0"/>
    <n v="0"/>
    <n v="0"/>
    <n v="599"/>
  </r>
  <r>
    <x v="113"/>
    <x v="0"/>
    <x v="16"/>
    <x v="0"/>
    <n v="0"/>
    <n v="508"/>
    <n v="99"/>
    <n v="0"/>
    <n v="0"/>
    <n v="0"/>
    <n v="607"/>
  </r>
  <r>
    <x v="113"/>
    <x v="0"/>
    <x v="17"/>
    <x v="0"/>
    <n v="24.02"/>
    <n v="473"/>
    <n v="93"/>
    <n v="0"/>
    <n v="0"/>
    <n v="0"/>
    <n v="566"/>
  </r>
  <r>
    <x v="113"/>
    <x v="0"/>
    <x v="18"/>
    <x v="0"/>
    <n v="23.49"/>
    <n v="545"/>
    <n v="80"/>
    <n v="0"/>
    <n v="0"/>
    <n v="0"/>
    <n v="625"/>
  </r>
  <r>
    <x v="114"/>
    <x v="0"/>
    <x v="0"/>
    <x v="0"/>
    <n v="9.82"/>
    <n v="78263"/>
    <n v="16370"/>
    <n v="9279"/>
    <n v="0"/>
    <n v="10003"/>
    <n v="113915"/>
  </r>
  <r>
    <x v="114"/>
    <x v="0"/>
    <x v="1"/>
    <x v="0"/>
    <n v="8.8699999999999992"/>
    <n v="86531"/>
    <n v="17134"/>
    <n v="10002"/>
    <n v="0"/>
    <n v="5610"/>
    <n v="119277"/>
  </r>
  <r>
    <x v="114"/>
    <x v="0"/>
    <x v="2"/>
    <x v="0"/>
    <n v="9.69"/>
    <n v="84566"/>
    <n v="16847"/>
    <n v="9639"/>
    <n v="0"/>
    <n v="5099"/>
    <n v="116151"/>
  </r>
  <r>
    <x v="114"/>
    <x v="0"/>
    <x v="3"/>
    <x v="0"/>
    <n v="10.15"/>
    <n v="88358"/>
    <n v="18610"/>
    <n v="10084"/>
    <n v="0"/>
    <n v="8669"/>
    <n v="125721"/>
  </r>
  <r>
    <x v="114"/>
    <x v="0"/>
    <x v="4"/>
    <x v="0"/>
    <n v="10.5"/>
    <n v="86552"/>
    <n v="18650"/>
    <n v="9804"/>
    <n v="0"/>
    <n v="9690"/>
    <n v="124696"/>
  </r>
  <r>
    <x v="114"/>
    <x v="0"/>
    <x v="5"/>
    <x v="0"/>
    <n v="9.64"/>
    <n v="95322"/>
    <n v="22486"/>
    <n v="8572"/>
    <n v="0"/>
    <n v="7340"/>
    <n v="133720"/>
  </r>
  <r>
    <x v="114"/>
    <x v="0"/>
    <x v="6"/>
    <x v="0"/>
    <n v="9.0500000000000007"/>
    <n v="95739"/>
    <n v="23460"/>
    <n v="8474"/>
    <n v="0"/>
    <n v="10031"/>
    <n v="137704"/>
  </r>
  <r>
    <x v="114"/>
    <x v="0"/>
    <x v="7"/>
    <x v="0"/>
    <n v="10.6"/>
    <n v="103329"/>
    <n v="24238"/>
    <n v="9961"/>
    <n v="0"/>
    <n v="5328"/>
    <n v="142856"/>
  </r>
  <r>
    <x v="114"/>
    <x v="0"/>
    <x v="8"/>
    <x v="0"/>
    <n v="10.87"/>
    <n v="110109"/>
    <n v="24692"/>
    <n v="10551"/>
    <n v="0"/>
    <n v="5800"/>
    <n v="151152"/>
  </r>
  <r>
    <x v="114"/>
    <x v="0"/>
    <x v="9"/>
    <x v="0"/>
    <n v="8.9499999999999993"/>
    <n v="109660"/>
    <n v="25857"/>
    <n v="10598"/>
    <n v="0"/>
    <n v="3969"/>
    <n v="150084"/>
  </r>
  <r>
    <x v="114"/>
    <x v="0"/>
    <x v="10"/>
    <x v="0"/>
    <n v="9.23"/>
    <n v="108206"/>
    <n v="26002"/>
    <n v="10762"/>
    <n v="0"/>
    <n v="3723"/>
    <n v="148693"/>
  </r>
  <r>
    <x v="114"/>
    <x v="0"/>
    <x v="11"/>
    <x v="0"/>
    <n v="12.3"/>
    <n v="114547"/>
    <n v="23591"/>
    <n v="15327"/>
    <n v="0"/>
    <n v="6150"/>
    <n v="159615"/>
  </r>
  <r>
    <x v="114"/>
    <x v="0"/>
    <x v="12"/>
    <x v="0"/>
    <n v="8.74"/>
    <n v="119549"/>
    <n v="30587"/>
    <n v="10882"/>
    <n v="0"/>
    <n v="7230"/>
    <n v="168248"/>
  </r>
  <r>
    <x v="114"/>
    <x v="0"/>
    <x v="13"/>
    <x v="0"/>
    <n v="8.4499999999999993"/>
    <n v="117554"/>
    <n v="30567"/>
    <n v="9840"/>
    <n v="0"/>
    <n v="7360"/>
    <n v="165321"/>
  </r>
  <r>
    <x v="114"/>
    <x v="0"/>
    <x v="14"/>
    <x v="0"/>
    <n v="8.49"/>
    <n v="124781"/>
    <n v="32080"/>
    <n v="13302"/>
    <n v="0"/>
    <n v="5703"/>
    <n v="175866"/>
  </r>
  <r>
    <x v="114"/>
    <x v="0"/>
    <x v="15"/>
    <x v="0"/>
    <n v="8.74"/>
    <n v="127555"/>
    <n v="40381"/>
    <n v="12031"/>
    <n v="0"/>
    <n v="0"/>
    <n v="179967"/>
  </r>
  <r>
    <x v="114"/>
    <x v="0"/>
    <x v="16"/>
    <x v="0"/>
    <n v="8.4600000000000009"/>
    <n v="129700"/>
    <n v="40521"/>
    <n v="13538"/>
    <n v="0"/>
    <n v="0"/>
    <n v="183759"/>
  </r>
  <r>
    <x v="114"/>
    <x v="0"/>
    <x v="17"/>
    <x v="0"/>
    <n v="6.56"/>
    <n v="135638"/>
    <n v="41621"/>
    <n v="14104"/>
    <n v="0"/>
    <n v="0"/>
    <n v="191363"/>
  </r>
  <r>
    <x v="114"/>
    <x v="0"/>
    <x v="18"/>
    <x v="0"/>
    <n v="3.41"/>
    <n v="139986"/>
    <n v="44102"/>
    <n v="13656"/>
    <n v="0"/>
    <n v="0"/>
    <n v="197744"/>
  </r>
  <r>
    <x v="115"/>
    <x v="0"/>
    <x v="0"/>
    <x v="0"/>
    <n v="3.76"/>
    <n v="79168"/>
    <n v="92593"/>
    <n v="0"/>
    <n v="654"/>
    <n v="0"/>
    <n v="172415"/>
  </r>
  <r>
    <x v="115"/>
    <x v="0"/>
    <x v="1"/>
    <x v="0"/>
    <n v="2.79"/>
    <n v="80163"/>
    <n v="97341"/>
    <n v="0"/>
    <n v="657"/>
    <n v="0"/>
    <n v="178161"/>
  </r>
  <r>
    <x v="115"/>
    <x v="0"/>
    <x v="2"/>
    <x v="0"/>
    <n v="2.79"/>
    <n v="80163"/>
    <n v="97341"/>
    <n v="0"/>
    <n v="657"/>
    <n v="0"/>
    <n v="178161"/>
  </r>
  <r>
    <x v="115"/>
    <x v="0"/>
    <x v="3"/>
    <x v="0"/>
    <n v="1.84"/>
    <n v="82988"/>
    <n v="103518"/>
    <n v="0"/>
    <n v="641"/>
    <n v="0"/>
    <n v="187147"/>
  </r>
  <r>
    <x v="115"/>
    <x v="0"/>
    <x v="4"/>
    <x v="0"/>
    <n v="1.86"/>
    <n v="80863"/>
    <n v="103543"/>
    <n v="0"/>
    <n v="1869"/>
    <n v="0"/>
    <n v="186275"/>
  </r>
  <r>
    <x v="115"/>
    <x v="0"/>
    <x v="5"/>
    <x v="0"/>
    <n v="4.96"/>
    <n v="87455"/>
    <n v="104527"/>
    <n v="0"/>
    <n v="1082"/>
    <n v="0"/>
    <n v="193064"/>
  </r>
  <r>
    <x v="115"/>
    <x v="0"/>
    <x v="6"/>
    <x v="0"/>
    <n v="3.24"/>
    <n v="84981"/>
    <n v="109008"/>
    <n v="0"/>
    <n v="675"/>
    <n v="0"/>
    <n v="194664"/>
  </r>
  <r>
    <x v="115"/>
    <x v="0"/>
    <x v="7"/>
    <x v="0"/>
    <n v="3.58"/>
    <n v="84805"/>
    <n v="108072"/>
    <n v="0"/>
    <n v="661"/>
    <n v="0"/>
    <n v="193538"/>
  </r>
  <r>
    <x v="115"/>
    <x v="0"/>
    <x v="8"/>
    <x v="0"/>
    <n v="3.63"/>
    <n v="90704"/>
    <n v="114021"/>
    <n v="0"/>
    <n v="662"/>
    <n v="0"/>
    <n v="205387"/>
  </r>
  <r>
    <x v="115"/>
    <x v="0"/>
    <x v="9"/>
    <x v="0"/>
    <n v="4.09"/>
    <n v="87368"/>
    <n v="116065"/>
    <n v="0"/>
    <n v="637"/>
    <n v="0"/>
    <n v="204070"/>
  </r>
  <r>
    <x v="115"/>
    <x v="0"/>
    <x v="10"/>
    <x v="0"/>
    <n v="3.44"/>
    <n v="92034"/>
    <n v="116012"/>
    <n v="0"/>
    <n v="652"/>
    <n v="0"/>
    <n v="208698"/>
  </r>
  <r>
    <x v="115"/>
    <x v="0"/>
    <x v="11"/>
    <x v="0"/>
    <n v="4.07"/>
    <n v="90366"/>
    <n v="115989"/>
    <n v="0"/>
    <n v="560"/>
    <n v="0"/>
    <n v="206915"/>
  </r>
  <r>
    <x v="115"/>
    <x v="0"/>
    <x v="12"/>
    <x v="0"/>
    <n v="4.53"/>
    <n v="91720"/>
    <n v="118202"/>
    <n v="0"/>
    <n v="455"/>
    <n v="0"/>
    <n v="210377"/>
  </r>
  <r>
    <x v="115"/>
    <x v="0"/>
    <x v="13"/>
    <x v="0"/>
    <n v="3.39"/>
    <n v="89499"/>
    <n v="115096"/>
    <n v="0"/>
    <n v="0"/>
    <n v="425"/>
    <n v="205020"/>
  </r>
  <r>
    <x v="115"/>
    <x v="0"/>
    <x v="14"/>
    <x v="0"/>
    <n v="4.6500000000000004"/>
    <n v="90213"/>
    <n v="116564"/>
    <n v="0"/>
    <n v="0"/>
    <n v="405"/>
    <n v="207182"/>
  </r>
  <r>
    <x v="115"/>
    <x v="0"/>
    <x v="15"/>
    <x v="0"/>
    <n v="5.41"/>
    <n v="89000"/>
    <n v="117896"/>
    <n v="0"/>
    <n v="0"/>
    <n v="0"/>
    <n v="206896"/>
  </r>
  <r>
    <x v="115"/>
    <x v="0"/>
    <x v="16"/>
    <x v="0"/>
    <n v="3.44"/>
    <n v="90086"/>
    <n v="116691"/>
    <n v="0"/>
    <n v="0"/>
    <n v="0"/>
    <n v="206777"/>
  </r>
  <r>
    <x v="115"/>
    <x v="0"/>
    <x v="17"/>
    <x v="0"/>
    <n v="4.6100000000000003"/>
    <n v="89999"/>
    <n v="116636"/>
    <n v="0"/>
    <n v="0"/>
    <n v="0"/>
    <n v="206635"/>
  </r>
  <r>
    <x v="115"/>
    <x v="0"/>
    <x v="18"/>
    <x v="0"/>
    <n v="4.7300000000000004"/>
    <n v="92858"/>
    <n v="116300"/>
    <n v="0"/>
    <n v="0"/>
    <n v="0"/>
    <n v="209158"/>
  </r>
  <r>
    <x v="116"/>
    <x v="0"/>
    <x v="0"/>
    <x v="0"/>
    <n v="4.01"/>
    <n v="34113"/>
    <n v="3523"/>
    <n v="13276"/>
    <n v="305"/>
    <n v="0"/>
    <n v="51217"/>
  </r>
  <r>
    <x v="116"/>
    <x v="0"/>
    <x v="1"/>
    <x v="0"/>
    <n v="3.06"/>
    <n v="35846"/>
    <n v="3521"/>
    <n v="13741"/>
    <n v="271"/>
    <n v="0"/>
    <n v="53379"/>
  </r>
  <r>
    <x v="116"/>
    <x v="0"/>
    <x v="2"/>
    <x v="0"/>
    <n v="4.22"/>
    <n v="34821"/>
    <n v="3433"/>
    <n v="15153"/>
    <n v="320"/>
    <n v="0"/>
    <n v="53727"/>
  </r>
  <r>
    <x v="116"/>
    <x v="0"/>
    <x v="3"/>
    <x v="0"/>
    <n v="3.96"/>
    <n v="36900"/>
    <n v="3639"/>
    <n v="15175"/>
    <n v="338"/>
    <n v="0"/>
    <n v="56052"/>
  </r>
  <r>
    <x v="116"/>
    <x v="0"/>
    <x v="4"/>
    <x v="0"/>
    <n v="3.58"/>
    <n v="33845"/>
    <n v="3554"/>
    <n v="15101"/>
    <n v="349"/>
    <n v="0"/>
    <n v="52849"/>
  </r>
  <r>
    <x v="116"/>
    <x v="0"/>
    <x v="5"/>
    <x v="0"/>
    <n v="3.57"/>
    <n v="38295"/>
    <n v="3694"/>
    <n v="15977"/>
    <n v="356"/>
    <n v="0"/>
    <n v="58322"/>
  </r>
  <r>
    <x v="116"/>
    <x v="0"/>
    <x v="6"/>
    <x v="0"/>
    <n v="3.82"/>
    <n v="37819"/>
    <n v="3657"/>
    <n v="16134"/>
    <n v="336"/>
    <n v="0"/>
    <n v="57946"/>
  </r>
  <r>
    <x v="116"/>
    <x v="0"/>
    <x v="7"/>
    <x v="0"/>
    <n v="3.48"/>
    <n v="36575"/>
    <n v="3445"/>
    <n v="16345"/>
    <n v="329"/>
    <n v="0"/>
    <n v="56694"/>
  </r>
  <r>
    <x v="116"/>
    <x v="0"/>
    <x v="8"/>
    <x v="0"/>
    <n v="8.93"/>
    <n v="39925"/>
    <n v="3399"/>
    <n v="16924"/>
    <n v="341"/>
    <n v="0"/>
    <n v="60589"/>
  </r>
  <r>
    <x v="116"/>
    <x v="0"/>
    <x v="9"/>
    <x v="0"/>
    <n v="0"/>
    <n v="39659"/>
    <n v="3210"/>
    <n v="17405"/>
    <n v="367"/>
    <n v="0"/>
    <n v="60641"/>
  </r>
  <r>
    <x v="116"/>
    <x v="0"/>
    <x v="10"/>
    <x v="0"/>
    <n v="3.45"/>
    <n v="39764"/>
    <n v="3366"/>
    <n v="18908"/>
    <n v="376"/>
    <n v="0"/>
    <n v="62414"/>
  </r>
  <r>
    <x v="116"/>
    <x v="0"/>
    <x v="11"/>
    <x v="0"/>
    <n v="1.77"/>
    <n v="40843"/>
    <n v="3386"/>
    <n v="19543"/>
    <n v="377"/>
    <n v="0"/>
    <n v="64149"/>
  </r>
  <r>
    <x v="116"/>
    <x v="0"/>
    <x v="12"/>
    <x v="0"/>
    <n v="7.03"/>
    <n v="42804"/>
    <n v="3225"/>
    <n v="21129"/>
    <n v="391"/>
    <n v="0"/>
    <n v="67549"/>
  </r>
  <r>
    <x v="116"/>
    <x v="0"/>
    <x v="13"/>
    <x v="0"/>
    <n v="4.67"/>
    <n v="40510"/>
    <n v="2936"/>
    <n v="17526"/>
    <n v="0"/>
    <n v="388"/>
    <n v="61360"/>
  </r>
  <r>
    <x v="116"/>
    <x v="0"/>
    <x v="14"/>
    <x v="0"/>
    <n v="2.31"/>
    <n v="40159"/>
    <n v="3084"/>
    <n v="18055"/>
    <n v="0"/>
    <n v="373"/>
    <n v="61671"/>
  </r>
  <r>
    <x v="116"/>
    <x v="0"/>
    <x v="15"/>
    <x v="0"/>
    <n v="2.4300000000000002"/>
    <n v="38943"/>
    <n v="3379"/>
    <n v="19198"/>
    <n v="0"/>
    <n v="0"/>
    <n v="61520"/>
  </r>
  <r>
    <x v="116"/>
    <x v="0"/>
    <x v="16"/>
    <x v="0"/>
    <n v="2.74"/>
    <n v="39990"/>
    <n v="2923"/>
    <n v="19795"/>
    <n v="0"/>
    <n v="0"/>
    <n v="62708"/>
  </r>
  <r>
    <x v="116"/>
    <x v="0"/>
    <x v="17"/>
    <x v="0"/>
    <n v="4.43"/>
    <n v="34470"/>
    <n v="2587"/>
    <n v="18661"/>
    <n v="0"/>
    <n v="0"/>
    <n v="55718"/>
  </r>
  <r>
    <x v="116"/>
    <x v="0"/>
    <x v="18"/>
    <x v="0"/>
    <n v="2.56"/>
    <n v="42518"/>
    <n v="3031"/>
    <n v="20554"/>
    <n v="0"/>
    <n v="0"/>
    <n v="66103"/>
  </r>
  <r>
    <x v="117"/>
    <x v="0"/>
    <x v="0"/>
    <x v="0"/>
    <n v="14.11"/>
    <n v="5875"/>
    <n v="1999"/>
    <n v="0"/>
    <n v="0"/>
    <n v="643"/>
    <n v="8517"/>
  </r>
  <r>
    <x v="117"/>
    <x v="0"/>
    <x v="1"/>
    <x v="0"/>
    <n v="14.12"/>
    <n v="5875"/>
    <n v="1999"/>
    <n v="0"/>
    <n v="0"/>
    <n v="642"/>
    <n v="8516"/>
  </r>
  <r>
    <x v="117"/>
    <x v="0"/>
    <x v="2"/>
    <x v="0"/>
    <n v="0.54"/>
    <n v="4894"/>
    <n v="2641"/>
    <n v="0"/>
    <n v="0"/>
    <n v="0"/>
    <n v="7535"/>
  </r>
  <r>
    <x v="117"/>
    <x v="0"/>
    <x v="3"/>
    <x v="0"/>
    <n v="3.34"/>
    <n v="4969"/>
    <n v="2581"/>
    <n v="0"/>
    <n v="0"/>
    <n v="0"/>
    <n v="7550"/>
  </r>
  <r>
    <x v="117"/>
    <x v="0"/>
    <x v="4"/>
    <x v="0"/>
    <n v="8.8699999999999992"/>
    <n v="5023"/>
    <n v="2085"/>
    <n v="0"/>
    <n v="0"/>
    <n v="631"/>
    <n v="7739"/>
  </r>
  <r>
    <x v="117"/>
    <x v="0"/>
    <x v="5"/>
    <x v="0"/>
    <n v="8.8699999999999992"/>
    <n v="5023"/>
    <n v="2085"/>
    <n v="0"/>
    <n v="0"/>
    <n v="631"/>
    <n v="7739"/>
  </r>
  <r>
    <x v="117"/>
    <x v="0"/>
    <x v="6"/>
    <x v="0"/>
    <n v="12.76"/>
    <n v="5201"/>
    <n v="2109"/>
    <n v="0"/>
    <n v="0"/>
    <n v="759"/>
    <n v="8069"/>
  </r>
  <r>
    <x v="117"/>
    <x v="0"/>
    <x v="7"/>
    <x v="0"/>
    <n v="3.06"/>
    <n v="5188"/>
    <n v="2466"/>
    <n v="0"/>
    <n v="0"/>
    <n v="828"/>
    <n v="8482"/>
  </r>
  <r>
    <x v="117"/>
    <x v="0"/>
    <x v="8"/>
    <x v="0"/>
    <n v="-4.88"/>
    <n v="5398"/>
    <n v="3359"/>
    <n v="0"/>
    <n v="0"/>
    <n v="841"/>
    <n v="9598"/>
  </r>
  <r>
    <x v="117"/>
    <x v="0"/>
    <x v="9"/>
    <x v="0"/>
    <n v="0.31"/>
    <n v="5930"/>
    <n v="2497"/>
    <n v="0"/>
    <n v="0"/>
    <n v="928"/>
    <n v="9355"/>
  </r>
  <r>
    <x v="117"/>
    <x v="0"/>
    <x v="10"/>
    <x v="0"/>
    <n v="2.37"/>
    <n v="5584"/>
    <n v="2366"/>
    <n v="0"/>
    <n v="0"/>
    <n v="838"/>
    <n v="8788"/>
  </r>
  <r>
    <x v="117"/>
    <x v="0"/>
    <x v="11"/>
    <x v="0"/>
    <n v="2.41"/>
    <n v="5757"/>
    <n v="2487"/>
    <n v="0"/>
    <n v="0"/>
    <n v="870"/>
    <n v="9114"/>
  </r>
  <r>
    <x v="117"/>
    <x v="0"/>
    <x v="12"/>
    <x v="0"/>
    <n v="3.92"/>
    <n v="5708"/>
    <n v="2643"/>
    <n v="0"/>
    <n v="0"/>
    <n v="963"/>
    <n v="9314"/>
  </r>
  <r>
    <x v="117"/>
    <x v="0"/>
    <x v="13"/>
    <x v="0"/>
    <n v="0"/>
    <n v="6399"/>
    <n v="3240"/>
    <n v="0"/>
    <n v="0"/>
    <n v="1026"/>
    <n v="10665"/>
  </r>
  <r>
    <x v="117"/>
    <x v="0"/>
    <x v="14"/>
    <x v="0"/>
    <n v="0"/>
    <n v="5975"/>
    <n v="3051"/>
    <n v="0"/>
    <n v="0"/>
    <n v="945"/>
    <n v="9971"/>
  </r>
  <r>
    <x v="117"/>
    <x v="0"/>
    <x v="15"/>
    <x v="0"/>
    <n v="7.76"/>
    <n v="6046"/>
    <n v="2960"/>
    <n v="0"/>
    <n v="0"/>
    <n v="0"/>
    <n v="9006"/>
  </r>
  <r>
    <x v="117"/>
    <x v="0"/>
    <x v="16"/>
    <x v="0"/>
    <n v="3.2"/>
    <n v="6204"/>
    <n v="3772"/>
    <n v="0"/>
    <n v="0"/>
    <n v="0"/>
    <n v="9976"/>
  </r>
  <r>
    <x v="117"/>
    <x v="0"/>
    <x v="17"/>
    <x v="0"/>
    <n v="0.47"/>
    <n v="6776"/>
    <n v="3744"/>
    <n v="0"/>
    <n v="0"/>
    <n v="0"/>
    <n v="10520"/>
  </r>
  <r>
    <x v="117"/>
    <x v="0"/>
    <x v="18"/>
    <x v="0"/>
    <n v="2.21"/>
    <n v="7156"/>
    <n v="4020"/>
    <n v="0"/>
    <n v="0"/>
    <n v="0"/>
    <n v="11176"/>
  </r>
  <r>
    <x v="118"/>
    <x v="0"/>
    <x v="0"/>
    <x v="0"/>
    <n v="3.75"/>
    <n v="77510"/>
    <n v="543789"/>
    <n v="362182"/>
    <n v="7901"/>
    <n v="950"/>
    <n v="992332"/>
  </r>
  <r>
    <x v="118"/>
    <x v="0"/>
    <x v="1"/>
    <x v="0"/>
    <n v="3.23"/>
    <n v="73817"/>
    <n v="499735"/>
    <n v="440027"/>
    <n v="989"/>
    <n v="7956"/>
    <n v="1022524"/>
  </r>
  <r>
    <x v="118"/>
    <x v="0"/>
    <x v="2"/>
    <x v="0"/>
    <n v="3.07"/>
    <n v="71232"/>
    <n v="468675"/>
    <n v="470283"/>
    <n v="1116"/>
    <n v="8196"/>
    <n v="1019502"/>
  </r>
  <r>
    <x v="118"/>
    <x v="0"/>
    <x v="3"/>
    <x v="0"/>
    <n v="3.01"/>
    <n v="75480"/>
    <n v="422139"/>
    <n v="515064"/>
    <n v="732"/>
    <n v="6946"/>
    <n v="1020361"/>
  </r>
  <r>
    <x v="118"/>
    <x v="0"/>
    <x v="4"/>
    <x v="0"/>
    <n v="3.32"/>
    <n v="74630"/>
    <n v="413457"/>
    <n v="494016"/>
    <n v="679"/>
    <n v="7906"/>
    <n v="990688"/>
  </r>
  <r>
    <x v="118"/>
    <x v="0"/>
    <x v="5"/>
    <x v="0"/>
    <n v="3.13"/>
    <n v="79670"/>
    <n v="376043"/>
    <n v="478040"/>
    <n v="682"/>
    <n v="8244"/>
    <n v="942679"/>
  </r>
  <r>
    <x v="118"/>
    <x v="0"/>
    <x v="6"/>
    <x v="0"/>
    <n v="3.27"/>
    <n v="78220"/>
    <n v="357475"/>
    <n v="462425"/>
    <n v="696"/>
    <n v="9052"/>
    <n v="907868"/>
  </r>
  <r>
    <x v="118"/>
    <x v="0"/>
    <x v="7"/>
    <x v="0"/>
    <n v="3.34"/>
    <n v="78490"/>
    <n v="352109"/>
    <n v="396097"/>
    <n v="722"/>
    <n v="8745"/>
    <n v="836163"/>
  </r>
  <r>
    <x v="118"/>
    <x v="0"/>
    <x v="8"/>
    <x v="0"/>
    <n v="4.47"/>
    <n v="81339"/>
    <n v="44672"/>
    <n v="692524"/>
    <n v="742"/>
    <n v="0"/>
    <n v="819277"/>
  </r>
  <r>
    <x v="118"/>
    <x v="0"/>
    <x v="9"/>
    <x v="0"/>
    <n v="4.1900000000000004"/>
    <n v="84289"/>
    <n v="209659"/>
    <n v="512232"/>
    <n v="739"/>
    <n v="0"/>
    <n v="806919"/>
  </r>
  <r>
    <x v="118"/>
    <x v="0"/>
    <x v="10"/>
    <x v="0"/>
    <n v="2.48"/>
    <n v="85281"/>
    <n v="340225"/>
    <n v="359192"/>
    <n v="744"/>
    <n v="0"/>
    <n v="785442"/>
  </r>
  <r>
    <x v="118"/>
    <x v="0"/>
    <x v="11"/>
    <x v="0"/>
    <n v="3.55"/>
    <n v="87616"/>
    <n v="304926"/>
    <n v="298113"/>
    <n v="764"/>
    <n v="0"/>
    <n v="691419"/>
  </r>
  <r>
    <x v="118"/>
    <x v="0"/>
    <x v="12"/>
    <x v="0"/>
    <n v="4.18"/>
    <n v="87722"/>
    <n v="327500"/>
    <n v="350254"/>
    <n v="723"/>
    <n v="0"/>
    <n v="766199"/>
  </r>
  <r>
    <x v="118"/>
    <x v="0"/>
    <x v="13"/>
    <x v="0"/>
    <n v="3"/>
    <n v="89974"/>
    <n v="337793"/>
    <n v="386233"/>
    <n v="0"/>
    <n v="762"/>
    <n v="814762"/>
  </r>
  <r>
    <x v="118"/>
    <x v="0"/>
    <x v="14"/>
    <x v="0"/>
    <n v="4.21"/>
    <n v="96979"/>
    <n v="308434"/>
    <n v="372031"/>
    <n v="0"/>
    <n v="770"/>
    <n v="778214"/>
  </r>
  <r>
    <x v="118"/>
    <x v="0"/>
    <x v="15"/>
    <x v="0"/>
    <n v="3.84"/>
    <n v="97727"/>
    <n v="315815"/>
    <n v="364718"/>
    <n v="0"/>
    <n v="0"/>
    <n v="778260"/>
  </r>
  <r>
    <x v="118"/>
    <x v="0"/>
    <x v="16"/>
    <x v="0"/>
    <n v="1.83"/>
    <n v="99507"/>
    <n v="234792"/>
    <n v="472301"/>
    <n v="0"/>
    <n v="0"/>
    <n v="806600"/>
  </r>
  <r>
    <x v="118"/>
    <x v="0"/>
    <x v="17"/>
    <x v="0"/>
    <n v="2.54"/>
    <n v="101362"/>
    <n v="208661"/>
    <n v="546137"/>
    <n v="0"/>
    <n v="0"/>
    <n v="856160"/>
  </r>
  <r>
    <x v="118"/>
    <x v="0"/>
    <x v="18"/>
    <x v="0"/>
    <n v="2.56"/>
    <n v="110529"/>
    <n v="238486"/>
    <n v="555219"/>
    <n v="0"/>
    <n v="0"/>
    <n v="904234"/>
  </r>
  <r>
    <x v="119"/>
    <x v="0"/>
    <x v="0"/>
    <x v="0"/>
    <n v="11.95"/>
    <n v="5168"/>
    <n v="4367"/>
    <n v="0"/>
    <n v="0"/>
    <n v="0"/>
    <n v="9535"/>
  </r>
  <r>
    <x v="119"/>
    <x v="0"/>
    <x v="1"/>
    <x v="0"/>
    <n v="13.44"/>
    <n v="5056"/>
    <n v="4773"/>
    <n v="0"/>
    <n v="0"/>
    <n v="0"/>
    <n v="9829"/>
  </r>
  <r>
    <x v="119"/>
    <x v="0"/>
    <x v="2"/>
    <x v="0"/>
    <n v="14.2"/>
    <n v="5101"/>
    <n v="4568"/>
    <n v="0"/>
    <n v="0"/>
    <n v="0"/>
    <n v="9669"/>
  </r>
  <r>
    <x v="119"/>
    <x v="0"/>
    <x v="3"/>
    <x v="0"/>
    <n v="30.34"/>
    <n v="5082"/>
    <n v="4928"/>
    <n v="0"/>
    <n v="0"/>
    <n v="0"/>
    <n v="10010"/>
  </r>
  <r>
    <x v="119"/>
    <x v="0"/>
    <x v="4"/>
    <x v="0"/>
    <n v="9.51"/>
    <n v="5517"/>
    <n v="5079"/>
    <n v="0"/>
    <n v="0"/>
    <n v="0"/>
    <n v="10596"/>
  </r>
  <r>
    <x v="119"/>
    <x v="0"/>
    <x v="5"/>
    <x v="0"/>
    <n v="11.14"/>
    <n v="5627"/>
    <n v="4906"/>
    <n v="0"/>
    <n v="0"/>
    <n v="0"/>
    <n v="10533"/>
  </r>
  <r>
    <x v="119"/>
    <x v="0"/>
    <x v="6"/>
    <x v="0"/>
    <n v="13.64"/>
    <n v="5648"/>
    <n v="5235"/>
    <n v="0"/>
    <n v="0"/>
    <n v="0"/>
    <n v="10883"/>
  </r>
  <r>
    <x v="119"/>
    <x v="0"/>
    <x v="7"/>
    <x v="0"/>
    <n v="14.68"/>
    <n v="5767"/>
    <n v="5054"/>
    <n v="0"/>
    <n v="0"/>
    <n v="0"/>
    <n v="10821"/>
  </r>
  <r>
    <x v="119"/>
    <x v="0"/>
    <x v="8"/>
    <x v="0"/>
    <n v="10.1"/>
    <n v="6401"/>
    <n v="5848"/>
    <n v="0"/>
    <n v="0"/>
    <n v="0"/>
    <n v="12249"/>
  </r>
  <r>
    <x v="119"/>
    <x v="0"/>
    <x v="9"/>
    <x v="0"/>
    <n v="18.5"/>
    <n v="6499"/>
    <n v="5907"/>
    <n v="0"/>
    <n v="0"/>
    <n v="0"/>
    <n v="12406"/>
  </r>
  <r>
    <x v="119"/>
    <x v="0"/>
    <x v="10"/>
    <x v="0"/>
    <n v="9.2100000000000009"/>
    <n v="6433"/>
    <n v="4290"/>
    <n v="0"/>
    <n v="0"/>
    <n v="1940"/>
    <n v="12663"/>
  </r>
  <r>
    <x v="119"/>
    <x v="0"/>
    <x v="11"/>
    <x v="0"/>
    <n v="7.92"/>
    <n v="6617"/>
    <n v="6371"/>
    <n v="0"/>
    <n v="0"/>
    <n v="0"/>
    <n v="12988"/>
  </r>
  <r>
    <x v="119"/>
    <x v="0"/>
    <x v="12"/>
    <x v="0"/>
    <n v="0"/>
    <n v="7017"/>
    <n v="9463"/>
    <n v="203"/>
    <n v="0"/>
    <n v="0"/>
    <n v="16683"/>
  </r>
  <r>
    <x v="119"/>
    <x v="0"/>
    <x v="13"/>
    <x v="0"/>
    <n v="0.24"/>
    <n v="7172"/>
    <n v="9529"/>
    <n v="0"/>
    <n v="0"/>
    <n v="0"/>
    <n v="16701"/>
  </r>
  <r>
    <x v="119"/>
    <x v="0"/>
    <x v="14"/>
    <x v="0"/>
    <n v="15.62"/>
    <n v="8363"/>
    <n v="5494"/>
    <n v="0"/>
    <n v="0"/>
    <n v="161"/>
    <n v="14018"/>
  </r>
  <r>
    <x v="119"/>
    <x v="0"/>
    <x v="15"/>
    <x v="0"/>
    <n v="15.68"/>
    <n v="8461"/>
    <n v="5499"/>
    <n v="0"/>
    <n v="0"/>
    <n v="0"/>
    <n v="13960"/>
  </r>
  <r>
    <x v="119"/>
    <x v="0"/>
    <x v="16"/>
    <x v="0"/>
    <n v="16.829999999999998"/>
    <n v="8639"/>
    <n v="5928"/>
    <n v="0"/>
    <n v="0"/>
    <n v="0"/>
    <n v="14567"/>
  </r>
  <r>
    <x v="119"/>
    <x v="0"/>
    <x v="17"/>
    <x v="0"/>
    <n v="17.03"/>
    <n v="8611"/>
    <n v="6969"/>
    <n v="0"/>
    <n v="0"/>
    <n v="0"/>
    <n v="15580"/>
  </r>
  <r>
    <x v="119"/>
    <x v="0"/>
    <x v="18"/>
    <x v="0"/>
    <n v="19.96"/>
    <n v="8670"/>
    <n v="7370"/>
    <n v="0"/>
    <n v="0"/>
    <n v="0"/>
    <n v="16040"/>
  </r>
  <r>
    <x v="120"/>
    <x v="0"/>
    <x v="0"/>
    <x v="0"/>
    <n v="8.36"/>
    <n v="6984"/>
    <n v="6228"/>
    <n v="0"/>
    <n v="0"/>
    <n v="142"/>
    <n v="13354"/>
  </r>
  <r>
    <x v="120"/>
    <x v="0"/>
    <x v="1"/>
    <x v="0"/>
    <n v="8.14"/>
    <n v="6324"/>
    <n v="4750"/>
    <n v="0"/>
    <n v="0"/>
    <n v="166"/>
    <n v="11240"/>
  </r>
  <r>
    <x v="120"/>
    <x v="0"/>
    <x v="2"/>
    <x v="0"/>
    <n v="3.65"/>
    <n v="6195"/>
    <n v="4408"/>
    <n v="0"/>
    <n v="0"/>
    <n v="128"/>
    <n v="10731"/>
  </r>
  <r>
    <x v="120"/>
    <x v="0"/>
    <x v="3"/>
    <x v="0"/>
    <n v="7.72"/>
    <n v="6578"/>
    <n v="4967"/>
    <n v="0"/>
    <n v="0"/>
    <n v="76"/>
    <n v="11621"/>
  </r>
  <r>
    <x v="120"/>
    <x v="0"/>
    <x v="4"/>
    <x v="0"/>
    <n v="8.39"/>
    <n v="6328"/>
    <n v="5119"/>
    <n v="0"/>
    <n v="0"/>
    <n v="202"/>
    <n v="11649"/>
  </r>
  <r>
    <x v="120"/>
    <x v="0"/>
    <x v="5"/>
    <x v="0"/>
    <n v="12.18"/>
    <n v="6584"/>
    <n v="5140"/>
    <n v="0"/>
    <n v="0"/>
    <n v="32"/>
    <n v="11756"/>
  </r>
  <r>
    <x v="120"/>
    <x v="0"/>
    <x v="6"/>
    <x v="0"/>
    <n v="16.059999999999999"/>
    <n v="6786"/>
    <n v="5262"/>
    <n v="0"/>
    <n v="0"/>
    <n v="243"/>
    <n v="12291"/>
  </r>
  <r>
    <x v="120"/>
    <x v="0"/>
    <x v="7"/>
    <x v="0"/>
    <n v="5.96"/>
    <n v="7607"/>
    <n v="5047"/>
    <n v="0"/>
    <n v="0"/>
    <n v="85"/>
    <n v="12739"/>
  </r>
  <r>
    <x v="120"/>
    <x v="0"/>
    <x v="8"/>
    <x v="0"/>
    <n v="7.86"/>
    <n v="8009"/>
    <n v="6209"/>
    <n v="0"/>
    <n v="0"/>
    <n v="218"/>
    <n v="14436"/>
  </r>
  <r>
    <x v="120"/>
    <x v="0"/>
    <x v="9"/>
    <x v="0"/>
    <n v="8.06"/>
    <n v="8374"/>
    <n v="6026"/>
    <n v="0"/>
    <n v="0"/>
    <n v="170"/>
    <n v="14570"/>
  </r>
  <r>
    <x v="120"/>
    <x v="0"/>
    <x v="10"/>
    <x v="0"/>
    <n v="9.93"/>
    <n v="8198"/>
    <n v="6360"/>
    <n v="0"/>
    <n v="0"/>
    <n v="11"/>
    <n v="14569"/>
  </r>
  <r>
    <x v="120"/>
    <x v="0"/>
    <x v="11"/>
    <x v="0"/>
    <n v="7.11"/>
    <n v="8763"/>
    <n v="6273"/>
    <n v="0"/>
    <n v="0"/>
    <n v="36"/>
    <n v="15072"/>
  </r>
  <r>
    <x v="120"/>
    <x v="0"/>
    <x v="12"/>
    <x v="0"/>
    <n v="0.47"/>
    <n v="10200"/>
    <n v="6536"/>
    <n v="0"/>
    <n v="0"/>
    <n v="194"/>
    <n v="16930"/>
  </r>
  <r>
    <x v="120"/>
    <x v="0"/>
    <x v="13"/>
    <x v="0"/>
    <n v="8.5500000000000007"/>
    <n v="9519"/>
    <n v="6272"/>
    <n v="215"/>
    <n v="0"/>
    <n v="0"/>
    <n v="16006"/>
  </r>
  <r>
    <x v="120"/>
    <x v="0"/>
    <x v="14"/>
    <x v="0"/>
    <n v="10.02"/>
    <n v="9970"/>
    <n v="5884"/>
    <n v="0"/>
    <n v="0"/>
    <n v="457"/>
    <n v="16311"/>
  </r>
  <r>
    <x v="120"/>
    <x v="0"/>
    <x v="15"/>
    <x v="0"/>
    <n v="7.81"/>
    <n v="10398"/>
    <n v="5805"/>
    <n v="0"/>
    <n v="0"/>
    <n v="0"/>
    <n v="16203"/>
  </r>
  <r>
    <x v="120"/>
    <x v="0"/>
    <x v="16"/>
    <x v="0"/>
    <n v="8.3000000000000007"/>
    <n v="10745"/>
    <n v="5755"/>
    <n v="0"/>
    <n v="0"/>
    <n v="0"/>
    <n v="16500"/>
  </r>
  <r>
    <x v="120"/>
    <x v="0"/>
    <x v="17"/>
    <x v="0"/>
    <n v="11.13"/>
    <n v="10315"/>
    <n v="5903"/>
    <n v="0"/>
    <n v="0"/>
    <n v="0"/>
    <n v="16218"/>
  </r>
  <r>
    <x v="120"/>
    <x v="0"/>
    <x v="18"/>
    <x v="0"/>
    <n v="6.28"/>
    <n v="10400"/>
    <n v="5903"/>
    <n v="0"/>
    <n v="0"/>
    <n v="0"/>
    <n v="16303"/>
  </r>
  <r>
    <x v="121"/>
    <x v="0"/>
    <x v="0"/>
    <x v="0"/>
    <n v="8.43"/>
    <n v="36061"/>
    <n v="18974"/>
    <n v="58653"/>
    <n v="711"/>
    <n v="31750"/>
    <n v="146149"/>
  </r>
  <r>
    <x v="121"/>
    <x v="0"/>
    <x v="1"/>
    <x v="0"/>
    <n v="8.34"/>
    <n v="38552"/>
    <n v="20271"/>
    <n v="72489"/>
    <n v="714"/>
    <n v="36477"/>
    <n v="168503"/>
  </r>
  <r>
    <x v="121"/>
    <x v="0"/>
    <x v="2"/>
    <x v="0"/>
    <n v="8.24"/>
    <n v="39912"/>
    <n v="15146"/>
    <n v="89097"/>
    <n v="712"/>
    <n v="34710"/>
    <n v="179577"/>
  </r>
  <r>
    <x v="121"/>
    <x v="0"/>
    <x v="3"/>
    <x v="0"/>
    <n v="7.88"/>
    <n v="42199"/>
    <n v="23973"/>
    <n v="67433"/>
    <n v="704"/>
    <n v="32603"/>
    <n v="166912"/>
  </r>
  <r>
    <x v="121"/>
    <x v="0"/>
    <x v="4"/>
    <x v="0"/>
    <n v="7.8"/>
    <n v="40414"/>
    <n v="12813"/>
    <n v="72455"/>
    <n v="696"/>
    <n v="37932"/>
    <n v="164310"/>
  </r>
  <r>
    <x v="121"/>
    <x v="0"/>
    <x v="5"/>
    <x v="0"/>
    <n v="7.31"/>
    <n v="42726"/>
    <n v="13561"/>
    <n v="75171"/>
    <n v="687"/>
    <n v="35683"/>
    <n v="167828"/>
  </r>
  <r>
    <x v="121"/>
    <x v="0"/>
    <x v="6"/>
    <x v="0"/>
    <n v="8"/>
    <n v="42628"/>
    <n v="14070"/>
    <n v="64977"/>
    <n v="655"/>
    <n v="38328"/>
    <n v="160658"/>
  </r>
  <r>
    <x v="121"/>
    <x v="0"/>
    <x v="7"/>
    <x v="0"/>
    <n v="7.1"/>
    <n v="45793"/>
    <n v="15086"/>
    <n v="61141"/>
    <n v="677"/>
    <n v="28716"/>
    <n v="151413"/>
  </r>
  <r>
    <x v="121"/>
    <x v="0"/>
    <x v="8"/>
    <x v="0"/>
    <n v="2.41"/>
    <n v="49428"/>
    <n v="15862"/>
    <n v="310702"/>
    <n v="700"/>
    <n v="37739"/>
    <n v="414431"/>
  </r>
  <r>
    <x v="121"/>
    <x v="0"/>
    <x v="9"/>
    <x v="0"/>
    <n v="3.09"/>
    <n v="50278"/>
    <n v="16278"/>
    <n v="327079"/>
    <n v="711"/>
    <n v="38515"/>
    <n v="432861"/>
  </r>
  <r>
    <x v="121"/>
    <x v="0"/>
    <x v="10"/>
    <x v="0"/>
    <n v="2.5099999999999998"/>
    <n v="53947"/>
    <n v="16385"/>
    <n v="325904"/>
    <n v="910"/>
    <n v="34480"/>
    <n v="431626"/>
  </r>
  <r>
    <x v="121"/>
    <x v="0"/>
    <x v="11"/>
    <x v="0"/>
    <n v="3.43"/>
    <n v="51435"/>
    <n v="16170"/>
    <n v="218358"/>
    <n v="802"/>
    <n v="41457"/>
    <n v="328222"/>
  </r>
  <r>
    <x v="121"/>
    <x v="0"/>
    <x v="12"/>
    <x v="0"/>
    <n v="6.67"/>
    <n v="49230"/>
    <n v="16597"/>
    <n v="65896"/>
    <n v="820"/>
    <n v="51636"/>
    <n v="184179"/>
  </r>
  <r>
    <x v="121"/>
    <x v="0"/>
    <x v="13"/>
    <x v="0"/>
    <n v="8.0399999999999991"/>
    <n v="48110"/>
    <n v="16169"/>
    <n v="65299"/>
    <n v="0"/>
    <n v="53947"/>
    <n v="183525"/>
  </r>
  <r>
    <x v="121"/>
    <x v="0"/>
    <x v="14"/>
    <x v="0"/>
    <n v="6.86"/>
    <n v="53426"/>
    <n v="16982"/>
    <n v="65069"/>
    <n v="0"/>
    <n v="53878"/>
    <n v="189355"/>
  </r>
  <r>
    <x v="121"/>
    <x v="0"/>
    <x v="15"/>
    <x v="0"/>
    <n v="7.27"/>
    <n v="51000"/>
    <n v="72497"/>
    <n v="49738"/>
    <n v="0"/>
    <n v="0"/>
    <n v="173235"/>
  </r>
  <r>
    <x v="121"/>
    <x v="0"/>
    <x v="16"/>
    <x v="0"/>
    <n v="4.8499999999999996"/>
    <n v="53913"/>
    <n v="76175"/>
    <n v="122574"/>
    <n v="0"/>
    <n v="0"/>
    <n v="252662"/>
  </r>
  <r>
    <x v="121"/>
    <x v="0"/>
    <x v="17"/>
    <x v="0"/>
    <n v="3.05"/>
    <n v="55982"/>
    <n v="28361"/>
    <n v="348506"/>
    <n v="0"/>
    <n v="0"/>
    <n v="432849"/>
  </r>
  <r>
    <x v="121"/>
    <x v="0"/>
    <x v="18"/>
    <x v="0"/>
    <n v="3.52"/>
    <n v="59160"/>
    <n v="29334"/>
    <n v="370845"/>
    <n v="0"/>
    <n v="0"/>
    <n v="459339"/>
  </r>
  <r>
    <x v="122"/>
    <x v="0"/>
    <x v="0"/>
    <x v="0"/>
    <n v="7.47"/>
    <n v="79079"/>
    <n v="142538"/>
    <n v="0"/>
    <n v="395"/>
    <n v="16382"/>
    <n v="238394"/>
  </r>
  <r>
    <x v="122"/>
    <x v="0"/>
    <x v="1"/>
    <x v="0"/>
    <n v="8.8000000000000007"/>
    <n v="78956"/>
    <n v="158020"/>
    <n v="0"/>
    <n v="168"/>
    <n v="8565"/>
    <n v="245709"/>
  </r>
  <r>
    <x v="122"/>
    <x v="0"/>
    <x v="2"/>
    <x v="0"/>
    <n v="8.41"/>
    <n v="80007"/>
    <n v="165257"/>
    <n v="0"/>
    <n v="198"/>
    <n v="10447"/>
    <n v="255909"/>
  </r>
  <r>
    <x v="122"/>
    <x v="0"/>
    <x v="3"/>
    <x v="0"/>
    <n v="6.65"/>
    <n v="85976"/>
    <n v="182625"/>
    <n v="0"/>
    <n v="185"/>
    <n v="8181"/>
    <n v="276967"/>
  </r>
  <r>
    <x v="122"/>
    <x v="0"/>
    <x v="4"/>
    <x v="0"/>
    <n v="8.59"/>
    <n v="85253"/>
    <n v="186061"/>
    <n v="0"/>
    <n v="209"/>
    <n v="8042"/>
    <n v="279565"/>
  </r>
  <r>
    <x v="122"/>
    <x v="0"/>
    <x v="5"/>
    <x v="0"/>
    <n v="5.31"/>
    <n v="88418"/>
    <n v="190189"/>
    <n v="0"/>
    <n v="173"/>
    <n v="8072"/>
    <n v="286852"/>
  </r>
  <r>
    <x v="122"/>
    <x v="0"/>
    <x v="6"/>
    <x v="0"/>
    <n v="5.53"/>
    <n v="87593"/>
    <n v="198976"/>
    <n v="0"/>
    <n v="194"/>
    <n v="8081"/>
    <n v="294844"/>
  </r>
  <r>
    <x v="122"/>
    <x v="0"/>
    <x v="7"/>
    <x v="0"/>
    <n v="4.42"/>
    <n v="93225"/>
    <n v="208923"/>
    <n v="0"/>
    <n v="386"/>
    <n v="8109"/>
    <n v="310643"/>
  </r>
  <r>
    <x v="122"/>
    <x v="0"/>
    <x v="8"/>
    <x v="0"/>
    <n v="5.98"/>
    <n v="95728"/>
    <n v="213738"/>
    <n v="0"/>
    <n v="365"/>
    <n v="7497"/>
    <n v="317328"/>
  </r>
  <r>
    <x v="122"/>
    <x v="0"/>
    <x v="9"/>
    <x v="0"/>
    <n v="2.67"/>
    <n v="101097"/>
    <n v="220958"/>
    <n v="0"/>
    <n v="375"/>
    <n v="8412"/>
    <n v="330842"/>
  </r>
  <r>
    <x v="122"/>
    <x v="0"/>
    <x v="10"/>
    <x v="0"/>
    <n v="4.54"/>
    <n v="100342"/>
    <n v="217107"/>
    <n v="0"/>
    <n v="215"/>
    <n v="7542"/>
    <n v="325206"/>
  </r>
  <r>
    <x v="122"/>
    <x v="0"/>
    <x v="11"/>
    <x v="0"/>
    <n v="4.45"/>
    <n v="104704"/>
    <n v="228615"/>
    <n v="0"/>
    <n v="207"/>
    <n v="8365"/>
    <n v="341891"/>
  </r>
  <r>
    <x v="122"/>
    <x v="0"/>
    <x v="12"/>
    <x v="0"/>
    <n v="4.38"/>
    <n v="105963"/>
    <n v="238277"/>
    <n v="0"/>
    <n v="61"/>
    <n v="8708"/>
    <n v="353009"/>
  </r>
  <r>
    <x v="122"/>
    <x v="0"/>
    <x v="13"/>
    <x v="0"/>
    <n v="5.61"/>
    <n v="109127"/>
    <n v="241621"/>
    <n v="0"/>
    <n v="0"/>
    <n v="9303"/>
    <n v="360051"/>
  </r>
  <r>
    <x v="122"/>
    <x v="0"/>
    <x v="14"/>
    <x v="0"/>
    <n v="4.82"/>
    <n v="110967"/>
    <n v="244972"/>
    <n v="0"/>
    <n v="0"/>
    <n v="9065"/>
    <n v="365004"/>
  </r>
  <r>
    <x v="122"/>
    <x v="0"/>
    <x v="15"/>
    <x v="0"/>
    <n v="3.39"/>
    <n v="111578"/>
    <n v="257110"/>
    <n v="0"/>
    <n v="0"/>
    <n v="0"/>
    <n v="368688"/>
  </r>
  <r>
    <x v="122"/>
    <x v="0"/>
    <x v="16"/>
    <x v="0"/>
    <n v="4.34"/>
    <n v="111028"/>
    <n v="266936"/>
    <n v="0"/>
    <n v="0"/>
    <n v="0"/>
    <n v="377964"/>
  </r>
  <r>
    <x v="122"/>
    <x v="0"/>
    <x v="17"/>
    <x v="0"/>
    <n v="3.49"/>
    <n v="112043"/>
    <n v="267695"/>
    <n v="0"/>
    <n v="0"/>
    <n v="0"/>
    <n v="379738"/>
  </r>
  <r>
    <x v="122"/>
    <x v="0"/>
    <x v="18"/>
    <x v="0"/>
    <n v="3.54"/>
    <n v="116103"/>
    <n v="281796"/>
    <n v="0"/>
    <n v="0"/>
    <n v="0"/>
    <n v="397899"/>
  </r>
  <r>
    <x v="123"/>
    <x v="0"/>
    <x v="0"/>
    <x v="0"/>
    <n v="4.34"/>
    <n v="14098"/>
    <n v="14877"/>
    <n v="3761"/>
    <n v="0"/>
    <n v="0"/>
    <n v="32736"/>
  </r>
  <r>
    <x v="123"/>
    <x v="0"/>
    <x v="1"/>
    <x v="0"/>
    <n v="3.69"/>
    <n v="15396"/>
    <n v="14146"/>
    <n v="3465"/>
    <n v="0"/>
    <n v="0"/>
    <n v="33007"/>
  </r>
  <r>
    <x v="123"/>
    <x v="0"/>
    <x v="2"/>
    <x v="0"/>
    <n v="3.7"/>
    <n v="13920"/>
    <n v="17342"/>
    <n v="0"/>
    <n v="0"/>
    <n v="0"/>
    <n v="31262"/>
  </r>
  <r>
    <x v="123"/>
    <x v="0"/>
    <x v="3"/>
    <x v="0"/>
    <n v="2.09"/>
    <n v="16643"/>
    <n v="17163"/>
    <n v="0"/>
    <n v="0"/>
    <n v="0"/>
    <n v="33806"/>
  </r>
  <r>
    <x v="123"/>
    <x v="0"/>
    <x v="4"/>
    <x v="0"/>
    <n v="3.03"/>
    <n v="15410"/>
    <n v="17729"/>
    <n v="0"/>
    <n v="0"/>
    <n v="0"/>
    <n v="33139"/>
  </r>
  <r>
    <x v="123"/>
    <x v="0"/>
    <x v="5"/>
    <x v="0"/>
    <n v="4.59"/>
    <n v="14752"/>
    <n v="17222"/>
    <n v="0"/>
    <n v="0"/>
    <n v="0"/>
    <n v="31974"/>
  </r>
  <r>
    <x v="123"/>
    <x v="0"/>
    <x v="6"/>
    <x v="0"/>
    <n v="5.35"/>
    <n v="14037"/>
    <n v="13044"/>
    <n v="3774"/>
    <n v="0"/>
    <n v="0"/>
    <n v="30855"/>
  </r>
  <r>
    <x v="123"/>
    <x v="0"/>
    <x v="7"/>
    <x v="0"/>
    <n v="1.91"/>
    <n v="14712"/>
    <n v="15010"/>
    <n v="3302"/>
    <n v="0"/>
    <n v="0"/>
    <n v="33024"/>
  </r>
  <r>
    <x v="123"/>
    <x v="0"/>
    <x v="8"/>
    <x v="0"/>
    <n v="1.0900000000000001"/>
    <n v="15298"/>
    <n v="14819"/>
    <n v="3013"/>
    <n v="0"/>
    <n v="0"/>
    <n v="33130"/>
  </r>
  <r>
    <x v="123"/>
    <x v="0"/>
    <x v="9"/>
    <x v="0"/>
    <n v="4.5"/>
    <n v="15320"/>
    <n v="15686"/>
    <n v="3241"/>
    <n v="0"/>
    <n v="0"/>
    <n v="34247"/>
  </r>
  <r>
    <x v="123"/>
    <x v="0"/>
    <x v="10"/>
    <x v="0"/>
    <n v="1.33"/>
    <n v="16746"/>
    <n v="16064"/>
    <n v="2990"/>
    <n v="0"/>
    <n v="0"/>
    <n v="35800"/>
  </r>
  <r>
    <x v="123"/>
    <x v="0"/>
    <x v="11"/>
    <x v="0"/>
    <n v="2.0699999999999998"/>
    <n v="15524"/>
    <n v="17195"/>
    <n v="2880"/>
    <n v="0"/>
    <n v="0"/>
    <n v="35599"/>
  </r>
  <r>
    <x v="123"/>
    <x v="0"/>
    <x v="12"/>
    <x v="0"/>
    <n v="9.23"/>
    <n v="15250"/>
    <n v="15923"/>
    <n v="3070"/>
    <n v="0"/>
    <n v="0"/>
    <n v="34243"/>
  </r>
  <r>
    <x v="123"/>
    <x v="0"/>
    <x v="13"/>
    <x v="0"/>
    <n v="1.78"/>
    <n v="16340"/>
    <n v="21377"/>
    <n v="2930"/>
    <n v="0"/>
    <n v="0"/>
    <n v="40647"/>
  </r>
  <r>
    <x v="123"/>
    <x v="0"/>
    <x v="14"/>
    <x v="0"/>
    <n v="1.74"/>
    <n v="16070"/>
    <n v="21590"/>
    <n v="2712"/>
    <n v="0"/>
    <n v="0"/>
    <n v="40372"/>
  </r>
  <r>
    <x v="123"/>
    <x v="0"/>
    <x v="15"/>
    <x v="0"/>
    <n v="6.09"/>
    <n v="16970"/>
    <n v="19937"/>
    <n v="2707"/>
    <n v="0"/>
    <n v="0"/>
    <n v="39614"/>
  </r>
  <r>
    <x v="123"/>
    <x v="0"/>
    <x v="16"/>
    <x v="0"/>
    <n v="4.83"/>
    <n v="17294"/>
    <n v="21596"/>
    <n v="2400"/>
    <n v="0"/>
    <n v="0"/>
    <n v="41290"/>
  </r>
  <r>
    <x v="123"/>
    <x v="0"/>
    <x v="17"/>
    <x v="0"/>
    <n v="5.52"/>
    <n v="16994"/>
    <n v="25578"/>
    <n v="0"/>
    <n v="0"/>
    <n v="0"/>
    <n v="42572"/>
  </r>
  <r>
    <x v="123"/>
    <x v="0"/>
    <x v="18"/>
    <x v="0"/>
    <n v="0"/>
    <n v="17528"/>
    <n v="27274"/>
    <n v="0"/>
    <n v="0"/>
    <n v="0"/>
    <n v="44802"/>
  </r>
  <r>
    <x v="124"/>
    <x v="0"/>
    <x v="0"/>
    <x v="0"/>
    <n v="7.04"/>
    <n v="16771"/>
    <n v="8687"/>
    <n v="0"/>
    <n v="122"/>
    <n v="9341"/>
    <n v="34921"/>
  </r>
  <r>
    <x v="124"/>
    <x v="0"/>
    <x v="1"/>
    <x v="0"/>
    <n v="8.07"/>
    <n v="17200"/>
    <n v="9300"/>
    <n v="0"/>
    <n v="0"/>
    <n v="8800"/>
    <n v="35300"/>
  </r>
  <r>
    <x v="124"/>
    <x v="0"/>
    <x v="2"/>
    <x v="0"/>
    <n v="7.07"/>
    <n v="16320"/>
    <n v="8310"/>
    <n v="0"/>
    <n v="115"/>
    <n v="10200"/>
    <n v="34945"/>
  </r>
  <r>
    <x v="124"/>
    <x v="0"/>
    <x v="3"/>
    <x v="0"/>
    <n v="8.23"/>
    <n v="17370"/>
    <n v="8976"/>
    <n v="0"/>
    <n v="125"/>
    <n v="10532"/>
    <n v="37003"/>
  </r>
  <r>
    <x v="124"/>
    <x v="0"/>
    <x v="4"/>
    <x v="0"/>
    <n v="7.99"/>
    <n v="16769"/>
    <n v="10125"/>
    <n v="0"/>
    <n v="125"/>
    <n v="8915"/>
    <n v="35934"/>
  </r>
  <r>
    <x v="124"/>
    <x v="0"/>
    <x v="5"/>
    <x v="0"/>
    <n v="7.32"/>
    <n v="18318"/>
    <n v="10651"/>
    <n v="0"/>
    <n v="125"/>
    <n v="8405"/>
    <n v="37499"/>
  </r>
  <r>
    <x v="124"/>
    <x v="0"/>
    <x v="6"/>
    <x v="0"/>
    <n v="4.1900000000000004"/>
    <n v="17437"/>
    <n v="10183"/>
    <n v="0"/>
    <n v="126"/>
    <n v="11026"/>
    <n v="38772"/>
  </r>
  <r>
    <x v="124"/>
    <x v="0"/>
    <x v="7"/>
    <x v="0"/>
    <n v="7.23"/>
    <n v="17928"/>
    <n v="10387"/>
    <n v="0"/>
    <n v="127"/>
    <n v="9747"/>
    <n v="38189"/>
  </r>
  <r>
    <x v="124"/>
    <x v="0"/>
    <x v="8"/>
    <x v="0"/>
    <n v="7.38"/>
    <n v="19395"/>
    <n v="10923"/>
    <n v="10088"/>
    <n v="127"/>
    <n v="0"/>
    <n v="40533"/>
  </r>
  <r>
    <x v="124"/>
    <x v="0"/>
    <x v="9"/>
    <x v="0"/>
    <n v="3.32"/>
    <n v="19549"/>
    <n v="10694"/>
    <n v="0"/>
    <n v="120"/>
    <n v="9025"/>
    <n v="39388"/>
  </r>
  <r>
    <x v="124"/>
    <x v="0"/>
    <x v="10"/>
    <x v="0"/>
    <n v="6.87"/>
    <n v="18076"/>
    <n v="10469"/>
    <n v="0"/>
    <n v="87"/>
    <n v="11347"/>
    <n v="39979"/>
  </r>
  <r>
    <x v="124"/>
    <x v="0"/>
    <x v="11"/>
    <x v="0"/>
    <n v="9.5399999999999991"/>
    <n v="18480"/>
    <n v="11202"/>
    <n v="0"/>
    <n v="89"/>
    <n v="10251"/>
    <n v="40022"/>
  </r>
  <r>
    <x v="124"/>
    <x v="0"/>
    <x v="12"/>
    <x v="0"/>
    <n v="6.91"/>
    <n v="19609"/>
    <n v="11940"/>
    <n v="11847"/>
    <n v="90"/>
    <n v="0"/>
    <n v="43486"/>
  </r>
  <r>
    <x v="124"/>
    <x v="0"/>
    <x v="13"/>
    <x v="0"/>
    <n v="7.23"/>
    <n v="17579"/>
    <n v="11497"/>
    <n v="11767"/>
    <n v="0"/>
    <n v="90"/>
    <n v="40933"/>
  </r>
  <r>
    <x v="124"/>
    <x v="0"/>
    <x v="14"/>
    <x v="0"/>
    <n v="6.7"/>
    <n v="17536"/>
    <n v="11931"/>
    <n v="12486"/>
    <n v="0"/>
    <n v="90"/>
    <n v="42043"/>
  </r>
  <r>
    <x v="124"/>
    <x v="0"/>
    <x v="15"/>
    <x v="0"/>
    <n v="5.94"/>
    <n v="17711"/>
    <n v="12609"/>
    <n v="12031"/>
    <n v="0"/>
    <n v="0"/>
    <n v="42351"/>
  </r>
  <r>
    <x v="124"/>
    <x v="0"/>
    <x v="16"/>
    <x v="0"/>
    <n v="9.43"/>
    <n v="16687"/>
    <n v="13338"/>
    <n v="11909"/>
    <n v="0"/>
    <n v="0"/>
    <n v="41934"/>
  </r>
  <r>
    <x v="124"/>
    <x v="0"/>
    <x v="17"/>
    <x v="0"/>
    <n v="8.0500000000000007"/>
    <n v="17605"/>
    <n v="12768"/>
    <n v="13004"/>
    <n v="0"/>
    <n v="0"/>
    <n v="43377"/>
  </r>
  <r>
    <x v="124"/>
    <x v="0"/>
    <x v="18"/>
    <x v="0"/>
    <n v="8.36"/>
    <n v="18189"/>
    <n v="14585"/>
    <n v="12425"/>
    <n v="0"/>
    <n v="0"/>
    <n v="45199"/>
  </r>
  <r>
    <x v="125"/>
    <x v="0"/>
    <x v="0"/>
    <x v="0"/>
    <n v="12.43"/>
    <n v="19375"/>
    <n v="10316"/>
    <n v="0"/>
    <n v="51"/>
    <n v="1217"/>
    <n v="30959"/>
  </r>
  <r>
    <x v="125"/>
    <x v="0"/>
    <x v="1"/>
    <x v="0"/>
    <n v="11.5"/>
    <n v="20180"/>
    <n v="11350"/>
    <n v="0"/>
    <n v="50"/>
    <n v="0"/>
    <n v="31580"/>
  </r>
  <r>
    <x v="125"/>
    <x v="0"/>
    <x v="2"/>
    <x v="0"/>
    <n v="11.26"/>
    <n v="18698"/>
    <n v="9956"/>
    <n v="0"/>
    <n v="1702"/>
    <n v="0"/>
    <n v="30356"/>
  </r>
  <r>
    <x v="125"/>
    <x v="0"/>
    <x v="3"/>
    <x v="0"/>
    <n v="14.17"/>
    <n v="19571"/>
    <n v="8910"/>
    <n v="0"/>
    <n v="51"/>
    <n v="0"/>
    <n v="28532"/>
  </r>
  <r>
    <x v="125"/>
    <x v="0"/>
    <x v="4"/>
    <x v="0"/>
    <n v="11.32"/>
    <n v="18710"/>
    <n v="8554"/>
    <n v="0"/>
    <n v="51"/>
    <n v="0"/>
    <n v="27315"/>
  </r>
  <r>
    <x v="125"/>
    <x v="0"/>
    <x v="5"/>
    <x v="0"/>
    <n v="12.35"/>
    <n v="19655"/>
    <n v="9046"/>
    <n v="0"/>
    <n v="51"/>
    <n v="0"/>
    <n v="28752"/>
  </r>
  <r>
    <x v="125"/>
    <x v="0"/>
    <x v="6"/>
    <x v="0"/>
    <n v="12.37"/>
    <n v="19180"/>
    <n v="8631"/>
    <n v="0"/>
    <n v="51"/>
    <n v="0"/>
    <n v="27862"/>
  </r>
  <r>
    <x v="125"/>
    <x v="0"/>
    <x v="7"/>
    <x v="0"/>
    <n v="12.33"/>
    <n v="17828"/>
    <n v="8487"/>
    <n v="0"/>
    <n v="51"/>
    <n v="0"/>
    <n v="26366"/>
  </r>
  <r>
    <x v="125"/>
    <x v="0"/>
    <x v="8"/>
    <x v="0"/>
    <n v="10.38"/>
    <n v="19619"/>
    <n v="8173"/>
    <n v="0"/>
    <n v="119"/>
    <n v="0"/>
    <n v="27911"/>
  </r>
  <r>
    <x v="125"/>
    <x v="0"/>
    <x v="9"/>
    <x v="0"/>
    <n v="9.06"/>
    <n v="18297"/>
    <n v="8519"/>
    <n v="0"/>
    <n v="119"/>
    <n v="0"/>
    <n v="26935"/>
  </r>
  <r>
    <x v="125"/>
    <x v="0"/>
    <x v="10"/>
    <x v="0"/>
    <n v="12.47"/>
    <n v="17321"/>
    <n v="7594"/>
    <n v="0"/>
    <n v="113"/>
    <n v="0"/>
    <n v="25028"/>
  </r>
  <r>
    <x v="125"/>
    <x v="0"/>
    <x v="11"/>
    <x v="0"/>
    <n v="12.06"/>
    <n v="16335"/>
    <n v="7137"/>
    <n v="0"/>
    <n v="108"/>
    <n v="0"/>
    <n v="23580"/>
  </r>
  <r>
    <x v="125"/>
    <x v="0"/>
    <x v="12"/>
    <x v="0"/>
    <n v="10.64"/>
    <n v="15602"/>
    <n v="8711"/>
    <n v="0"/>
    <n v="108"/>
    <n v="0"/>
    <n v="24421"/>
  </r>
  <r>
    <x v="125"/>
    <x v="0"/>
    <x v="13"/>
    <x v="0"/>
    <n v="10.76"/>
    <n v="14773"/>
    <n v="10185"/>
    <n v="0"/>
    <n v="0"/>
    <n v="108"/>
    <n v="25066"/>
  </r>
  <r>
    <x v="125"/>
    <x v="0"/>
    <x v="14"/>
    <x v="0"/>
    <n v="9.61"/>
    <n v="15762"/>
    <n v="12142"/>
    <n v="0"/>
    <n v="0"/>
    <n v="108"/>
    <n v="28012"/>
  </r>
  <r>
    <x v="125"/>
    <x v="0"/>
    <x v="15"/>
    <x v="0"/>
    <n v="9.3800000000000008"/>
    <n v="15412"/>
    <n v="0"/>
    <n v="13283"/>
    <n v="0"/>
    <n v="0"/>
    <n v="28695"/>
  </r>
  <r>
    <x v="125"/>
    <x v="0"/>
    <x v="16"/>
    <x v="0"/>
    <n v="9.25"/>
    <n v="15019"/>
    <n v="0"/>
    <n v="12868"/>
    <n v="0"/>
    <n v="0"/>
    <n v="27887"/>
  </r>
  <r>
    <x v="125"/>
    <x v="0"/>
    <x v="17"/>
    <x v="0"/>
    <n v="10.65"/>
    <n v="14415"/>
    <n v="0"/>
    <n v="12914"/>
    <n v="0"/>
    <n v="0"/>
    <n v="27329"/>
  </r>
  <r>
    <x v="125"/>
    <x v="0"/>
    <x v="18"/>
    <x v="0"/>
    <n v="10.65"/>
    <n v="14392"/>
    <n v="0"/>
    <n v="12826"/>
    <n v="0"/>
    <n v="0"/>
    <n v="27218"/>
  </r>
  <r>
    <x v="126"/>
    <x v="0"/>
    <x v="0"/>
    <x v="0"/>
    <n v="6.71"/>
    <n v="94547"/>
    <n v="28792"/>
    <n v="88400"/>
    <n v="0"/>
    <n v="990"/>
    <n v="212729"/>
  </r>
  <r>
    <x v="126"/>
    <x v="0"/>
    <x v="1"/>
    <x v="0"/>
    <n v="6.08"/>
    <n v="103924"/>
    <n v="34675"/>
    <n v="89266"/>
    <n v="0"/>
    <n v="613"/>
    <n v="228478"/>
  </r>
  <r>
    <x v="126"/>
    <x v="0"/>
    <x v="2"/>
    <x v="0"/>
    <n v="5.59"/>
    <n v="102680"/>
    <n v="37462"/>
    <n v="90024"/>
    <n v="0"/>
    <n v="0"/>
    <n v="230166"/>
  </r>
  <r>
    <x v="126"/>
    <x v="0"/>
    <x v="3"/>
    <x v="0"/>
    <n v="5.83"/>
    <n v="113872"/>
    <n v="37732"/>
    <n v="89495"/>
    <n v="0"/>
    <n v="0"/>
    <n v="241099"/>
  </r>
  <r>
    <x v="126"/>
    <x v="0"/>
    <x v="4"/>
    <x v="0"/>
    <n v="6.4"/>
    <n v="109955"/>
    <n v="37971"/>
    <n v="85663"/>
    <n v="0"/>
    <n v="0"/>
    <n v="233589"/>
  </r>
  <r>
    <x v="126"/>
    <x v="0"/>
    <x v="5"/>
    <x v="0"/>
    <n v="6.5"/>
    <n v="127772"/>
    <n v="39424"/>
    <n v="40885"/>
    <n v="0"/>
    <n v="0"/>
    <n v="208081"/>
  </r>
  <r>
    <x v="126"/>
    <x v="0"/>
    <x v="6"/>
    <x v="0"/>
    <n v="8.06"/>
    <n v="125426"/>
    <n v="40515"/>
    <n v="21231"/>
    <n v="0"/>
    <n v="0"/>
    <n v="187172"/>
  </r>
  <r>
    <x v="126"/>
    <x v="0"/>
    <x v="7"/>
    <x v="0"/>
    <n v="6.86"/>
    <n v="135256"/>
    <n v="44821"/>
    <n v="17496"/>
    <n v="0"/>
    <n v="0"/>
    <n v="197573"/>
  </r>
  <r>
    <x v="126"/>
    <x v="0"/>
    <x v="8"/>
    <x v="0"/>
    <n v="11.93"/>
    <n v="144964"/>
    <n v="46482"/>
    <n v="21049"/>
    <n v="0"/>
    <n v="0"/>
    <n v="212495"/>
  </r>
  <r>
    <x v="126"/>
    <x v="0"/>
    <x v="9"/>
    <x v="0"/>
    <n v="4.3899999999999997"/>
    <n v="145879"/>
    <n v="50239"/>
    <n v="20313"/>
    <n v="0"/>
    <n v="0"/>
    <n v="216431"/>
  </r>
  <r>
    <x v="126"/>
    <x v="0"/>
    <x v="10"/>
    <x v="0"/>
    <n v="7.75"/>
    <n v="140768"/>
    <n v="46904"/>
    <n v="22221"/>
    <n v="0"/>
    <n v="0"/>
    <n v="209893"/>
  </r>
  <r>
    <x v="126"/>
    <x v="0"/>
    <x v="11"/>
    <x v="0"/>
    <n v="-2.31"/>
    <n v="157400"/>
    <n v="42124"/>
    <n v="22628"/>
    <n v="0"/>
    <n v="0"/>
    <n v="222152"/>
  </r>
  <r>
    <x v="126"/>
    <x v="0"/>
    <x v="12"/>
    <x v="0"/>
    <n v="1.5"/>
    <n v="159541"/>
    <n v="40899"/>
    <n v="23996"/>
    <n v="0"/>
    <n v="0"/>
    <n v="224436"/>
  </r>
  <r>
    <x v="126"/>
    <x v="0"/>
    <x v="13"/>
    <x v="0"/>
    <n v="2.83"/>
    <n v="158883"/>
    <n v="35184"/>
    <n v="30417"/>
    <n v="0"/>
    <n v="0"/>
    <n v="224484"/>
  </r>
  <r>
    <x v="126"/>
    <x v="0"/>
    <x v="14"/>
    <x v="0"/>
    <n v="3.05"/>
    <n v="187231"/>
    <n v="12132"/>
    <n v="29652"/>
    <n v="0"/>
    <n v="0"/>
    <n v="229015"/>
  </r>
  <r>
    <x v="126"/>
    <x v="0"/>
    <x v="15"/>
    <x v="0"/>
    <n v="4.96"/>
    <n v="167778"/>
    <n v="37032"/>
    <n v="29138"/>
    <n v="0"/>
    <n v="0"/>
    <n v="233948"/>
  </r>
  <r>
    <x v="126"/>
    <x v="0"/>
    <x v="16"/>
    <x v="0"/>
    <n v="7.55"/>
    <n v="168742"/>
    <n v="38319"/>
    <n v="31454"/>
    <n v="0"/>
    <n v="0"/>
    <n v="238515"/>
  </r>
  <r>
    <x v="126"/>
    <x v="0"/>
    <x v="17"/>
    <x v="0"/>
    <n v="6.18"/>
    <n v="180512"/>
    <n v="39130"/>
    <n v="57406"/>
    <n v="0"/>
    <n v="0"/>
    <n v="277048"/>
  </r>
  <r>
    <x v="126"/>
    <x v="0"/>
    <x v="18"/>
    <x v="0"/>
    <n v="5.86"/>
    <n v="189442"/>
    <n v="41681"/>
    <n v="65761"/>
    <n v="0"/>
    <n v="0"/>
    <n v="296884"/>
  </r>
  <r>
    <x v="127"/>
    <x v="0"/>
    <x v="0"/>
    <x v="0"/>
    <n v="3.51"/>
    <n v="106821"/>
    <n v="23963"/>
    <n v="58381"/>
    <n v="1220"/>
    <n v="328"/>
    <n v="190713"/>
  </r>
  <r>
    <x v="127"/>
    <x v="0"/>
    <x v="1"/>
    <x v="0"/>
    <n v="3.46"/>
    <n v="110787"/>
    <n v="25039"/>
    <n v="60060"/>
    <n v="758"/>
    <n v="1176"/>
    <n v="197820"/>
  </r>
  <r>
    <x v="127"/>
    <x v="0"/>
    <x v="2"/>
    <x v="0"/>
    <n v="2.9"/>
    <n v="110107"/>
    <n v="25624"/>
    <n v="60495"/>
    <n v="926"/>
    <n v="1368"/>
    <n v="198520"/>
  </r>
  <r>
    <x v="127"/>
    <x v="0"/>
    <x v="3"/>
    <x v="0"/>
    <n v="3.64"/>
    <n v="116462"/>
    <n v="27205"/>
    <n v="75143"/>
    <n v="952"/>
    <n v="1313"/>
    <n v="221075"/>
  </r>
  <r>
    <x v="127"/>
    <x v="0"/>
    <x v="4"/>
    <x v="0"/>
    <n v="2.4900000000000002"/>
    <n v="110136"/>
    <n v="25994"/>
    <n v="93575"/>
    <n v="962"/>
    <n v="1407"/>
    <n v="232074"/>
  </r>
  <r>
    <x v="127"/>
    <x v="0"/>
    <x v="5"/>
    <x v="0"/>
    <n v="2.17"/>
    <n v="122739"/>
    <n v="27857"/>
    <n v="100294"/>
    <n v="933"/>
    <n v="1138"/>
    <n v="252961"/>
  </r>
  <r>
    <x v="127"/>
    <x v="0"/>
    <x v="6"/>
    <x v="0"/>
    <n v="3.28"/>
    <n v="113291"/>
    <n v="27133"/>
    <n v="105835"/>
    <n v="350"/>
    <n v="1758"/>
    <n v="248367"/>
  </r>
  <r>
    <x v="127"/>
    <x v="0"/>
    <x v="7"/>
    <x v="0"/>
    <n v="1.48"/>
    <n v="115260"/>
    <n v="25892"/>
    <n v="110486"/>
    <n v="363"/>
    <n v="1227"/>
    <n v="253228"/>
  </r>
  <r>
    <x v="127"/>
    <x v="0"/>
    <x v="8"/>
    <x v="0"/>
    <n v="2.85"/>
    <n v="120209"/>
    <n v="29132"/>
    <n v="106896"/>
    <n v="381"/>
    <n v="1299"/>
    <n v="257917"/>
  </r>
  <r>
    <x v="127"/>
    <x v="0"/>
    <x v="9"/>
    <x v="0"/>
    <n v="3.04"/>
    <n v="120101"/>
    <n v="30843"/>
    <n v="101738"/>
    <n v="392"/>
    <n v="1387"/>
    <n v="254461"/>
  </r>
  <r>
    <x v="127"/>
    <x v="0"/>
    <x v="10"/>
    <x v="0"/>
    <n v="3.83"/>
    <n v="117402"/>
    <n v="30387"/>
    <n v="109491"/>
    <n v="392"/>
    <n v="1307"/>
    <n v="258979"/>
  </r>
  <r>
    <x v="127"/>
    <x v="0"/>
    <x v="11"/>
    <x v="0"/>
    <n v="3.94"/>
    <n v="113691"/>
    <n v="29846"/>
    <n v="108161"/>
    <n v="395"/>
    <n v="1855"/>
    <n v="253948"/>
  </r>
  <r>
    <x v="127"/>
    <x v="0"/>
    <x v="12"/>
    <x v="0"/>
    <n v="2.77"/>
    <n v="121374"/>
    <n v="31719"/>
    <n v="126709"/>
    <n v="408"/>
    <n v="1902"/>
    <n v="282112"/>
  </r>
  <r>
    <x v="127"/>
    <x v="0"/>
    <x v="13"/>
    <x v="0"/>
    <n v="2.67"/>
    <n v="113623"/>
    <n v="29973"/>
    <n v="145239"/>
    <n v="0"/>
    <n v="2507"/>
    <n v="291342"/>
  </r>
  <r>
    <x v="127"/>
    <x v="0"/>
    <x v="14"/>
    <x v="0"/>
    <n v="3.01"/>
    <n v="114982"/>
    <n v="30478"/>
    <n v="118760"/>
    <n v="0"/>
    <n v="3483"/>
    <n v="267703"/>
  </r>
  <r>
    <x v="127"/>
    <x v="0"/>
    <x v="15"/>
    <x v="0"/>
    <n v="4.03"/>
    <n v="127462"/>
    <n v="20437"/>
    <n v="110762"/>
    <n v="0"/>
    <n v="0"/>
    <n v="258661"/>
  </r>
  <r>
    <x v="127"/>
    <x v="0"/>
    <x v="16"/>
    <x v="0"/>
    <n v="3.76"/>
    <n v="131341"/>
    <n v="18134"/>
    <n v="92513"/>
    <n v="0"/>
    <n v="0"/>
    <n v="241988"/>
  </r>
  <r>
    <x v="127"/>
    <x v="0"/>
    <x v="17"/>
    <x v="0"/>
    <n v="4.0999999999999996"/>
    <n v="130575"/>
    <n v="18300"/>
    <n v="93554"/>
    <n v="0"/>
    <n v="0"/>
    <n v="242429"/>
  </r>
  <r>
    <x v="127"/>
    <x v="0"/>
    <x v="18"/>
    <x v="0"/>
    <n v="2.66"/>
    <n v="138048"/>
    <n v="18679"/>
    <n v="237154"/>
    <n v="0"/>
    <n v="0"/>
    <n v="393881"/>
  </r>
  <r>
    <x v="128"/>
    <x v="0"/>
    <x v="0"/>
    <x v="0"/>
    <n v="6.94"/>
    <n v="2444"/>
    <n v="132"/>
    <n v="0"/>
    <n v="0"/>
    <n v="26"/>
    <n v="2602"/>
  </r>
  <r>
    <x v="128"/>
    <x v="0"/>
    <x v="1"/>
    <x v="0"/>
    <n v="19.739999999999998"/>
    <n v="2378"/>
    <n v="127"/>
    <n v="0"/>
    <n v="0"/>
    <n v="16"/>
    <n v="2521"/>
  </r>
  <r>
    <x v="128"/>
    <x v="0"/>
    <x v="2"/>
    <x v="0"/>
    <n v="26.52"/>
    <n v="2541"/>
    <n v="121"/>
    <n v="0"/>
    <n v="0"/>
    <n v="45"/>
    <n v="2707"/>
  </r>
  <r>
    <x v="128"/>
    <x v="0"/>
    <x v="3"/>
    <x v="0"/>
    <n v="42.39"/>
    <n v="2435"/>
    <n v="154"/>
    <n v="0"/>
    <n v="0"/>
    <n v="24"/>
    <n v="2613"/>
  </r>
  <r>
    <x v="128"/>
    <x v="0"/>
    <x v="4"/>
    <x v="0"/>
    <n v="7.64"/>
    <n v="2445"/>
    <n v="183"/>
    <n v="0"/>
    <n v="0"/>
    <n v="91"/>
    <n v="2719"/>
  </r>
  <r>
    <x v="128"/>
    <x v="0"/>
    <x v="5"/>
    <x v="0"/>
    <n v="9.34"/>
    <n v="2503"/>
    <n v="186"/>
    <n v="0"/>
    <n v="0"/>
    <n v="29"/>
    <n v="2718"/>
  </r>
  <r>
    <x v="128"/>
    <x v="0"/>
    <x v="6"/>
    <x v="0"/>
    <n v="5.72"/>
    <n v="2652"/>
    <n v="195"/>
    <n v="0"/>
    <n v="0"/>
    <n v="122"/>
    <n v="2969"/>
  </r>
  <r>
    <x v="128"/>
    <x v="0"/>
    <x v="7"/>
    <x v="0"/>
    <n v="9.32"/>
    <n v="2510"/>
    <n v="203"/>
    <n v="0"/>
    <n v="0"/>
    <n v="49"/>
    <n v="2762"/>
  </r>
  <r>
    <x v="128"/>
    <x v="0"/>
    <x v="8"/>
    <x v="0"/>
    <n v="9.51"/>
    <n v="2574"/>
    <n v="219"/>
    <n v="0"/>
    <n v="0"/>
    <n v="89"/>
    <n v="2882"/>
  </r>
  <r>
    <x v="128"/>
    <x v="0"/>
    <x v="9"/>
    <x v="0"/>
    <n v="23.06"/>
    <n v="2751"/>
    <n v="216"/>
    <n v="0"/>
    <n v="0"/>
    <n v="46"/>
    <n v="3013"/>
  </r>
  <r>
    <x v="128"/>
    <x v="0"/>
    <x v="10"/>
    <x v="0"/>
    <n v="7.78"/>
    <n v="2773"/>
    <n v="202"/>
    <n v="0"/>
    <n v="0"/>
    <n v="58"/>
    <n v="3033"/>
  </r>
  <r>
    <x v="128"/>
    <x v="0"/>
    <x v="11"/>
    <x v="0"/>
    <n v="8.7799999999999994"/>
    <n v="2679"/>
    <n v="250"/>
    <n v="0"/>
    <n v="0"/>
    <n v="51"/>
    <n v="2980"/>
  </r>
  <r>
    <x v="128"/>
    <x v="0"/>
    <x v="12"/>
    <x v="0"/>
    <n v="0"/>
    <n v="2502"/>
    <n v="278"/>
    <n v="0"/>
    <n v="0"/>
    <n v="32"/>
    <n v="2812"/>
  </r>
  <r>
    <x v="128"/>
    <x v="0"/>
    <x v="13"/>
    <x v="0"/>
    <n v="8.8800000000000008"/>
    <n v="2382"/>
    <n v="295"/>
    <n v="0"/>
    <n v="0"/>
    <n v="21"/>
    <n v="2698"/>
  </r>
  <r>
    <x v="128"/>
    <x v="0"/>
    <x v="14"/>
    <x v="0"/>
    <n v="9.43"/>
    <n v="2375"/>
    <n v="300"/>
    <n v="0"/>
    <n v="0"/>
    <n v="15"/>
    <n v="2690"/>
  </r>
  <r>
    <x v="128"/>
    <x v="0"/>
    <x v="15"/>
    <x v="0"/>
    <n v="8.98"/>
    <n v="2340"/>
    <n v="318"/>
    <n v="37"/>
    <n v="0"/>
    <n v="0"/>
    <n v="2695"/>
  </r>
  <r>
    <x v="128"/>
    <x v="0"/>
    <x v="16"/>
    <x v="0"/>
    <n v="10.09"/>
    <n v="2299"/>
    <n v="317"/>
    <n v="31"/>
    <n v="0"/>
    <n v="0"/>
    <n v="2647"/>
  </r>
  <r>
    <x v="128"/>
    <x v="0"/>
    <x v="17"/>
    <x v="0"/>
    <n v="10.130000000000001"/>
    <n v="2270"/>
    <n v="319"/>
    <n v="37"/>
    <n v="0"/>
    <n v="0"/>
    <n v="2626"/>
  </r>
  <r>
    <x v="128"/>
    <x v="0"/>
    <x v="18"/>
    <x v="0"/>
    <n v="2.02"/>
    <n v="2367"/>
    <n v="297"/>
    <n v="55"/>
    <n v="0"/>
    <n v="0"/>
    <n v="2719"/>
  </r>
  <r>
    <x v="129"/>
    <x v="0"/>
    <x v="0"/>
    <x v="0"/>
    <n v="1.5"/>
    <n v="35333"/>
    <n v="746"/>
    <n v="0"/>
    <n v="7"/>
    <n v="2026"/>
    <n v="38112"/>
  </r>
  <r>
    <x v="129"/>
    <x v="0"/>
    <x v="1"/>
    <x v="0"/>
    <n v="1.5"/>
    <n v="38473"/>
    <n v="794"/>
    <n v="0"/>
    <n v="11"/>
    <n v="1970"/>
    <n v="41248"/>
  </r>
  <r>
    <x v="129"/>
    <x v="0"/>
    <x v="2"/>
    <x v="0"/>
    <n v="9.07"/>
    <n v="36712"/>
    <n v="798"/>
    <n v="0"/>
    <n v="10"/>
    <n v="1933"/>
    <n v="39453"/>
  </r>
  <r>
    <x v="129"/>
    <x v="0"/>
    <x v="3"/>
    <x v="0"/>
    <n v="1.5"/>
    <n v="40373"/>
    <n v="2747"/>
    <n v="0"/>
    <n v="11"/>
    <n v="1849"/>
    <n v="44980"/>
  </r>
  <r>
    <x v="129"/>
    <x v="0"/>
    <x v="4"/>
    <x v="0"/>
    <n v="10.58"/>
    <n v="38816"/>
    <n v="819"/>
    <n v="0"/>
    <n v="15"/>
    <n v="2038"/>
    <n v="41688"/>
  </r>
  <r>
    <x v="129"/>
    <x v="0"/>
    <x v="5"/>
    <x v="0"/>
    <n v="7.87"/>
    <n v="45168"/>
    <n v="990"/>
    <n v="0"/>
    <n v="21"/>
    <n v="2291"/>
    <n v="48470"/>
  </r>
  <r>
    <x v="129"/>
    <x v="0"/>
    <x v="6"/>
    <x v="0"/>
    <n v="8.16"/>
    <n v="45679"/>
    <n v="1274"/>
    <n v="0"/>
    <n v="22"/>
    <n v="2195"/>
    <n v="49170"/>
  </r>
  <r>
    <x v="129"/>
    <x v="0"/>
    <x v="7"/>
    <x v="0"/>
    <n v="4.2300000000000004"/>
    <n v="49168"/>
    <n v="1427"/>
    <n v="0"/>
    <n v="22"/>
    <n v="2374"/>
    <n v="52991"/>
  </r>
  <r>
    <x v="129"/>
    <x v="0"/>
    <x v="8"/>
    <x v="0"/>
    <n v="8.41"/>
    <n v="51393"/>
    <n v="1506"/>
    <n v="0"/>
    <n v="20"/>
    <n v="2508"/>
    <n v="55427"/>
  </r>
  <r>
    <x v="129"/>
    <x v="0"/>
    <x v="9"/>
    <x v="0"/>
    <n v="9.2899999999999991"/>
    <n v="51975"/>
    <n v="1603"/>
    <n v="0"/>
    <n v="19"/>
    <n v="2376"/>
    <n v="55973"/>
  </r>
  <r>
    <x v="129"/>
    <x v="0"/>
    <x v="10"/>
    <x v="0"/>
    <n v="7.29"/>
    <n v="54326"/>
    <n v="1748"/>
    <n v="0"/>
    <n v="22"/>
    <n v="2226"/>
    <n v="58322"/>
  </r>
  <r>
    <x v="129"/>
    <x v="0"/>
    <x v="11"/>
    <x v="0"/>
    <n v="7.33"/>
    <n v="58644"/>
    <n v="1732"/>
    <n v="0"/>
    <n v="22"/>
    <n v="2336"/>
    <n v="62734"/>
  </r>
  <r>
    <x v="129"/>
    <x v="0"/>
    <x v="12"/>
    <x v="0"/>
    <n v="6.16"/>
    <n v="61393"/>
    <n v="1890"/>
    <n v="0"/>
    <n v="22"/>
    <n v="2373"/>
    <n v="65678"/>
  </r>
  <r>
    <x v="129"/>
    <x v="0"/>
    <x v="13"/>
    <x v="0"/>
    <n v="7.34"/>
    <n v="59177"/>
    <n v="1786"/>
    <n v="0"/>
    <n v="0"/>
    <n v="2233"/>
    <n v="63196"/>
  </r>
  <r>
    <x v="129"/>
    <x v="0"/>
    <x v="14"/>
    <x v="0"/>
    <n v="6.82"/>
    <n v="62939"/>
    <n v="1937"/>
    <n v="0"/>
    <n v="0"/>
    <n v="1761"/>
    <n v="66637"/>
  </r>
  <r>
    <x v="129"/>
    <x v="0"/>
    <x v="15"/>
    <x v="0"/>
    <n v="9.25"/>
    <n v="63193"/>
    <n v="3544"/>
    <n v="0"/>
    <n v="0"/>
    <n v="0"/>
    <n v="66737"/>
  </r>
  <r>
    <x v="129"/>
    <x v="0"/>
    <x v="16"/>
    <x v="0"/>
    <n v="6.48"/>
    <n v="66109"/>
    <n v="3734"/>
    <n v="52"/>
    <n v="0"/>
    <n v="0"/>
    <n v="69895"/>
  </r>
  <r>
    <x v="129"/>
    <x v="0"/>
    <x v="17"/>
    <x v="0"/>
    <n v="6.9"/>
    <n v="69585"/>
    <n v="3585"/>
    <n v="33"/>
    <n v="0"/>
    <n v="0"/>
    <n v="73203"/>
  </r>
  <r>
    <x v="129"/>
    <x v="0"/>
    <x v="18"/>
    <x v="0"/>
    <n v="6.68"/>
    <n v="73507"/>
    <n v="3641"/>
    <n v="32"/>
    <n v="0"/>
    <n v="0"/>
    <n v="77180"/>
  </r>
  <r>
    <x v="130"/>
    <x v="0"/>
    <x v="0"/>
    <x v="0"/>
    <n v="8.68"/>
    <n v="14316"/>
    <n v="10018"/>
    <n v="0"/>
    <n v="36"/>
    <n v="1701"/>
    <n v="26071"/>
  </r>
  <r>
    <x v="130"/>
    <x v="0"/>
    <x v="1"/>
    <x v="0"/>
    <n v="6.8"/>
    <n v="15275"/>
    <n v="9825"/>
    <n v="0"/>
    <n v="36"/>
    <n v="1784"/>
    <n v="26920"/>
  </r>
  <r>
    <x v="130"/>
    <x v="0"/>
    <x v="2"/>
    <x v="0"/>
    <n v="10.52"/>
    <n v="15278"/>
    <n v="10927"/>
    <n v="0"/>
    <n v="35"/>
    <n v="1432"/>
    <n v="27672"/>
  </r>
  <r>
    <x v="130"/>
    <x v="0"/>
    <x v="3"/>
    <x v="0"/>
    <n v="4.2699999999999996"/>
    <n v="17262"/>
    <n v="13169"/>
    <n v="0"/>
    <n v="36"/>
    <n v="1708"/>
    <n v="32175"/>
  </r>
  <r>
    <x v="130"/>
    <x v="0"/>
    <x v="4"/>
    <x v="0"/>
    <n v="8.0500000000000007"/>
    <n v="16860"/>
    <n v="13355"/>
    <n v="0"/>
    <n v="36"/>
    <n v="1913"/>
    <n v="32164"/>
  </r>
  <r>
    <x v="130"/>
    <x v="0"/>
    <x v="5"/>
    <x v="0"/>
    <n v="7.05"/>
    <n v="15172"/>
    <n v="14648"/>
    <n v="0"/>
    <n v="35"/>
    <n v="5170"/>
    <n v="35025"/>
  </r>
  <r>
    <x v="130"/>
    <x v="0"/>
    <x v="6"/>
    <x v="0"/>
    <n v="7.0000000000000007E-2"/>
    <n v="19769"/>
    <n v="16133"/>
    <n v="0"/>
    <n v="39"/>
    <n v="2167"/>
    <n v="38108"/>
  </r>
  <r>
    <x v="130"/>
    <x v="0"/>
    <x v="7"/>
    <x v="0"/>
    <n v="7.01"/>
    <n v="19555"/>
    <n v="15522"/>
    <n v="0"/>
    <n v="36"/>
    <n v="1988"/>
    <n v="37101"/>
  </r>
  <r>
    <x v="130"/>
    <x v="0"/>
    <x v="8"/>
    <x v="0"/>
    <n v="8.4600000000000009"/>
    <n v="21077"/>
    <n v="15821"/>
    <n v="0"/>
    <n v="36"/>
    <n v="1893"/>
    <n v="38827"/>
  </r>
  <r>
    <x v="130"/>
    <x v="0"/>
    <x v="9"/>
    <x v="0"/>
    <n v="5.45"/>
    <n v="22392"/>
    <n v="16480"/>
    <n v="0"/>
    <n v="47"/>
    <n v="1180"/>
    <n v="40099"/>
  </r>
  <r>
    <x v="130"/>
    <x v="0"/>
    <x v="10"/>
    <x v="0"/>
    <n v="4.92"/>
    <n v="22144"/>
    <n v="15949"/>
    <n v="0"/>
    <n v="47"/>
    <n v="1693"/>
    <n v="39833"/>
  </r>
  <r>
    <x v="130"/>
    <x v="0"/>
    <x v="11"/>
    <x v="0"/>
    <n v="4.96"/>
    <n v="23959"/>
    <n v="15602"/>
    <n v="0"/>
    <n v="47"/>
    <n v="1729"/>
    <n v="41337"/>
  </r>
  <r>
    <x v="130"/>
    <x v="0"/>
    <x v="12"/>
    <x v="0"/>
    <n v="7.4"/>
    <n v="25433"/>
    <n v="16637"/>
    <n v="0"/>
    <n v="47"/>
    <n v="1868"/>
    <n v="43985"/>
  </r>
  <r>
    <x v="130"/>
    <x v="0"/>
    <x v="13"/>
    <x v="0"/>
    <n v="6.62"/>
    <n v="25013"/>
    <n v="15369"/>
    <n v="0"/>
    <n v="0"/>
    <n v="1881"/>
    <n v="42263"/>
  </r>
  <r>
    <x v="130"/>
    <x v="0"/>
    <x v="14"/>
    <x v="0"/>
    <n v="5.61"/>
    <n v="25339"/>
    <n v="7103"/>
    <n v="9129"/>
    <n v="0"/>
    <n v="1983"/>
    <n v="43554"/>
  </r>
  <r>
    <x v="130"/>
    <x v="0"/>
    <x v="15"/>
    <x v="0"/>
    <n v="7.05"/>
    <n v="34878"/>
    <n v="9866"/>
    <n v="0"/>
    <n v="0"/>
    <n v="0"/>
    <n v="44744"/>
  </r>
  <r>
    <x v="130"/>
    <x v="0"/>
    <x v="16"/>
    <x v="0"/>
    <n v="7.83"/>
    <n v="28501"/>
    <n v="16586"/>
    <n v="0"/>
    <n v="0"/>
    <n v="0"/>
    <n v="45087"/>
  </r>
  <r>
    <x v="130"/>
    <x v="0"/>
    <x v="17"/>
    <x v="0"/>
    <n v="7.22"/>
    <n v="30797"/>
    <n v="17259"/>
    <n v="0"/>
    <n v="0"/>
    <n v="0"/>
    <n v="48056"/>
  </r>
  <r>
    <x v="130"/>
    <x v="0"/>
    <x v="18"/>
    <x v="0"/>
    <n v="6.68"/>
    <n v="33060"/>
    <n v="17839"/>
    <n v="0"/>
    <n v="0"/>
    <n v="0"/>
    <n v="50899"/>
  </r>
  <r>
    <x v="131"/>
    <x v="0"/>
    <x v="0"/>
    <x v="0"/>
    <n v="8.2899999999999991"/>
    <n v="72281"/>
    <n v="37639"/>
    <n v="0"/>
    <n v="122"/>
    <n v="0"/>
    <n v="110042"/>
  </r>
  <r>
    <x v="131"/>
    <x v="0"/>
    <x v="1"/>
    <x v="0"/>
    <n v="8.86"/>
    <n v="78642"/>
    <n v="39740"/>
    <n v="0"/>
    <n v="121"/>
    <n v="0"/>
    <n v="118503"/>
  </r>
  <r>
    <x v="131"/>
    <x v="0"/>
    <x v="2"/>
    <x v="0"/>
    <n v="7.42"/>
    <n v="83745"/>
    <n v="41466"/>
    <n v="0"/>
    <n v="130"/>
    <n v="0"/>
    <n v="125341"/>
  </r>
  <r>
    <x v="131"/>
    <x v="0"/>
    <x v="3"/>
    <x v="0"/>
    <n v="8.58"/>
    <n v="90918"/>
    <n v="42569"/>
    <n v="0"/>
    <n v="132"/>
    <n v="0"/>
    <n v="133619"/>
  </r>
  <r>
    <x v="131"/>
    <x v="0"/>
    <x v="4"/>
    <x v="0"/>
    <n v="8.32"/>
    <n v="84205"/>
    <n v="41675"/>
    <n v="0"/>
    <n v="134"/>
    <n v="0"/>
    <n v="126014"/>
  </r>
  <r>
    <x v="131"/>
    <x v="0"/>
    <x v="5"/>
    <x v="0"/>
    <n v="8.5"/>
    <n v="96515"/>
    <n v="45694"/>
    <n v="0"/>
    <n v="134"/>
    <n v="0"/>
    <n v="142343"/>
  </r>
  <r>
    <x v="131"/>
    <x v="0"/>
    <x v="6"/>
    <x v="0"/>
    <n v="6.02"/>
    <n v="95299"/>
    <n v="45559"/>
    <n v="0"/>
    <n v="135"/>
    <n v="0"/>
    <n v="140993"/>
  </r>
  <r>
    <x v="131"/>
    <x v="0"/>
    <x v="7"/>
    <x v="0"/>
    <n v="8.39"/>
    <n v="93990"/>
    <n v="44587"/>
    <n v="0"/>
    <n v="154"/>
    <n v="0"/>
    <n v="138731"/>
  </r>
  <r>
    <x v="131"/>
    <x v="0"/>
    <x v="8"/>
    <x v="0"/>
    <n v="7.36"/>
    <n v="106654"/>
    <n v="47451"/>
    <n v="0"/>
    <n v="148"/>
    <n v="0"/>
    <n v="154253"/>
  </r>
  <r>
    <x v="131"/>
    <x v="0"/>
    <x v="9"/>
    <x v="0"/>
    <n v="8.0299999999999994"/>
    <n v="108546"/>
    <n v="47133"/>
    <n v="0"/>
    <n v="144"/>
    <n v="0"/>
    <n v="155823"/>
  </r>
  <r>
    <x v="131"/>
    <x v="0"/>
    <x v="10"/>
    <x v="0"/>
    <n v="7.04"/>
    <n v="108630"/>
    <n v="47924"/>
    <n v="0"/>
    <n v="144"/>
    <n v="0"/>
    <n v="156698"/>
  </r>
  <r>
    <x v="131"/>
    <x v="0"/>
    <x v="11"/>
    <x v="0"/>
    <n v="6.81"/>
    <n v="122640"/>
    <n v="50784"/>
    <n v="0"/>
    <n v="110"/>
    <n v="0"/>
    <n v="173534"/>
  </r>
  <r>
    <x v="131"/>
    <x v="0"/>
    <x v="12"/>
    <x v="0"/>
    <n v="6.57"/>
    <n v="124257"/>
    <n v="51722"/>
    <n v="0"/>
    <n v="7"/>
    <n v="0"/>
    <n v="175986"/>
  </r>
  <r>
    <x v="131"/>
    <x v="0"/>
    <x v="13"/>
    <x v="0"/>
    <n v="5.21"/>
    <n v="123918"/>
    <n v="51627"/>
    <n v="0"/>
    <n v="0"/>
    <n v="6"/>
    <n v="175551"/>
  </r>
  <r>
    <x v="131"/>
    <x v="0"/>
    <x v="14"/>
    <x v="0"/>
    <n v="4.6399999999999997"/>
    <n v="127719"/>
    <n v="51655"/>
    <n v="0"/>
    <n v="0"/>
    <n v="5"/>
    <n v="179379"/>
  </r>
  <r>
    <x v="131"/>
    <x v="0"/>
    <x v="15"/>
    <x v="0"/>
    <n v="6.7"/>
    <n v="123829"/>
    <n v="50375"/>
    <n v="0"/>
    <n v="0"/>
    <n v="0"/>
    <n v="174204"/>
  </r>
  <r>
    <x v="131"/>
    <x v="0"/>
    <x v="16"/>
    <x v="0"/>
    <n v="5.98"/>
    <n v="126966"/>
    <n v="53109"/>
    <n v="0"/>
    <n v="0"/>
    <n v="0"/>
    <n v="180075"/>
  </r>
  <r>
    <x v="131"/>
    <x v="0"/>
    <x v="17"/>
    <x v="0"/>
    <n v="9.92"/>
    <n v="131805"/>
    <n v="54853"/>
    <n v="0"/>
    <n v="0"/>
    <n v="0"/>
    <n v="186658"/>
  </r>
  <r>
    <x v="131"/>
    <x v="0"/>
    <x v="18"/>
    <x v="0"/>
    <n v="8.7200000000000006"/>
    <n v="134638"/>
    <n v="57538"/>
    <n v="0"/>
    <n v="0"/>
    <n v="0"/>
    <n v="192176"/>
  </r>
  <r>
    <x v="132"/>
    <x v="0"/>
    <x v="1"/>
    <x v="0"/>
    <n v="4.95"/>
    <n v="230000"/>
    <n v="171000"/>
    <n v="185000"/>
    <n v="2000"/>
    <n v="6000"/>
    <n v="594000"/>
  </r>
  <r>
    <x v="132"/>
    <x v="0"/>
    <x v="2"/>
    <x v="0"/>
    <n v="7.47"/>
    <n v="233651"/>
    <n v="152584"/>
    <n v="177153"/>
    <n v="5693"/>
    <n v="30834"/>
    <n v="599915"/>
  </r>
  <r>
    <x v="132"/>
    <x v="0"/>
    <x v="3"/>
    <x v="0"/>
    <n v="5.01"/>
    <n v="254024"/>
    <n v="159641"/>
    <n v="175200"/>
    <n v="1730"/>
    <n v="32996"/>
    <n v="623591"/>
  </r>
  <r>
    <x v="132"/>
    <x v="0"/>
    <x v="4"/>
    <x v="0"/>
    <n v="7.77"/>
    <n v="240187"/>
    <n v="151778"/>
    <n v="173660"/>
    <n v="1675"/>
    <n v="40988"/>
    <n v="608288"/>
  </r>
  <r>
    <x v="132"/>
    <x v="0"/>
    <x v="5"/>
    <x v="0"/>
    <n v="5.58"/>
    <n v="265931"/>
    <n v="161593"/>
    <n v="179575"/>
    <n v="1686"/>
    <n v="29458"/>
    <n v="638243"/>
  </r>
  <r>
    <x v="132"/>
    <x v="0"/>
    <x v="6"/>
    <x v="0"/>
    <n v="5.48"/>
    <n v="261469"/>
    <n v="170343"/>
    <n v="185370"/>
    <n v="1605"/>
    <n v="35131"/>
    <n v="653918"/>
  </r>
  <r>
    <x v="132"/>
    <x v="0"/>
    <x v="7"/>
    <x v="0"/>
    <n v="5.95"/>
    <n v="256695"/>
    <n v="167609"/>
    <n v="182990"/>
    <n v="1605"/>
    <n v="29401"/>
    <n v="638300"/>
  </r>
  <r>
    <x v="132"/>
    <x v="0"/>
    <x v="8"/>
    <x v="0"/>
    <n v="6.13"/>
    <n v="266798"/>
    <n v="173643"/>
    <n v="180591"/>
    <n v="1634"/>
    <n v="33036"/>
    <n v="655702"/>
  </r>
  <r>
    <x v="132"/>
    <x v="0"/>
    <x v="9"/>
    <x v="0"/>
    <n v="5.62"/>
    <n v="264212"/>
    <n v="178121"/>
    <n v="176518"/>
    <n v="1688"/>
    <n v="34320"/>
    <n v="654859"/>
  </r>
  <r>
    <x v="132"/>
    <x v="0"/>
    <x v="10"/>
    <x v="0"/>
    <n v="5.37"/>
    <n v="268942"/>
    <n v="185035"/>
    <n v="176905"/>
    <n v="1674"/>
    <n v="30802"/>
    <n v="663358"/>
  </r>
  <r>
    <x v="132"/>
    <x v="0"/>
    <x v="11"/>
    <x v="0"/>
    <n v="4.5199999999999996"/>
    <n v="271658"/>
    <n v="189133"/>
    <n v="172390"/>
    <n v="1674"/>
    <n v="43682"/>
    <n v="678537"/>
  </r>
  <r>
    <x v="132"/>
    <x v="0"/>
    <x v="12"/>
    <x v="0"/>
    <n v="4.95"/>
    <n v="267784"/>
    <n v="192484"/>
    <n v="175739"/>
    <n v="1680"/>
    <n v="39821"/>
    <n v="677508"/>
  </r>
  <r>
    <x v="132"/>
    <x v="0"/>
    <x v="13"/>
    <x v="0"/>
    <n v="4.7"/>
    <n v="255587"/>
    <n v="187783"/>
    <n v="170836"/>
    <n v="0"/>
    <n v="44867"/>
    <n v="659073"/>
  </r>
  <r>
    <x v="132"/>
    <x v="0"/>
    <x v="14"/>
    <x v="0"/>
    <n v="5.19"/>
    <n v="246858"/>
    <n v="185361"/>
    <n v="172302"/>
    <n v="0"/>
    <n v="47609"/>
    <n v="652130"/>
  </r>
  <r>
    <x v="132"/>
    <x v="0"/>
    <x v="15"/>
    <x v="0"/>
    <n v="5.16"/>
    <n v="242155"/>
    <n v="230856"/>
    <n v="161963"/>
    <n v="0"/>
    <n v="0"/>
    <n v="634974"/>
  </r>
  <r>
    <x v="132"/>
    <x v="0"/>
    <x v="16"/>
    <x v="0"/>
    <n v="4.96"/>
    <n v="244657"/>
    <n v="229906"/>
    <n v="167721"/>
    <n v="0"/>
    <n v="0"/>
    <n v="642284"/>
  </r>
  <r>
    <x v="132"/>
    <x v="0"/>
    <x v="17"/>
    <x v="0"/>
    <n v="4.5"/>
    <n v="246248"/>
    <n v="231709"/>
    <n v="164465"/>
    <n v="0"/>
    <n v="0"/>
    <n v="642422"/>
  </r>
  <r>
    <x v="132"/>
    <x v="0"/>
    <x v="18"/>
    <x v="0"/>
    <n v="4.91"/>
    <n v="258621"/>
    <n v="238214"/>
    <n v="162675"/>
    <n v="0"/>
    <n v="0"/>
    <n v="659510"/>
  </r>
  <r>
    <x v="133"/>
    <x v="0"/>
    <x v="7"/>
    <x v="0"/>
    <n v="4.4000000000000004"/>
    <n v="0"/>
    <n v="239"/>
    <n v="0"/>
    <n v="0"/>
    <n v="0"/>
    <n v="239"/>
  </r>
  <r>
    <x v="133"/>
    <x v="0"/>
    <x v="8"/>
    <x v="0"/>
    <n v="0"/>
    <n v="0"/>
    <n v="292"/>
    <n v="0"/>
    <n v="0"/>
    <n v="0"/>
    <n v="292"/>
  </r>
  <r>
    <x v="133"/>
    <x v="0"/>
    <x v="9"/>
    <x v="0"/>
    <n v="0"/>
    <n v="0"/>
    <n v="230"/>
    <n v="0"/>
    <n v="0"/>
    <n v="0"/>
    <n v="230"/>
  </r>
  <r>
    <x v="133"/>
    <x v="0"/>
    <x v="10"/>
    <x v="0"/>
    <n v="0"/>
    <n v="0"/>
    <n v="252"/>
    <n v="0"/>
    <n v="0"/>
    <n v="0"/>
    <n v="252"/>
  </r>
  <r>
    <x v="133"/>
    <x v="0"/>
    <x v="11"/>
    <x v="0"/>
    <n v="0"/>
    <n v="0"/>
    <n v="411"/>
    <n v="0"/>
    <n v="0"/>
    <n v="0"/>
    <n v="411"/>
  </r>
  <r>
    <x v="133"/>
    <x v="0"/>
    <x v="12"/>
    <x v="0"/>
    <n v="7.38"/>
    <n v="0"/>
    <n v="339"/>
    <n v="0"/>
    <n v="0"/>
    <n v="0"/>
    <n v="339"/>
  </r>
  <r>
    <x v="133"/>
    <x v="0"/>
    <x v="13"/>
    <x v="0"/>
    <n v="6.14"/>
    <n v="0"/>
    <n v="413"/>
    <n v="0"/>
    <n v="0"/>
    <n v="0"/>
    <n v="413"/>
  </r>
  <r>
    <x v="133"/>
    <x v="0"/>
    <x v="14"/>
    <x v="0"/>
    <n v="6.04"/>
    <n v="0"/>
    <n v="467"/>
    <n v="0"/>
    <n v="0"/>
    <n v="0"/>
    <n v="467"/>
  </r>
  <r>
    <x v="133"/>
    <x v="0"/>
    <x v="15"/>
    <x v="0"/>
    <n v="5.94"/>
    <n v="0"/>
    <n v="475"/>
    <n v="0"/>
    <n v="0"/>
    <n v="0"/>
    <n v="475"/>
  </r>
  <r>
    <x v="133"/>
    <x v="0"/>
    <x v="16"/>
    <x v="0"/>
    <n v="0"/>
    <n v="0"/>
    <n v="0"/>
    <n v="0"/>
    <n v="0"/>
    <n v="0"/>
    <n v="0"/>
  </r>
  <r>
    <x v="133"/>
    <x v="0"/>
    <x v="17"/>
    <x v="0"/>
    <n v="6.43"/>
    <n v="0"/>
    <n v="0"/>
    <n v="0"/>
    <n v="0"/>
    <n v="0"/>
    <n v="0"/>
  </r>
  <r>
    <x v="133"/>
    <x v="0"/>
    <x v="18"/>
    <x v="0"/>
    <n v="0"/>
    <n v="0"/>
    <n v="0"/>
    <n v="0"/>
    <n v="0"/>
    <n v="0"/>
    <n v="0"/>
  </r>
  <r>
    <x v="134"/>
    <x v="0"/>
    <x v="0"/>
    <x v="0"/>
    <n v="3.48"/>
    <n v="515202"/>
    <n v="257332"/>
    <n v="255267"/>
    <n v="1974"/>
    <n v="247659"/>
    <n v="1277434"/>
  </r>
  <r>
    <x v="134"/>
    <x v="0"/>
    <x v="1"/>
    <x v="0"/>
    <n v="3.72"/>
    <n v="527569"/>
    <n v="274505"/>
    <n v="267207"/>
    <n v="3081"/>
    <n v="256979"/>
    <n v="1329341"/>
  </r>
  <r>
    <x v="134"/>
    <x v="0"/>
    <x v="2"/>
    <x v="0"/>
    <n v="3.58"/>
    <n v="526796"/>
    <n v="280149"/>
    <n v="264523"/>
    <n v="2142"/>
    <n v="271328"/>
    <n v="1344938"/>
  </r>
  <r>
    <x v="134"/>
    <x v="0"/>
    <x v="3"/>
    <x v="0"/>
    <n v="3.83"/>
    <n v="567913"/>
    <n v="297524"/>
    <n v="252275"/>
    <n v="2286"/>
    <n v="263119"/>
    <n v="1383117"/>
  </r>
  <r>
    <x v="134"/>
    <x v="0"/>
    <x v="4"/>
    <x v="0"/>
    <n v="4.2"/>
    <n v="545387"/>
    <n v="304826"/>
    <n v="191184"/>
    <n v="2387"/>
    <n v="251901"/>
    <n v="1295685"/>
  </r>
  <r>
    <x v="134"/>
    <x v="0"/>
    <x v="5"/>
    <x v="0"/>
    <n v="3.58"/>
    <n v="619848"/>
    <n v="413491"/>
    <n v="324126"/>
    <n v="2549"/>
    <n v="0"/>
    <n v="1360014"/>
  </r>
  <r>
    <x v="134"/>
    <x v="0"/>
    <x v="6"/>
    <x v="0"/>
    <n v="4.41"/>
    <n v="580824"/>
    <n v="427933"/>
    <n v="373897"/>
    <n v="2645"/>
    <n v="0"/>
    <n v="1385299"/>
  </r>
  <r>
    <x v="134"/>
    <x v="0"/>
    <x v="7"/>
    <x v="0"/>
    <n v="3.81"/>
    <n v="582842"/>
    <n v="699319"/>
    <n v="87168"/>
    <n v="2828"/>
    <n v="0"/>
    <n v="1372157"/>
  </r>
  <r>
    <x v="134"/>
    <x v="0"/>
    <x v="8"/>
    <x v="0"/>
    <n v="5.61"/>
    <n v="635123"/>
    <n v="768465"/>
    <n v="207464"/>
    <n v="2747"/>
    <n v="0"/>
    <n v="1613799"/>
  </r>
  <r>
    <x v="134"/>
    <x v="0"/>
    <x v="9"/>
    <x v="0"/>
    <n v="4.12"/>
    <n v="607517"/>
    <n v="779511"/>
    <n v="203218"/>
    <n v="3174"/>
    <n v="1056"/>
    <n v="1594476"/>
  </r>
  <r>
    <x v="134"/>
    <x v="0"/>
    <x v="10"/>
    <x v="0"/>
    <n v="4.0999999999999996"/>
    <n v="597305"/>
    <n v="827777"/>
    <n v="232546"/>
    <n v="3221"/>
    <n v="1691"/>
    <n v="1662540"/>
  </r>
  <r>
    <x v="134"/>
    <x v="0"/>
    <x v="11"/>
    <x v="0"/>
    <n v="3.38"/>
    <n v="594533"/>
    <n v="903146"/>
    <n v="219640"/>
    <n v="3355"/>
    <n v="1731"/>
    <n v="1722405"/>
  </r>
  <r>
    <x v="134"/>
    <x v="0"/>
    <x v="12"/>
    <x v="0"/>
    <n v="3.37"/>
    <n v="636952"/>
    <n v="916184"/>
    <n v="220913"/>
    <n v="3503"/>
    <n v="1705"/>
    <n v="1779257"/>
  </r>
  <r>
    <x v="134"/>
    <x v="0"/>
    <x v="13"/>
    <x v="0"/>
    <n v="4.37"/>
    <n v="617763"/>
    <n v="868163"/>
    <n v="70897"/>
    <n v="0"/>
    <n v="5284"/>
    <n v="1562107"/>
  </r>
  <r>
    <x v="134"/>
    <x v="0"/>
    <x v="14"/>
    <x v="0"/>
    <n v="3.13"/>
    <n v="622196"/>
    <n v="879500"/>
    <n v="80551"/>
    <n v="0"/>
    <n v="5431"/>
    <n v="1587678"/>
  </r>
  <r>
    <x v="134"/>
    <x v="0"/>
    <x v="15"/>
    <x v="0"/>
    <n v="4"/>
    <n v="604618"/>
    <n v="918079"/>
    <n v="58054"/>
    <n v="0"/>
    <n v="0"/>
    <n v="1580751"/>
  </r>
  <r>
    <x v="134"/>
    <x v="0"/>
    <x v="16"/>
    <x v="0"/>
    <n v="3.74"/>
    <n v="621386"/>
    <n v="906189"/>
    <n v="69479"/>
    <n v="0"/>
    <n v="0"/>
    <n v="1597054"/>
  </r>
  <r>
    <x v="134"/>
    <x v="0"/>
    <x v="17"/>
    <x v="0"/>
    <n v="4.01"/>
    <n v="622639"/>
    <n v="528932"/>
    <n v="450937"/>
    <n v="0"/>
    <n v="0"/>
    <n v="1602508"/>
  </r>
  <r>
    <x v="134"/>
    <x v="0"/>
    <x v="18"/>
    <x v="0"/>
    <n v="3.28"/>
    <n v="632213"/>
    <n v="517993"/>
    <n v="405504"/>
    <n v="0"/>
    <n v="0"/>
    <n v="1555710"/>
  </r>
  <r>
    <x v="135"/>
    <x v="0"/>
    <x v="0"/>
    <x v="0"/>
    <n v="1.53"/>
    <n v="463157"/>
    <n v="329562"/>
    <n v="274619"/>
    <n v="2612"/>
    <n v="12416"/>
    <n v="1082366"/>
  </r>
  <r>
    <x v="135"/>
    <x v="0"/>
    <x v="1"/>
    <x v="0"/>
    <n v="1.49"/>
    <n v="525577"/>
    <n v="302535"/>
    <n v="265821"/>
    <n v="2523"/>
    <n v="14196"/>
    <n v="1110652"/>
  </r>
  <r>
    <x v="135"/>
    <x v="0"/>
    <x v="2"/>
    <x v="0"/>
    <n v="-0.54"/>
    <n v="515050"/>
    <n v="313558"/>
    <n v="270311"/>
    <n v="2549"/>
    <n v="18966"/>
    <n v="1120434"/>
  </r>
  <r>
    <x v="135"/>
    <x v="0"/>
    <x v="3"/>
    <x v="0"/>
    <n v="0.8"/>
    <n v="563737"/>
    <n v="331362"/>
    <n v="268300"/>
    <n v="2607"/>
    <n v="19051"/>
    <n v="1185057"/>
  </r>
  <r>
    <x v="135"/>
    <x v="0"/>
    <x v="4"/>
    <x v="0"/>
    <n v="0.41"/>
    <n v="531677"/>
    <n v="337210"/>
    <n v="268163"/>
    <n v="2667"/>
    <n v="18153"/>
    <n v="1157870"/>
  </r>
  <r>
    <x v="135"/>
    <x v="0"/>
    <x v="5"/>
    <x v="0"/>
    <n v="5.82"/>
    <n v="617526"/>
    <n v="371427"/>
    <n v="250389"/>
    <n v="1174"/>
    <n v="23344"/>
    <n v="1263860"/>
  </r>
  <r>
    <x v="135"/>
    <x v="0"/>
    <x v="6"/>
    <x v="0"/>
    <n v="0.9"/>
    <n v="225442"/>
    <n v="376585"/>
    <n v="274414"/>
    <n v="2687"/>
    <n v="22690"/>
    <n v="901818"/>
  </r>
  <r>
    <x v="135"/>
    <x v="0"/>
    <x v="7"/>
    <x v="0"/>
    <n v="0.08"/>
    <n v="576632"/>
    <n v="388968"/>
    <n v="251280"/>
    <n v="2757"/>
    <n v="61970"/>
    <n v="1281607"/>
  </r>
  <r>
    <x v="135"/>
    <x v="0"/>
    <x v="8"/>
    <x v="0"/>
    <n v="0.92"/>
    <n v="612483"/>
    <n v="450481"/>
    <n v="183743"/>
    <n v="2769"/>
    <n v="65819"/>
    <n v="1315295"/>
  </r>
  <r>
    <x v="135"/>
    <x v="0"/>
    <x v="9"/>
    <x v="0"/>
    <n v="0.08"/>
    <n v="619028"/>
    <n v="399609"/>
    <n v="260067"/>
    <n v="2788"/>
    <n v="61818"/>
    <n v="1343310"/>
  </r>
  <r>
    <x v="135"/>
    <x v="0"/>
    <x v="10"/>
    <x v="0"/>
    <n v="0.32"/>
    <n v="587156"/>
    <n v="394487"/>
    <n v="255865"/>
    <n v="2823"/>
    <n v="65985"/>
    <n v="1306316"/>
  </r>
  <r>
    <x v="135"/>
    <x v="0"/>
    <x v="11"/>
    <x v="0"/>
    <n v="3.49"/>
    <n v="608726"/>
    <n v="385841"/>
    <n v="273374"/>
    <n v="2670"/>
    <n v="63824"/>
    <n v="1334435"/>
  </r>
  <r>
    <x v="135"/>
    <x v="0"/>
    <x v="12"/>
    <x v="0"/>
    <n v="4.95"/>
    <n v="610976"/>
    <n v="398752"/>
    <n v="279284"/>
    <n v="2745"/>
    <n v="58258"/>
    <n v="1350015"/>
  </r>
  <r>
    <x v="135"/>
    <x v="0"/>
    <x v="13"/>
    <x v="0"/>
    <n v="5.3"/>
    <n v="617906"/>
    <n v="384115"/>
    <n v="266731"/>
    <n v="0"/>
    <n v="63520"/>
    <n v="1332272"/>
  </r>
  <r>
    <x v="135"/>
    <x v="0"/>
    <x v="14"/>
    <x v="0"/>
    <n v="6.81"/>
    <n v="613010"/>
    <n v="377361"/>
    <n v="253679"/>
    <n v="0"/>
    <n v="68148"/>
    <n v="1312198"/>
  </r>
  <r>
    <x v="135"/>
    <x v="0"/>
    <x v="15"/>
    <x v="0"/>
    <n v="3.22"/>
    <n v="610392"/>
    <n v="461128"/>
    <n v="263391"/>
    <n v="0"/>
    <n v="0"/>
    <n v="1334911"/>
  </r>
  <r>
    <x v="135"/>
    <x v="0"/>
    <x v="16"/>
    <x v="0"/>
    <n v="2.98"/>
    <n v="629438"/>
    <n v="418164"/>
    <n v="312989"/>
    <n v="0"/>
    <n v="0"/>
    <n v="1360591"/>
  </r>
  <r>
    <x v="135"/>
    <x v="0"/>
    <x v="17"/>
    <x v="0"/>
    <n v="2.2000000000000002"/>
    <n v="665318"/>
    <n v="426774"/>
    <n v="331004"/>
    <n v="0"/>
    <n v="0"/>
    <n v="1423096"/>
  </r>
  <r>
    <x v="135"/>
    <x v="0"/>
    <x v="18"/>
    <x v="0"/>
    <n v="1.94"/>
    <n v="706350"/>
    <n v="441434"/>
    <n v="339881"/>
    <n v="0"/>
    <n v="0"/>
    <n v="1487665"/>
  </r>
  <r>
    <x v="136"/>
    <x v="0"/>
    <x v="0"/>
    <x v="0"/>
    <n v="5.54"/>
    <n v="275842"/>
    <n v="54075"/>
    <n v="60329"/>
    <n v="619"/>
    <n v="9953"/>
    <n v="400818"/>
  </r>
  <r>
    <x v="136"/>
    <x v="0"/>
    <x v="1"/>
    <x v="0"/>
    <n v="6.59"/>
    <n v="292652"/>
    <n v="55711"/>
    <n v="59258"/>
    <n v="614"/>
    <n v="10808"/>
    <n v="419043"/>
  </r>
  <r>
    <x v="136"/>
    <x v="0"/>
    <x v="2"/>
    <x v="0"/>
    <n v="8.0299999999999994"/>
    <n v="295322"/>
    <n v="57050"/>
    <n v="66377"/>
    <n v="619"/>
    <n v="10978"/>
    <n v="430346"/>
  </r>
  <r>
    <x v="136"/>
    <x v="0"/>
    <x v="3"/>
    <x v="0"/>
    <n v="5.07"/>
    <n v="314950"/>
    <n v="57501"/>
    <n v="67356"/>
    <n v="640"/>
    <n v="10845"/>
    <n v="451292"/>
  </r>
  <r>
    <x v="136"/>
    <x v="0"/>
    <x v="4"/>
    <x v="0"/>
    <n v="7.36"/>
    <n v="297298"/>
    <n v="55327"/>
    <n v="74578"/>
    <n v="660"/>
    <n v="10080"/>
    <n v="437943"/>
  </r>
  <r>
    <x v="136"/>
    <x v="0"/>
    <x v="5"/>
    <x v="0"/>
    <n v="5.5"/>
    <n v="334333"/>
    <n v="58584"/>
    <n v="76221"/>
    <n v="713"/>
    <n v="11195"/>
    <n v="481046"/>
  </r>
  <r>
    <x v="136"/>
    <x v="0"/>
    <x v="6"/>
    <x v="0"/>
    <n v="5.43"/>
    <n v="329312"/>
    <n v="55272"/>
    <n v="75078"/>
    <n v="775"/>
    <n v="11723"/>
    <n v="472160"/>
  </r>
  <r>
    <x v="136"/>
    <x v="0"/>
    <x v="7"/>
    <x v="0"/>
    <n v="6.32"/>
    <n v="330696"/>
    <n v="54702"/>
    <n v="77223"/>
    <n v="796"/>
    <n v="11663"/>
    <n v="475080"/>
  </r>
  <r>
    <x v="136"/>
    <x v="0"/>
    <x v="8"/>
    <x v="0"/>
    <n v="6.74"/>
    <n v="361479"/>
    <n v="56294"/>
    <n v="90607"/>
    <n v="838"/>
    <n v="12501"/>
    <n v="521719"/>
  </r>
  <r>
    <x v="136"/>
    <x v="0"/>
    <x v="9"/>
    <x v="0"/>
    <n v="1.28"/>
    <n v="360698"/>
    <n v="55268"/>
    <n v="87484"/>
    <n v="517"/>
    <n v="12471"/>
    <n v="516438"/>
  </r>
  <r>
    <x v="136"/>
    <x v="0"/>
    <x v="10"/>
    <x v="0"/>
    <n v="6.84"/>
    <n v="356962"/>
    <n v="55057"/>
    <n v="91511"/>
    <n v="532"/>
    <n v="12547"/>
    <n v="516609"/>
  </r>
  <r>
    <x v="136"/>
    <x v="0"/>
    <x v="11"/>
    <x v="0"/>
    <n v="4"/>
    <n v="388815"/>
    <n v="58802"/>
    <n v="103092"/>
    <n v="604"/>
    <n v="14764"/>
    <n v="566077"/>
  </r>
  <r>
    <x v="136"/>
    <x v="0"/>
    <x v="12"/>
    <x v="0"/>
    <n v="4.7"/>
    <n v="395455"/>
    <n v="58265"/>
    <n v="106812"/>
    <n v="771"/>
    <n v="15704"/>
    <n v="577007"/>
  </r>
  <r>
    <x v="136"/>
    <x v="0"/>
    <x v="13"/>
    <x v="0"/>
    <n v="4.21"/>
    <n v="382165"/>
    <n v="56201"/>
    <n v="104345"/>
    <n v="0"/>
    <n v="14861"/>
    <n v="557572"/>
  </r>
  <r>
    <x v="136"/>
    <x v="0"/>
    <x v="14"/>
    <x v="0"/>
    <n v="5.23"/>
    <n v="381314"/>
    <n v="56221"/>
    <n v="107175"/>
    <n v="0"/>
    <n v="15399"/>
    <n v="560109"/>
  </r>
  <r>
    <x v="136"/>
    <x v="0"/>
    <x v="15"/>
    <x v="0"/>
    <n v="5.21"/>
    <n v="379610"/>
    <n v="71343"/>
    <n v="106737"/>
    <n v="0"/>
    <n v="0"/>
    <n v="557690"/>
  </r>
  <r>
    <x v="136"/>
    <x v="0"/>
    <x v="16"/>
    <x v="0"/>
    <n v="3.51"/>
    <n v="385366"/>
    <n v="72252"/>
    <n v="108955"/>
    <n v="0"/>
    <n v="0"/>
    <n v="566573"/>
  </r>
  <r>
    <x v="136"/>
    <x v="0"/>
    <x v="17"/>
    <x v="0"/>
    <n v="5.5"/>
    <n v="402235"/>
    <n v="73851"/>
    <n v="119820"/>
    <n v="0"/>
    <n v="0"/>
    <n v="595906"/>
  </r>
  <r>
    <x v="136"/>
    <x v="0"/>
    <x v="18"/>
    <x v="0"/>
    <n v="5.13"/>
    <n v="420184"/>
    <n v="75099"/>
    <n v="156085"/>
    <n v="0"/>
    <n v="0"/>
    <n v="651368"/>
  </r>
  <r>
    <x v="137"/>
    <x v="0"/>
    <x v="0"/>
    <x v="0"/>
    <n v="1.21"/>
    <n v="635593"/>
    <n v="297686"/>
    <n v="1794326"/>
    <n v="5570"/>
    <n v="3109"/>
    <n v="2736284"/>
  </r>
  <r>
    <x v="137"/>
    <x v="0"/>
    <x v="1"/>
    <x v="0"/>
    <n v="1.18"/>
    <n v="661036"/>
    <n v="288577"/>
    <n v="1853717"/>
    <n v="5633"/>
    <n v="3346"/>
    <n v="2812309"/>
  </r>
  <r>
    <x v="137"/>
    <x v="0"/>
    <x v="2"/>
    <x v="0"/>
    <n v="1.98"/>
    <n v="658093"/>
    <n v="302526"/>
    <n v="3176256"/>
    <n v="5666"/>
    <n v="4486"/>
    <n v="4147027"/>
  </r>
  <r>
    <x v="137"/>
    <x v="0"/>
    <x v="3"/>
    <x v="0"/>
    <n v="0.76"/>
    <n v="694653"/>
    <n v="318080"/>
    <n v="3194721"/>
    <n v="5720"/>
    <n v="3976"/>
    <n v="4217150"/>
  </r>
  <r>
    <x v="137"/>
    <x v="0"/>
    <x v="4"/>
    <x v="0"/>
    <n v="1.36"/>
    <n v="620644"/>
    <n v="307945"/>
    <n v="3466499"/>
    <n v="5711"/>
    <n v="3405"/>
    <n v="4404204"/>
  </r>
  <r>
    <x v="137"/>
    <x v="0"/>
    <x v="5"/>
    <x v="0"/>
    <n v="1.1399999999999999"/>
    <n v="701732"/>
    <n v="321941"/>
    <n v="3529454"/>
    <n v="5776"/>
    <n v="3398"/>
    <n v="4562301"/>
  </r>
  <r>
    <x v="137"/>
    <x v="0"/>
    <x v="6"/>
    <x v="0"/>
    <n v="0.63"/>
    <n v="689368"/>
    <n v="331219"/>
    <n v="3677562"/>
    <n v="5864"/>
    <n v="3339"/>
    <n v="4707352"/>
  </r>
  <r>
    <x v="137"/>
    <x v="0"/>
    <x v="7"/>
    <x v="0"/>
    <n v="0.89"/>
    <n v="676107"/>
    <n v="333002"/>
    <n v="3535439"/>
    <n v="5933"/>
    <n v="4491"/>
    <n v="4554972"/>
  </r>
  <r>
    <x v="137"/>
    <x v="0"/>
    <x v="8"/>
    <x v="0"/>
    <n v="0.71"/>
    <n v="731873"/>
    <n v="349212"/>
    <n v="2940148"/>
    <n v="5982"/>
    <n v="5845"/>
    <n v="4033060"/>
  </r>
  <r>
    <x v="137"/>
    <x v="0"/>
    <x v="9"/>
    <x v="0"/>
    <n v="0.99"/>
    <n v="731153"/>
    <n v="351982"/>
    <n v="3175618"/>
    <n v="6221"/>
    <n v="6191"/>
    <n v="4271165"/>
  </r>
  <r>
    <x v="137"/>
    <x v="0"/>
    <x v="10"/>
    <x v="0"/>
    <n v="1.29"/>
    <n v="723216"/>
    <n v="354912"/>
    <n v="3039259"/>
    <n v="6462"/>
    <n v="4257"/>
    <n v="4128106"/>
  </r>
  <r>
    <x v="137"/>
    <x v="0"/>
    <x v="11"/>
    <x v="0"/>
    <n v="0.57999999999999996"/>
    <n v="786313"/>
    <n v="372954"/>
    <n v="2783554"/>
    <n v="6597"/>
    <n v="5341"/>
    <n v="3954759"/>
  </r>
  <r>
    <x v="137"/>
    <x v="0"/>
    <x v="12"/>
    <x v="0"/>
    <n v="0.64"/>
    <n v="770674"/>
    <n v="381795"/>
    <n v="3054311"/>
    <n v="6521"/>
    <n v="3451"/>
    <n v="4216752"/>
  </r>
  <r>
    <x v="137"/>
    <x v="0"/>
    <x v="13"/>
    <x v="0"/>
    <n v="1.71"/>
    <n v="743917"/>
    <n v="368841"/>
    <n v="3259731"/>
    <n v="0"/>
    <n v="9832"/>
    <n v="4382321"/>
  </r>
  <r>
    <x v="137"/>
    <x v="0"/>
    <x v="14"/>
    <x v="0"/>
    <n v="0.11"/>
    <n v="712930"/>
    <n v="364651"/>
    <n v="3077041"/>
    <n v="0"/>
    <n v="14346"/>
    <n v="4168968"/>
  </r>
  <r>
    <x v="137"/>
    <x v="0"/>
    <x v="15"/>
    <x v="0"/>
    <n v="0.55000000000000004"/>
    <n v="684110"/>
    <n v="362576"/>
    <n v="3170660"/>
    <n v="0"/>
    <n v="0"/>
    <n v="4217346"/>
  </r>
  <r>
    <x v="137"/>
    <x v="0"/>
    <x v="16"/>
    <x v="0"/>
    <n v="0.78"/>
    <n v="676096"/>
    <n v="361261"/>
    <n v="3198574"/>
    <n v="0"/>
    <n v="0"/>
    <n v="4235931"/>
  </r>
  <r>
    <x v="137"/>
    <x v="0"/>
    <x v="17"/>
    <x v="0"/>
    <n v="0.51"/>
    <n v="725791"/>
    <n v="376132"/>
    <n v="3282938"/>
    <n v="0"/>
    <n v="0"/>
    <n v="4384861"/>
  </r>
  <r>
    <x v="137"/>
    <x v="0"/>
    <x v="18"/>
    <x v="0"/>
    <n v="0.49"/>
    <n v="791227"/>
    <n v="393524"/>
    <n v="3422215"/>
    <n v="0"/>
    <n v="0"/>
    <n v="4606966"/>
  </r>
  <r>
    <x v="138"/>
    <x v="0"/>
    <x v="0"/>
    <x v="0"/>
    <n v="0.21"/>
    <n v="228426"/>
    <n v="75747"/>
    <n v="238743"/>
    <n v="792"/>
    <n v="57704"/>
    <n v="601412"/>
  </r>
  <r>
    <x v="138"/>
    <x v="0"/>
    <x v="1"/>
    <x v="0"/>
    <n v="0.28000000000000003"/>
    <n v="245997"/>
    <n v="81504"/>
    <n v="218428"/>
    <n v="812"/>
    <n v="55759"/>
    <n v="602500"/>
  </r>
  <r>
    <x v="138"/>
    <x v="0"/>
    <x v="2"/>
    <x v="0"/>
    <n v="2.09"/>
    <n v="232981"/>
    <n v="82094"/>
    <n v="221888"/>
    <n v="821"/>
    <n v="50771"/>
    <n v="588555"/>
  </r>
  <r>
    <x v="138"/>
    <x v="0"/>
    <x v="3"/>
    <x v="0"/>
    <n v="1.64"/>
    <n v="262421"/>
    <n v="83617"/>
    <n v="187785"/>
    <n v="859"/>
    <n v="57731"/>
    <n v="592413"/>
  </r>
  <r>
    <x v="138"/>
    <x v="0"/>
    <x v="4"/>
    <x v="0"/>
    <n v="2.23"/>
    <n v="243622"/>
    <n v="83420"/>
    <n v="171117"/>
    <n v="859"/>
    <n v="54426"/>
    <n v="553444"/>
  </r>
  <r>
    <x v="138"/>
    <x v="0"/>
    <x v="5"/>
    <x v="0"/>
    <n v="1.81"/>
    <n v="293443"/>
    <n v="93518"/>
    <n v="211206"/>
    <n v="900"/>
    <n v="51246"/>
    <n v="650313"/>
  </r>
  <r>
    <x v="138"/>
    <x v="0"/>
    <x v="6"/>
    <x v="0"/>
    <n v="1.87"/>
    <n v="270469"/>
    <n v="108270"/>
    <n v="240822"/>
    <n v="947"/>
    <n v="62834"/>
    <n v="683342"/>
  </r>
  <r>
    <x v="138"/>
    <x v="0"/>
    <x v="7"/>
    <x v="0"/>
    <n v="1.95"/>
    <n v="281485"/>
    <n v="108580"/>
    <n v="238891"/>
    <n v="900"/>
    <n v="59921"/>
    <n v="689777"/>
  </r>
  <r>
    <x v="138"/>
    <x v="0"/>
    <x v="8"/>
    <x v="0"/>
    <n v="2.2599999999999998"/>
    <n v="310620"/>
    <n v="114319"/>
    <n v="237875"/>
    <n v="980"/>
    <n v="62313"/>
    <n v="726107"/>
  </r>
  <r>
    <x v="138"/>
    <x v="0"/>
    <x v="9"/>
    <x v="0"/>
    <n v="1.69"/>
    <n v="300779"/>
    <n v="117645"/>
    <n v="240501"/>
    <n v="1080"/>
    <n v="78336"/>
    <n v="738341"/>
  </r>
  <r>
    <x v="138"/>
    <x v="0"/>
    <x v="10"/>
    <x v="0"/>
    <n v="2.8"/>
    <n v="300197"/>
    <n v="120228"/>
    <n v="172973"/>
    <n v="1334"/>
    <n v="65372"/>
    <n v="660104"/>
  </r>
  <r>
    <x v="138"/>
    <x v="0"/>
    <x v="11"/>
    <x v="0"/>
    <n v="2.29"/>
    <n v="307497"/>
    <n v="121707"/>
    <n v="91071"/>
    <n v="1415"/>
    <n v="64599"/>
    <n v="586289"/>
  </r>
  <r>
    <x v="138"/>
    <x v="0"/>
    <x v="12"/>
    <x v="0"/>
    <n v="3.84"/>
    <n v="314462"/>
    <n v="128494"/>
    <n v="428"/>
    <n v="1433"/>
    <n v="66819"/>
    <n v="511636"/>
  </r>
  <r>
    <x v="138"/>
    <x v="0"/>
    <x v="13"/>
    <x v="0"/>
    <n v="5.45"/>
    <n v="312993"/>
    <n v="125195"/>
    <n v="141"/>
    <n v="0"/>
    <n v="66296"/>
    <n v="504625"/>
  </r>
  <r>
    <x v="138"/>
    <x v="0"/>
    <x v="14"/>
    <x v="0"/>
    <n v="12.63"/>
    <n v="319777"/>
    <n v="125397"/>
    <n v="0"/>
    <n v="0"/>
    <n v="66971"/>
    <n v="512145"/>
  </r>
  <r>
    <x v="138"/>
    <x v="0"/>
    <x v="15"/>
    <x v="0"/>
    <n v="4.5599999999999996"/>
    <n v="319857"/>
    <n v="197177"/>
    <n v="0"/>
    <n v="0"/>
    <n v="0"/>
    <n v="517034"/>
  </r>
  <r>
    <x v="138"/>
    <x v="0"/>
    <x v="16"/>
    <x v="0"/>
    <n v="0"/>
    <n v="333594"/>
    <n v="205891"/>
    <n v="0"/>
    <n v="0"/>
    <n v="0"/>
    <n v="539485"/>
  </r>
  <r>
    <x v="138"/>
    <x v="0"/>
    <x v="17"/>
    <x v="0"/>
    <n v="1.06"/>
    <n v="338778"/>
    <n v="171205"/>
    <n v="40581"/>
    <n v="0"/>
    <n v="0"/>
    <n v="550564"/>
  </r>
  <r>
    <x v="138"/>
    <x v="0"/>
    <x v="18"/>
    <x v="0"/>
    <n v="1.07"/>
    <n v="364329"/>
    <n v="175238"/>
    <n v="36593"/>
    <n v="0"/>
    <n v="0"/>
    <n v="576160"/>
  </r>
  <r>
    <x v="139"/>
    <x v="0"/>
    <x v="0"/>
    <x v="0"/>
    <n v="6.8"/>
    <n v="22463"/>
    <n v="26961"/>
    <n v="14542"/>
    <n v="42"/>
    <n v="1634"/>
    <n v="65642"/>
  </r>
  <r>
    <x v="139"/>
    <x v="0"/>
    <x v="1"/>
    <x v="0"/>
    <n v="6.56"/>
    <n v="24760"/>
    <n v="16203"/>
    <n v="26468"/>
    <n v="47"/>
    <n v="1354"/>
    <n v="68832"/>
  </r>
  <r>
    <x v="139"/>
    <x v="0"/>
    <x v="2"/>
    <x v="0"/>
    <n v="4.5199999999999996"/>
    <n v="24724"/>
    <n v="17141"/>
    <n v="61091"/>
    <n v="76"/>
    <n v="914"/>
    <n v="103946"/>
  </r>
  <r>
    <x v="139"/>
    <x v="0"/>
    <x v="3"/>
    <x v="0"/>
    <n v="3.59"/>
    <n v="27630"/>
    <n v="16672"/>
    <n v="72416"/>
    <n v="79"/>
    <n v="1001"/>
    <n v="117798"/>
  </r>
  <r>
    <x v="139"/>
    <x v="0"/>
    <x v="4"/>
    <x v="0"/>
    <n v="4.16"/>
    <n v="27314"/>
    <n v="16613"/>
    <n v="73090"/>
    <n v="79"/>
    <n v="1460"/>
    <n v="118556"/>
  </r>
  <r>
    <x v="139"/>
    <x v="0"/>
    <x v="5"/>
    <x v="0"/>
    <n v="4.16"/>
    <n v="30645"/>
    <n v="17961"/>
    <n v="66388"/>
    <n v="80"/>
    <n v="759"/>
    <n v="115833"/>
  </r>
  <r>
    <x v="139"/>
    <x v="0"/>
    <x v="6"/>
    <x v="0"/>
    <n v="4.3600000000000003"/>
    <n v="29269"/>
    <n v="17814"/>
    <n v="64694"/>
    <n v="81"/>
    <n v="1490"/>
    <n v="113348"/>
  </r>
  <r>
    <x v="139"/>
    <x v="0"/>
    <x v="7"/>
    <x v="0"/>
    <n v="4.76"/>
    <n v="30621"/>
    <n v="17205"/>
    <n v="56215"/>
    <n v="81"/>
    <n v="1487"/>
    <n v="105609"/>
  </r>
  <r>
    <x v="139"/>
    <x v="0"/>
    <x v="8"/>
    <x v="0"/>
    <n v="4.76"/>
    <n v="32755"/>
    <n v="16928"/>
    <n v="59972"/>
    <n v="81"/>
    <n v="1171"/>
    <n v="110907"/>
  </r>
  <r>
    <x v="139"/>
    <x v="0"/>
    <x v="9"/>
    <x v="0"/>
    <n v="4.18"/>
    <n v="32447"/>
    <n v="17854"/>
    <n v="63746"/>
    <n v="81"/>
    <n v="876"/>
    <n v="115004"/>
  </r>
  <r>
    <x v="139"/>
    <x v="0"/>
    <x v="10"/>
    <x v="0"/>
    <n v="3.14"/>
    <n v="30522"/>
    <n v="17424"/>
    <n v="63046"/>
    <n v="81"/>
    <n v="1020"/>
    <n v="112093"/>
  </r>
  <r>
    <x v="139"/>
    <x v="0"/>
    <x v="11"/>
    <x v="0"/>
    <n v="4.5999999999999996"/>
    <n v="31815"/>
    <n v="17265"/>
    <n v="60255"/>
    <n v="97"/>
    <n v="854"/>
    <n v="110286"/>
  </r>
  <r>
    <x v="139"/>
    <x v="0"/>
    <x v="12"/>
    <x v="0"/>
    <n v="9.75"/>
    <n v="33013"/>
    <n v="17008"/>
    <n v="52824"/>
    <n v="107"/>
    <n v="1337"/>
    <n v="104289"/>
  </r>
  <r>
    <x v="139"/>
    <x v="0"/>
    <x v="13"/>
    <x v="0"/>
    <n v="2.93"/>
    <n v="31827"/>
    <n v="16332"/>
    <n v="41798"/>
    <n v="0"/>
    <n v="1265"/>
    <n v="91222"/>
  </r>
  <r>
    <x v="139"/>
    <x v="0"/>
    <x v="14"/>
    <x v="0"/>
    <n v="3.81"/>
    <n v="31016"/>
    <n v="16045"/>
    <n v="37076"/>
    <n v="0"/>
    <n v="1382"/>
    <n v="85519"/>
  </r>
  <r>
    <x v="139"/>
    <x v="0"/>
    <x v="15"/>
    <x v="0"/>
    <n v="7.41"/>
    <n v="30672"/>
    <n v="17181"/>
    <n v="17011"/>
    <n v="0"/>
    <n v="0"/>
    <n v="64864"/>
  </r>
  <r>
    <x v="139"/>
    <x v="0"/>
    <x v="16"/>
    <x v="0"/>
    <n v="6.9"/>
    <n v="31463"/>
    <n v="15804"/>
    <n v="35461"/>
    <n v="0"/>
    <n v="0"/>
    <n v="82728"/>
  </r>
  <r>
    <x v="139"/>
    <x v="0"/>
    <x v="17"/>
    <x v="0"/>
    <n v="4.71"/>
    <n v="32911"/>
    <n v="16190"/>
    <n v="33576"/>
    <n v="0"/>
    <n v="0"/>
    <n v="82677"/>
  </r>
  <r>
    <x v="139"/>
    <x v="0"/>
    <x v="18"/>
    <x v="0"/>
    <n v="7.69"/>
    <n v="33364"/>
    <n v="16217"/>
    <n v="11421"/>
    <n v="0"/>
    <n v="0"/>
    <n v="61002"/>
  </r>
  <r>
    <x v="140"/>
    <x v="0"/>
    <x v="0"/>
    <x v="0"/>
    <n v="6.78"/>
    <n v="201532"/>
    <n v="245785"/>
    <n v="0"/>
    <n v="2156"/>
    <n v="112378"/>
    <n v="561851"/>
  </r>
  <r>
    <x v="140"/>
    <x v="0"/>
    <x v="1"/>
    <x v="0"/>
    <n v="5.84"/>
    <n v="204186"/>
    <n v="252017"/>
    <n v="0"/>
    <n v="2220"/>
    <n v="111555"/>
    <n v="569978"/>
  </r>
  <r>
    <x v="140"/>
    <x v="0"/>
    <x v="2"/>
    <x v="0"/>
    <n v="5.69"/>
    <n v="201784"/>
    <n v="250564"/>
    <n v="0"/>
    <n v="2257"/>
    <n v="117690"/>
    <n v="572295"/>
  </r>
  <r>
    <x v="140"/>
    <x v="0"/>
    <x v="3"/>
    <x v="0"/>
    <n v="6.27"/>
    <n v="218535"/>
    <n v="261921"/>
    <n v="0"/>
    <n v="2312"/>
    <n v="112469"/>
    <n v="595237"/>
  </r>
  <r>
    <x v="140"/>
    <x v="0"/>
    <x v="4"/>
    <x v="0"/>
    <n v="6.37"/>
    <n v="208188"/>
    <n v="272273"/>
    <n v="0"/>
    <n v="2401"/>
    <n v="112630"/>
    <n v="595492"/>
  </r>
  <r>
    <x v="140"/>
    <x v="0"/>
    <x v="5"/>
    <x v="0"/>
    <n v="5.29"/>
    <n v="232868"/>
    <n v="287648"/>
    <n v="0"/>
    <n v="2397"/>
    <n v="102629"/>
    <n v="625542"/>
  </r>
  <r>
    <x v="140"/>
    <x v="0"/>
    <x v="6"/>
    <x v="0"/>
    <n v="5.59"/>
    <n v="217599"/>
    <n v="288174"/>
    <n v="0"/>
    <n v="2397"/>
    <n v="123572"/>
    <n v="631742"/>
  </r>
  <r>
    <x v="140"/>
    <x v="0"/>
    <x v="7"/>
    <x v="0"/>
    <n v="6.67"/>
    <n v="214543"/>
    <n v="312618"/>
    <n v="0"/>
    <n v="3136"/>
    <n v="99234"/>
    <n v="629531"/>
  </r>
  <r>
    <x v="140"/>
    <x v="0"/>
    <x v="8"/>
    <x v="0"/>
    <n v="4.99"/>
    <n v="234193"/>
    <n v="323032"/>
    <n v="0"/>
    <n v="3280"/>
    <n v="109710"/>
    <n v="670215"/>
  </r>
  <r>
    <x v="140"/>
    <x v="0"/>
    <x v="9"/>
    <x v="0"/>
    <n v="5.69"/>
    <n v="227102"/>
    <n v="337350"/>
    <n v="0"/>
    <n v="3313"/>
    <n v="109477"/>
    <n v="677242"/>
  </r>
  <r>
    <x v="140"/>
    <x v="0"/>
    <x v="10"/>
    <x v="0"/>
    <n v="6.34"/>
    <n v="225358"/>
    <n v="358003"/>
    <n v="0"/>
    <n v="3362"/>
    <n v="120731"/>
    <n v="707454"/>
  </r>
  <r>
    <x v="140"/>
    <x v="0"/>
    <x v="11"/>
    <x v="0"/>
    <n v="4.76"/>
    <n v="233486"/>
    <n v="375981"/>
    <n v="0"/>
    <n v="3514"/>
    <n v="126753"/>
    <n v="739734"/>
  </r>
  <r>
    <x v="140"/>
    <x v="0"/>
    <x v="12"/>
    <x v="0"/>
    <n v="7.5"/>
    <n v="240826"/>
    <n v="375470"/>
    <n v="0"/>
    <n v="3460"/>
    <n v="115669"/>
    <n v="735425"/>
  </r>
  <r>
    <x v="140"/>
    <x v="0"/>
    <x v="13"/>
    <x v="0"/>
    <n v="8.32"/>
    <n v="233486"/>
    <n v="375981"/>
    <n v="0"/>
    <n v="0"/>
    <n v="137374"/>
    <n v="746841"/>
  </r>
  <r>
    <x v="140"/>
    <x v="0"/>
    <x v="14"/>
    <x v="0"/>
    <n v="2.1"/>
    <n v="240467"/>
    <n v="379269"/>
    <n v="0"/>
    <n v="0"/>
    <n v="137164"/>
    <n v="756900"/>
  </r>
  <r>
    <x v="140"/>
    <x v="0"/>
    <x v="15"/>
    <x v="0"/>
    <n v="11.39"/>
    <n v="242882"/>
    <n v="507654"/>
    <n v="0"/>
    <n v="0"/>
    <n v="0"/>
    <n v="750536"/>
  </r>
  <r>
    <x v="140"/>
    <x v="0"/>
    <x v="16"/>
    <x v="0"/>
    <n v="8.81"/>
    <n v="261981"/>
    <n v="388366"/>
    <n v="136898"/>
    <n v="0"/>
    <n v="0"/>
    <n v="787245"/>
  </r>
  <r>
    <x v="140"/>
    <x v="0"/>
    <x v="17"/>
    <x v="0"/>
    <n v="6.43"/>
    <n v="275018"/>
    <n v="398235"/>
    <n v="137175"/>
    <n v="0"/>
    <n v="0"/>
    <n v="810428"/>
  </r>
  <r>
    <x v="140"/>
    <x v="0"/>
    <x v="18"/>
    <x v="0"/>
    <n v="5.04"/>
    <n v="281972"/>
    <n v="292118"/>
    <n v="261691"/>
    <n v="0"/>
    <n v="0"/>
    <n v="835781"/>
  </r>
  <r>
    <x v="141"/>
    <x v="0"/>
    <x v="0"/>
    <x v="0"/>
    <n v="3.49"/>
    <n v="467357"/>
    <n v="213075"/>
    <n v="407327"/>
    <n v="5357"/>
    <n v="0"/>
    <n v="1093116"/>
  </r>
  <r>
    <x v="141"/>
    <x v="0"/>
    <x v="1"/>
    <x v="0"/>
    <n v="3.47"/>
    <n v="485957"/>
    <n v="217740"/>
    <n v="413828"/>
    <n v="5254"/>
    <n v="0"/>
    <n v="1122779"/>
  </r>
  <r>
    <x v="141"/>
    <x v="0"/>
    <x v="2"/>
    <x v="0"/>
    <n v="5.14"/>
    <n v="479147"/>
    <n v="217791"/>
    <n v="415388"/>
    <n v="4506"/>
    <n v="0"/>
    <n v="1116832"/>
  </r>
  <r>
    <x v="141"/>
    <x v="0"/>
    <x v="3"/>
    <x v="0"/>
    <n v="2.34"/>
    <n v="513411"/>
    <n v="60187"/>
    <n v="395688"/>
    <n v="4099"/>
    <n v="163080"/>
    <n v="1136465"/>
  </r>
  <r>
    <x v="141"/>
    <x v="0"/>
    <x v="4"/>
    <x v="0"/>
    <n v="1.77"/>
    <n v="493287"/>
    <n v="222257"/>
    <n v="364842"/>
    <n v="3760"/>
    <n v="0"/>
    <n v="1084146"/>
  </r>
  <r>
    <x v="141"/>
    <x v="0"/>
    <x v="5"/>
    <x v="0"/>
    <n v="4.53"/>
    <n v="500503"/>
    <n v="222447"/>
    <n v="236904"/>
    <n v="3297"/>
    <n v="0"/>
    <n v="963151"/>
  </r>
  <r>
    <x v="141"/>
    <x v="0"/>
    <x v="6"/>
    <x v="0"/>
    <n v="2.93"/>
    <n v="508031"/>
    <n v="230805"/>
    <n v="289065"/>
    <n v="3336"/>
    <n v="0"/>
    <n v="1031237"/>
  </r>
  <r>
    <x v="141"/>
    <x v="0"/>
    <x v="7"/>
    <x v="0"/>
    <n v="1.55"/>
    <n v="524898"/>
    <n v="227736"/>
    <n v="285887"/>
    <n v="3073"/>
    <n v="0"/>
    <n v="1041594"/>
  </r>
  <r>
    <x v="141"/>
    <x v="0"/>
    <x v="8"/>
    <x v="0"/>
    <n v="5.74"/>
    <n v="511970"/>
    <n v="231503"/>
    <n v="259712"/>
    <n v="3350"/>
    <n v="0"/>
    <n v="1006535"/>
  </r>
  <r>
    <x v="141"/>
    <x v="0"/>
    <x v="9"/>
    <x v="0"/>
    <n v="-4.8600000000000003"/>
    <n v="504761"/>
    <n v="232997"/>
    <n v="253098"/>
    <n v="3415"/>
    <n v="0"/>
    <n v="994271"/>
  </r>
  <r>
    <x v="141"/>
    <x v="0"/>
    <x v="10"/>
    <x v="0"/>
    <n v="7.05"/>
    <n v="496106"/>
    <n v="234486"/>
    <n v="273367"/>
    <n v="2651"/>
    <n v="0"/>
    <n v="1006610"/>
  </r>
  <r>
    <x v="141"/>
    <x v="0"/>
    <x v="11"/>
    <x v="0"/>
    <n v="5.93"/>
    <n v="546725"/>
    <n v="252461"/>
    <n v="298902"/>
    <n v="2607"/>
    <n v="0"/>
    <n v="1100695"/>
  </r>
  <r>
    <x v="141"/>
    <x v="0"/>
    <x v="12"/>
    <x v="0"/>
    <n v="5.66"/>
    <n v="533691"/>
    <n v="250234"/>
    <n v="320672"/>
    <n v="2463"/>
    <n v="0"/>
    <n v="1107060"/>
  </r>
  <r>
    <x v="141"/>
    <x v="0"/>
    <x v="13"/>
    <x v="0"/>
    <n v="10.64"/>
    <n v="505166"/>
    <n v="249279"/>
    <n v="271149"/>
    <n v="0"/>
    <n v="2422"/>
    <n v="1028016"/>
  </r>
  <r>
    <x v="141"/>
    <x v="0"/>
    <x v="14"/>
    <x v="0"/>
    <n v="0.5"/>
    <n v="482339"/>
    <n v="249644"/>
    <n v="268503"/>
    <n v="0"/>
    <n v="2371"/>
    <n v="1002857"/>
  </r>
  <r>
    <x v="141"/>
    <x v="0"/>
    <x v="15"/>
    <x v="0"/>
    <n v="0.92"/>
    <n v="457132"/>
    <n v="250605"/>
    <n v="274936"/>
    <n v="0"/>
    <n v="0"/>
    <n v="982673"/>
  </r>
  <r>
    <x v="141"/>
    <x v="0"/>
    <x v="16"/>
    <x v="0"/>
    <n v="1.84"/>
    <n v="458203"/>
    <n v="251327"/>
    <n v="270061"/>
    <n v="0"/>
    <n v="0"/>
    <n v="979591"/>
  </r>
  <r>
    <x v="141"/>
    <x v="0"/>
    <x v="17"/>
    <x v="0"/>
    <n v="4.9400000000000004"/>
    <n v="471230"/>
    <n v="258622"/>
    <n v="249182"/>
    <n v="0"/>
    <n v="0"/>
    <n v="979034"/>
  </r>
  <r>
    <x v="141"/>
    <x v="0"/>
    <x v="18"/>
    <x v="0"/>
    <n v="0.36"/>
    <n v="486892"/>
    <n v="262830"/>
    <n v="243109"/>
    <n v="0"/>
    <n v="0"/>
    <n v="992831"/>
  </r>
  <r>
    <x v="142"/>
    <x v="0"/>
    <x v="0"/>
    <x v="0"/>
    <n v="10.68"/>
    <n v="25226"/>
    <n v="5275"/>
    <n v="5343"/>
    <n v="7"/>
    <n v="0"/>
    <n v="35851"/>
  </r>
  <r>
    <x v="142"/>
    <x v="0"/>
    <x v="1"/>
    <x v="0"/>
    <n v="10.23"/>
    <n v="30891"/>
    <n v="3275"/>
    <n v="4326"/>
    <n v="8"/>
    <n v="0"/>
    <n v="38500"/>
  </r>
  <r>
    <x v="142"/>
    <x v="0"/>
    <x v="2"/>
    <x v="0"/>
    <n v="12.22"/>
    <n v="26000"/>
    <n v="8000"/>
    <n v="0"/>
    <n v="0"/>
    <n v="5500"/>
    <n v="39500"/>
  </r>
  <r>
    <x v="142"/>
    <x v="0"/>
    <x v="3"/>
    <x v="0"/>
    <n v="9.01"/>
    <n v="29500"/>
    <n v="3800"/>
    <n v="5900"/>
    <n v="10"/>
    <n v="5100"/>
    <n v="44310"/>
  </r>
  <r>
    <x v="142"/>
    <x v="0"/>
    <x v="4"/>
    <x v="0"/>
    <n v="11.62"/>
    <n v="28473"/>
    <n v="11063"/>
    <n v="0"/>
    <n v="10"/>
    <n v="4644"/>
    <n v="44190"/>
  </r>
  <r>
    <x v="142"/>
    <x v="0"/>
    <x v="5"/>
    <x v="0"/>
    <n v="8.02"/>
    <n v="32850"/>
    <n v="12114"/>
    <n v="0"/>
    <n v="10"/>
    <n v="5050"/>
    <n v="50024"/>
  </r>
  <r>
    <x v="142"/>
    <x v="0"/>
    <x v="6"/>
    <x v="0"/>
    <n v="0"/>
    <n v="31661"/>
    <n v="4492"/>
    <n v="8825"/>
    <n v="10"/>
    <n v="4485"/>
    <n v="49473"/>
  </r>
  <r>
    <x v="142"/>
    <x v="0"/>
    <x v="7"/>
    <x v="0"/>
    <n v="0"/>
    <n v="33435"/>
    <n v="4450"/>
    <n v="9015"/>
    <n v="10"/>
    <n v="4941"/>
    <n v="51851"/>
  </r>
  <r>
    <x v="142"/>
    <x v="0"/>
    <x v="8"/>
    <x v="0"/>
    <n v="10.29"/>
    <n v="36304"/>
    <n v="5197"/>
    <n v="9767"/>
    <n v="10"/>
    <n v="5049"/>
    <n v="56327"/>
  </r>
  <r>
    <x v="142"/>
    <x v="0"/>
    <x v="9"/>
    <x v="0"/>
    <n v="7.43"/>
    <n v="36676"/>
    <n v="9264"/>
    <n v="5219"/>
    <n v="14"/>
    <n v="4922"/>
    <n v="56095"/>
  </r>
  <r>
    <x v="142"/>
    <x v="0"/>
    <x v="10"/>
    <x v="0"/>
    <n v="8.94"/>
    <n v="35736"/>
    <n v="5668"/>
    <n v="7605"/>
    <n v="10"/>
    <n v="4825"/>
    <n v="53844"/>
  </r>
  <r>
    <x v="142"/>
    <x v="0"/>
    <x v="11"/>
    <x v="0"/>
    <n v="7.8"/>
    <n v="38937"/>
    <n v="6100"/>
    <n v="5980"/>
    <n v="11"/>
    <n v="5452"/>
    <n v="56480"/>
  </r>
  <r>
    <x v="142"/>
    <x v="0"/>
    <x v="12"/>
    <x v="0"/>
    <n v="10.18"/>
    <n v="40486"/>
    <n v="6556"/>
    <n v="6767"/>
    <n v="11"/>
    <n v="6018"/>
    <n v="59838"/>
  </r>
  <r>
    <x v="142"/>
    <x v="0"/>
    <x v="13"/>
    <x v="0"/>
    <n v="6.13"/>
    <n v="40858"/>
    <n v="12989"/>
    <n v="0"/>
    <n v="0"/>
    <n v="5236"/>
    <n v="59083"/>
  </r>
  <r>
    <x v="142"/>
    <x v="0"/>
    <x v="14"/>
    <x v="0"/>
    <n v="8.68"/>
    <n v="40257"/>
    <n v="12404"/>
    <n v="0"/>
    <n v="0"/>
    <n v="7136"/>
    <n v="59797"/>
  </r>
  <r>
    <x v="142"/>
    <x v="0"/>
    <x v="15"/>
    <x v="0"/>
    <n v="10.57"/>
    <n v="40853"/>
    <n v="18835"/>
    <n v="0"/>
    <n v="0"/>
    <n v="0"/>
    <n v="59688"/>
  </r>
  <r>
    <x v="142"/>
    <x v="0"/>
    <x v="16"/>
    <x v="0"/>
    <n v="6.6"/>
    <n v="43873"/>
    <n v="14386"/>
    <n v="5264"/>
    <n v="0"/>
    <n v="0"/>
    <n v="63523"/>
  </r>
  <r>
    <x v="142"/>
    <x v="0"/>
    <x v="17"/>
    <x v="0"/>
    <n v="11.08"/>
    <n v="44314"/>
    <n v="7290"/>
    <n v="10239"/>
    <n v="0"/>
    <n v="0"/>
    <n v="61843"/>
  </r>
  <r>
    <x v="142"/>
    <x v="0"/>
    <x v="18"/>
    <x v="0"/>
    <n v="7.44"/>
    <n v="49721"/>
    <n v="12696"/>
    <n v="6624"/>
    <n v="0"/>
    <n v="0"/>
    <n v="69041"/>
  </r>
  <r>
    <x v="143"/>
    <x v="0"/>
    <x v="0"/>
    <x v="0"/>
    <n v="6.41"/>
    <n v="93400"/>
    <n v="21600"/>
    <n v="82700"/>
    <n v="400"/>
    <n v="19900"/>
    <n v="218000"/>
  </r>
  <r>
    <x v="143"/>
    <x v="0"/>
    <x v="1"/>
    <x v="0"/>
    <n v="6.08"/>
    <n v="96000"/>
    <n v="22900"/>
    <n v="107700"/>
    <n v="400"/>
    <n v="19000"/>
    <n v="246000"/>
  </r>
  <r>
    <x v="143"/>
    <x v="0"/>
    <x v="2"/>
    <x v="0"/>
    <n v="5.63"/>
    <n v="94800"/>
    <n v="23500"/>
    <n v="101200"/>
    <n v="400"/>
    <n v="19250"/>
    <n v="239150"/>
  </r>
  <r>
    <x v="143"/>
    <x v="0"/>
    <x v="3"/>
    <x v="0"/>
    <n v="6.31"/>
    <n v="101150"/>
    <n v="24150"/>
    <n v="117390"/>
    <n v="400"/>
    <n v="20290"/>
    <n v="263380"/>
  </r>
  <r>
    <x v="143"/>
    <x v="0"/>
    <x v="4"/>
    <x v="0"/>
    <n v="7.05"/>
    <n v="96356"/>
    <n v="23413"/>
    <n v="117768"/>
    <n v="407"/>
    <n v="20021"/>
    <n v="257965"/>
  </r>
  <r>
    <x v="143"/>
    <x v="0"/>
    <x v="5"/>
    <x v="0"/>
    <n v="6.41"/>
    <n v="110194"/>
    <n v="24883"/>
    <n v="121747"/>
    <n v="395"/>
    <n v="19067"/>
    <n v="276286"/>
  </r>
  <r>
    <x v="143"/>
    <x v="0"/>
    <x v="6"/>
    <x v="0"/>
    <n v="5.88"/>
    <n v="105216"/>
    <n v="24533"/>
    <n v="127440"/>
    <n v="398"/>
    <n v="22981"/>
    <n v="280568"/>
  </r>
  <r>
    <x v="143"/>
    <x v="0"/>
    <x v="7"/>
    <x v="0"/>
    <n v="6.87"/>
    <n v="107566"/>
    <n v="25329"/>
    <n v="126788"/>
    <n v="405"/>
    <n v="21041"/>
    <n v="281129"/>
  </r>
  <r>
    <x v="143"/>
    <x v="0"/>
    <x v="8"/>
    <x v="0"/>
    <n v="5.31"/>
    <n v="115329"/>
    <n v="26415"/>
    <n v="119605"/>
    <n v="410"/>
    <n v="23192"/>
    <n v="284951"/>
  </r>
  <r>
    <x v="143"/>
    <x v="0"/>
    <x v="9"/>
    <x v="0"/>
    <n v="3.25"/>
    <n v="120614"/>
    <n v="66173"/>
    <n v="76655"/>
    <n v="431"/>
    <n v="23033"/>
    <n v="286906"/>
  </r>
  <r>
    <x v="143"/>
    <x v="0"/>
    <x v="10"/>
    <x v="0"/>
    <n v="1.36"/>
    <n v="113996"/>
    <n v="74309"/>
    <n v="85523"/>
    <n v="408"/>
    <n v="21870"/>
    <n v="296106"/>
  </r>
  <r>
    <x v="143"/>
    <x v="0"/>
    <x v="11"/>
    <x v="0"/>
    <n v="0.52"/>
    <n v="119691"/>
    <n v="82289"/>
    <n v="87821"/>
    <n v="967"/>
    <n v="23391"/>
    <n v="314159"/>
  </r>
  <r>
    <x v="143"/>
    <x v="0"/>
    <x v="12"/>
    <x v="0"/>
    <n v="4.5599999999999996"/>
    <n v="119909"/>
    <n v="85455"/>
    <n v="165112"/>
    <n v="990"/>
    <n v="25571"/>
    <n v="397037"/>
  </r>
  <r>
    <x v="143"/>
    <x v="0"/>
    <x v="13"/>
    <x v="0"/>
    <n v="3.59"/>
    <n v="108345"/>
    <n v="86572"/>
    <n v="253656"/>
    <n v="0"/>
    <n v="23361"/>
    <n v="471934"/>
  </r>
  <r>
    <x v="143"/>
    <x v="0"/>
    <x v="14"/>
    <x v="0"/>
    <n v="5.12"/>
    <n v="117315"/>
    <n v="74649"/>
    <n v="253783"/>
    <n v="0"/>
    <n v="22722"/>
    <n v="468469"/>
  </r>
  <r>
    <x v="143"/>
    <x v="0"/>
    <x v="15"/>
    <x v="0"/>
    <n v="0.75"/>
    <n v="116579"/>
    <n v="104093"/>
    <n v="115176"/>
    <n v="0"/>
    <n v="0"/>
    <n v="335848"/>
  </r>
  <r>
    <x v="143"/>
    <x v="0"/>
    <x v="16"/>
    <x v="0"/>
    <n v="2.11"/>
    <n v="120213"/>
    <n v="107339"/>
    <n v="40561"/>
    <n v="0"/>
    <n v="0"/>
    <n v="268113"/>
  </r>
  <r>
    <x v="143"/>
    <x v="0"/>
    <x v="17"/>
    <x v="0"/>
    <n v="7.4"/>
    <n v="119451"/>
    <n v="107041"/>
    <n v="55758"/>
    <n v="0"/>
    <n v="0"/>
    <n v="282250"/>
  </r>
  <r>
    <x v="143"/>
    <x v="0"/>
    <x v="18"/>
    <x v="0"/>
    <n v="5.46"/>
    <n v="129767"/>
    <n v="106524"/>
    <n v="55273"/>
    <n v="0"/>
    <n v="0"/>
    <n v="291564"/>
  </r>
  <r>
    <x v="144"/>
    <x v="0"/>
    <x v="0"/>
    <x v="0"/>
    <n v="5.87"/>
    <n v="281524"/>
    <n v="90950"/>
    <n v="162321"/>
    <n v="1166"/>
    <n v="55650"/>
    <n v="591611"/>
  </r>
  <r>
    <x v="144"/>
    <x v="0"/>
    <x v="1"/>
    <x v="0"/>
    <n v="3.52"/>
    <n v="307200"/>
    <n v="98300"/>
    <n v="175700"/>
    <n v="58500"/>
    <n v="1500"/>
    <n v="641200"/>
  </r>
  <r>
    <x v="144"/>
    <x v="0"/>
    <x v="2"/>
    <x v="0"/>
    <n v="5.67"/>
    <n v="300300"/>
    <n v="102400"/>
    <n v="181100"/>
    <n v="58400"/>
    <n v="1000"/>
    <n v="643200"/>
  </r>
  <r>
    <x v="144"/>
    <x v="0"/>
    <x v="3"/>
    <x v="0"/>
    <n v="4.51"/>
    <n v="319600"/>
    <n v="105200"/>
    <n v="160700"/>
    <n v="58300"/>
    <n v="1200"/>
    <n v="645000"/>
  </r>
  <r>
    <x v="144"/>
    <x v="0"/>
    <x v="4"/>
    <x v="0"/>
    <n v="6.03"/>
    <n v="300298"/>
    <n v="106655"/>
    <n v="137163"/>
    <n v="56877"/>
    <n v="1907"/>
    <n v="602900"/>
  </r>
  <r>
    <x v="144"/>
    <x v="0"/>
    <x v="5"/>
    <x v="0"/>
    <n v="6.08"/>
    <n v="333433"/>
    <n v="114160"/>
    <n v="114191"/>
    <n v="1170"/>
    <n v="88350"/>
    <n v="651304"/>
  </r>
  <r>
    <x v="144"/>
    <x v="0"/>
    <x v="6"/>
    <x v="0"/>
    <n v="5.52"/>
    <n v="335484"/>
    <n v="121512"/>
    <n v="153320"/>
    <n v="1175"/>
    <n v="59900"/>
    <n v="671391"/>
  </r>
  <r>
    <x v="144"/>
    <x v="0"/>
    <x v="7"/>
    <x v="0"/>
    <n v="5.05"/>
    <n v="342543"/>
    <n v="122913"/>
    <n v="148482"/>
    <n v="1200"/>
    <n v="59717"/>
    <n v="674855"/>
  </r>
  <r>
    <x v="144"/>
    <x v="0"/>
    <x v="8"/>
    <x v="0"/>
    <n v="6.71"/>
    <n v="376098"/>
    <n v="127629"/>
    <n v="164481"/>
    <n v="1812"/>
    <n v="55935"/>
    <n v="725955"/>
  </r>
  <r>
    <x v="144"/>
    <x v="0"/>
    <x v="9"/>
    <x v="0"/>
    <n v="6.79"/>
    <n v="367880"/>
    <n v="123809"/>
    <n v="194028"/>
    <n v="1000"/>
    <n v="33632"/>
    <n v="720349"/>
  </r>
  <r>
    <x v="144"/>
    <x v="0"/>
    <x v="10"/>
    <x v="0"/>
    <n v="6.41"/>
    <n v="371463"/>
    <n v="126045"/>
    <n v="179739"/>
    <n v="1099"/>
    <n v="47849"/>
    <n v="726195"/>
  </r>
  <r>
    <x v="144"/>
    <x v="0"/>
    <x v="11"/>
    <x v="0"/>
    <n v="5.8"/>
    <n v="404049"/>
    <n v="133864"/>
    <n v="159472"/>
    <n v="1178"/>
    <n v="63223"/>
    <n v="761786"/>
  </r>
  <r>
    <x v="144"/>
    <x v="0"/>
    <x v="12"/>
    <x v="0"/>
    <n v="5.74"/>
    <n v="398092"/>
    <n v="137699"/>
    <n v="172036"/>
    <n v="1225"/>
    <n v="66570"/>
    <n v="775622"/>
  </r>
  <r>
    <x v="144"/>
    <x v="0"/>
    <x v="13"/>
    <x v="0"/>
    <n v="4.5"/>
    <n v="388640"/>
    <n v="135051"/>
    <n v="166536"/>
    <n v="0"/>
    <n v="63180"/>
    <n v="753407"/>
  </r>
  <r>
    <x v="144"/>
    <x v="0"/>
    <x v="14"/>
    <x v="0"/>
    <n v="5.57"/>
    <n v="383542"/>
    <n v="134138"/>
    <n v="172514"/>
    <n v="0"/>
    <n v="61930"/>
    <n v="752124"/>
  </r>
  <r>
    <x v="144"/>
    <x v="0"/>
    <x v="15"/>
    <x v="0"/>
    <n v="6.01"/>
    <n v="380946"/>
    <n v="203613"/>
    <n v="187814"/>
    <n v="0"/>
    <n v="0"/>
    <n v="772373"/>
  </r>
  <r>
    <x v="144"/>
    <x v="0"/>
    <x v="16"/>
    <x v="0"/>
    <n v="4.72"/>
    <n v="392013"/>
    <n v="209818"/>
    <n v="190867"/>
    <n v="0"/>
    <n v="0"/>
    <n v="792698"/>
  </r>
  <r>
    <x v="144"/>
    <x v="0"/>
    <x v="17"/>
    <x v="0"/>
    <n v="6.14"/>
    <n v="395293"/>
    <n v="212734"/>
    <n v="200254"/>
    <n v="0"/>
    <n v="0"/>
    <n v="808281"/>
  </r>
  <r>
    <x v="144"/>
    <x v="0"/>
    <x v="18"/>
    <x v="0"/>
    <n v="5.94"/>
    <n v="423026"/>
    <n v="218387"/>
    <n v="219644"/>
    <n v="0"/>
    <n v="0"/>
    <n v="861057"/>
  </r>
  <r>
    <x v="145"/>
    <x v="0"/>
    <x v="0"/>
    <x v="0"/>
    <n v="9.07"/>
    <n v="34728"/>
    <n v="13280"/>
    <n v="0"/>
    <n v="12"/>
    <n v="0"/>
    <n v="48020"/>
  </r>
  <r>
    <x v="145"/>
    <x v="0"/>
    <x v="1"/>
    <x v="0"/>
    <n v="7.14"/>
    <n v="38000"/>
    <n v="13000"/>
    <n v="0"/>
    <n v="1000"/>
    <n v="0"/>
    <n v="52000"/>
  </r>
  <r>
    <x v="145"/>
    <x v="0"/>
    <x v="2"/>
    <x v="0"/>
    <n v="7.38"/>
    <n v="38142"/>
    <n v="13571"/>
    <n v="0"/>
    <n v="11"/>
    <n v="0"/>
    <n v="51724"/>
  </r>
  <r>
    <x v="145"/>
    <x v="0"/>
    <x v="3"/>
    <x v="0"/>
    <n v="8.09"/>
    <n v="41200"/>
    <n v="14300"/>
    <n v="0"/>
    <n v="37"/>
    <n v="0"/>
    <n v="55537"/>
  </r>
  <r>
    <x v="145"/>
    <x v="0"/>
    <x v="4"/>
    <x v="0"/>
    <n v="8.9"/>
    <n v="38823"/>
    <n v="13299"/>
    <n v="0"/>
    <n v="10"/>
    <n v="0"/>
    <n v="52132"/>
  </r>
  <r>
    <x v="145"/>
    <x v="0"/>
    <x v="5"/>
    <x v="0"/>
    <n v="6.78"/>
    <n v="44200"/>
    <n v="14400"/>
    <n v="0"/>
    <n v="100"/>
    <n v="0"/>
    <n v="58700"/>
  </r>
  <r>
    <x v="145"/>
    <x v="0"/>
    <x v="6"/>
    <x v="0"/>
    <n v="7.65"/>
    <n v="44400"/>
    <n v="14400"/>
    <n v="0"/>
    <n v="100"/>
    <n v="0"/>
    <n v="58900"/>
  </r>
  <r>
    <x v="145"/>
    <x v="0"/>
    <x v="7"/>
    <x v="0"/>
    <n v="7.25"/>
    <n v="44201"/>
    <n v="14203"/>
    <n v="0"/>
    <n v="7"/>
    <n v="0"/>
    <n v="58411"/>
  </r>
  <r>
    <x v="145"/>
    <x v="0"/>
    <x v="8"/>
    <x v="0"/>
    <n v="11.67"/>
    <n v="47470"/>
    <n v="15191"/>
    <n v="0"/>
    <n v="6"/>
    <n v="0"/>
    <n v="62667"/>
  </r>
  <r>
    <x v="145"/>
    <x v="0"/>
    <x v="9"/>
    <x v="0"/>
    <n v="8.1"/>
    <n v="45477"/>
    <n v="14292"/>
    <n v="0"/>
    <n v="5"/>
    <n v="0"/>
    <n v="59774"/>
  </r>
  <r>
    <x v="145"/>
    <x v="0"/>
    <x v="10"/>
    <x v="0"/>
    <n v="7.91"/>
    <n v="45544"/>
    <n v="14003"/>
    <n v="0"/>
    <n v="14"/>
    <n v="0"/>
    <n v="59561"/>
  </r>
  <r>
    <x v="145"/>
    <x v="0"/>
    <x v="11"/>
    <x v="0"/>
    <n v="8.0500000000000007"/>
    <n v="49531"/>
    <n v="14867"/>
    <n v="0"/>
    <n v="7"/>
    <n v="0"/>
    <n v="64405"/>
  </r>
  <r>
    <x v="145"/>
    <x v="0"/>
    <x v="12"/>
    <x v="0"/>
    <n v="9.5500000000000007"/>
    <n v="48289"/>
    <n v="14329"/>
    <n v="0"/>
    <n v="0"/>
    <n v="0"/>
    <n v="62618"/>
  </r>
  <r>
    <x v="145"/>
    <x v="0"/>
    <x v="13"/>
    <x v="0"/>
    <n v="7.98"/>
    <n v="46642"/>
    <n v="13378"/>
    <n v="0"/>
    <n v="0"/>
    <n v="0"/>
    <n v="60020"/>
  </r>
  <r>
    <x v="145"/>
    <x v="0"/>
    <x v="14"/>
    <x v="0"/>
    <n v="10.45"/>
    <n v="46000"/>
    <n v="13000"/>
    <n v="0"/>
    <n v="0"/>
    <n v="0"/>
    <n v="59000"/>
  </r>
  <r>
    <x v="145"/>
    <x v="0"/>
    <x v="15"/>
    <x v="0"/>
    <n v="10.74"/>
    <n v="46560"/>
    <n v="11760"/>
    <n v="0"/>
    <n v="0"/>
    <n v="0"/>
    <n v="58320"/>
  </r>
  <r>
    <x v="145"/>
    <x v="0"/>
    <x v="16"/>
    <x v="0"/>
    <n v="8.76"/>
    <n v="46295"/>
    <n v="13803"/>
    <n v="0"/>
    <n v="0"/>
    <n v="0"/>
    <n v="60098"/>
  </r>
  <r>
    <x v="145"/>
    <x v="0"/>
    <x v="17"/>
    <x v="0"/>
    <n v="9.18"/>
    <n v="47960"/>
    <n v="13865"/>
    <n v="0"/>
    <n v="0"/>
    <n v="0"/>
    <n v="61825"/>
  </r>
  <r>
    <x v="145"/>
    <x v="0"/>
    <x v="18"/>
    <x v="0"/>
    <n v="9.42"/>
    <n v="51316"/>
    <n v="15945"/>
    <n v="0"/>
    <n v="0"/>
    <n v="0"/>
    <n v="67261"/>
  </r>
  <r>
    <x v="146"/>
    <x v="0"/>
    <x v="0"/>
    <x v="0"/>
    <n v="2.7"/>
    <n v="222682"/>
    <n v="177495"/>
    <n v="57112"/>
    <n v="2043"/>
    <n v="50122"/>
    <n v="509454"/>
  </r>
  <r>
    <x v="146"/>
    <x v="0"/>
    <x v="1"/>
    <x v="0"/>
    <n v="4.7300000000000004"/>
    <n v="234224"/>
    <n v="176388"/>
    <n v="49328"/>
    <n v="2028"/>
    <n v="53162"/>
    <n v="515130"/>
  </r>
  <r>
    <x v="146"/>
    <x v="0"/>
    <x v="2"/>
    <x v="0"/>
    <n v="6.79"/>
    <n v="229311"/>
    <n v="173787"/>
    <n v="50525"/>
    <n v="2001"/>
    <n v="47429"/>
    <n v="503053"/>
  </r>
  <r>
    <x v="146"/>
    <x v="0"/>
    <x v="3"/>
    <x v="0"/>
    <n v="3.35"/>
    <n v="249314"/>
    <n v="169415"/>
    <n v="51804"/>
    <n v="1985"/>
    <n v="57891"/>
    <n v="530409"/>
  </r>
  <r>
    <x v="146"/>
    <x v="0"/>
    <x v="4"/>
    <x v="0"/>
    <n v="7.87"/>
    <n v="236707"/>
    <n v="170837"/>
    <n v="59156"/>
    <n v="2001"/>
    <n v="62335"/>
    <n v="531036"/>
  </r>
  <r>
    <x v="146"/>
    <x v="0"/>
    <x v="5"/>
    <x v="0"/>
    <n v="5.21"/>
    <n v="277576"/>
    <n v="183913"/>
    <n v="71331"/>
    <n v="2000"/>
    <n v="49246"/>
    <n v="584066"/>
  </r>
  <r>
    <x v="146"/>
    <x v="0"/>
    <x v="6"/>
    <x v="0"/>
    <n v="6.51"/>
    <n v="261277"/>
    <n v="184593"/>
    <n v="53985"/>
    <n v="2002"/>
    <n v="64807"/>
    <n v="566664"/>
  </r>
  <r>
    <x v="146"/>
    <x v="0"/>
    <x v="7"/>
    <x v="0"/>
    <n v="5.55"/>
    <n v="273598"/>
    <n v="187859"/>
    <n v="45903"/>
    <n v="2050"/>
    <n v="61125"/>
    <n v="570535"/>
  </r>
  <r>
    <x v="146"/>
    <x v="0"/>
    <x v="8"/>
    <x v="0"/>
    <n v="9.99"/>
    <n v="296045"/>
    <n v="195875"/>
    <n v="42887"/>
    <n v="2069"/>
    <n v="60617"/>
    <n v="597493"/>
  </r>
  <r>
    <x v="146"/>
    <x v="0"/>
    <x v="9"/>
    <x v="0"/>
    <n v="4.97"/>
    <n v="298524"/>
    <n v="199809"/>
    <n v="51704"/>
    <n v="2066"/>
    <n v="52267"/>
    <n v="604370"/>
  </r>
  <r>
    <x v="146"/>
    <x v="0"/>
    <x v="10"/>
    <x v="0"/>
    <n v="5.83"/>
    <n v="276817"/>
    <n v="196394"/>
    <n v="44734"/>
    <n v="2077"/>
    <n v="67324"/>
    <n v="587346"/>
  </r>
  <r>
    <x v="146"/>
    <x v="0"/>
    <x v="11"/>
    <x v="0"/>
    <n v="5.0599999999999996"/>
    <n v="284172"/>
    <n v="204817"/>
    <n v="46312"/>
    <n v="1631"/>
    <n v="65956"/>
    <n v="602888"/>
  </r>
  <r>
    <x v="146"/>
    <x v="0"/>
    <x v="12"/>
    <x v="0"/>
    <n v="7.55"/>
    <n v="285726"/>
    <n v="205052"/>
    <n v="42612"/>
    <n v="1322"/>
    <n v="71463"/>
    <n v="606175"/>
  </r>
  <r>
    <x v="146"/>
    <x v="0"/>
    <x v="13"/>
    <x v="0"/>
    <n v="3.48"/>
    <n v="281614"/>
    <n v="199134"/>
    <n v="37488"/>
    <n v="0"/>
    <n v="64538"/>
    <n v="582774"/>
  </r>
  <r>
    <x v="146"/>
    <x v="0"/>
    <x v="14"/>
    <x v="0"/>
    <n v="4.13"/>
    <n v="261205"/>
    <n v="183677"/>
    <n v="35164"/>
    <n v="0"/>
    <n v="70686"/>
    <n v="550732"/>
  </r>
  <r>
    <x v="146"/>
    <x v="0"/>
    <x v="15"/>
    <x v="0"/>
    <n v="6.15"/>
    <n v="252535"/>
    <n v="255678"/>
    <n v="32287"/>
    <n v="0"/>
    <n v="0"/>
    <n v="540500"/>
  </r>
  <r>
    <x v="146"/>
    <x v="0"/>
    <x v="16"/>
    <x v="0"/>
    <n v="3.76"/>
    <n v="265263"/>
    <n v="261460"/>
    <n v="46511"/>
    <n v="0"/>
    <n v="0"/>
    <n v="573234"/>
  </r>
  <r>
    <x v="146"/>
    <x v="0"/>
    <x v="17"/>
    <x v="0"/>
    <n v="6.23"/>
    <n v="262901"/>
    <n v="270636"/>
    <n v="41276"/>
    <n v="0"/>
    <n v="0"/>
    <n v="574813"/>
  </r>
  <r>
    <x v="146"/>
    <x v="0"/>
    <x v="18"/>
    <x v="0"/>
    <n v="4.47"/>
    <n v="275415"/>
    <n v="266836"/>
    <n v="49237"/>
    <n v="0"/>
    <n v="0"/>
    <n v="591488"/>
  </r>
  <r>
    <x v="147"/>
    <x v="0"/>
    <x v="0"/>
    <x v="0"/>
    <n v="2.63"/>
    <n v="56511"/>
    <n v="27933"/>
    <n v="39256"/>
    <n v="264"/>
    <n v="0"/>
    <n v="123964"/>
  </r>
  <r>
    <x v="147"/>
    <x v="0"/>
    <x v="1"/>
    <x v="0"/>
    <n v="1.6"/>
    <n v="60528"/>
    <n v="31096"/>
    <n v="112310"/>
    <n v="275"/>
    <n v="0"/>
    <n v="204209"/>
  </r>
  <r>
    <x v="147"/>
    <x v="0"/>
    <x v="2"/>
    <x v="0"/>
    <n v="1.5"/>
    <n v="57966"/>
    <n v="29146"/>
    <n v="624359"/>
    <n v="290"/>
    <n v="0"/>
    <n v="711761"/>
  </r>
  <r>
    <x v="147"/>
    <x v="0"/>
    <x v="3"/>
    <x v="0"/>
    <n v="2.16"/>
    <n v="65492"/>
    <n v="31952"/>
    <n v="704440"/>
    <n v="315"/>
    <n v="0"/>
    <n v="802199"/>
  </r>
  <r>
    <x v="147"/>
    <x v="0"/>
    <x v="4"/>
    <x v="0"/>
    <n v="1.67"/>
    <n v="85682"/>
    <n v="31877"/>
    <n v="721164"/>
    <n v="342"/>
    <n v="0"/>
    <n v="839065"/>
  </r>
  <r>
    <x v="147"/>
    <x v="0"/>
    <x v="5"/>
    <x v="0"/>
    <n v="2.87"/>
    <n v="99178"/>
    <n v="34392"/>
    <n v="739919"/>
    <n v="343"/>
    <n v="0"/>
    <n v="873832"/>
  </r>
  <r>
    <x v="147"/>
    <x v="0"/>
    <x v="6"/>
    <x v="0"/>
    <n v="1.33"/>
    <n v="98454"/>
    <n v="34781"/>
    <n v="765678"/>
    <n v="346"/>
    <n v="1442"/>
    <n v="900701"/>
  </r>
  <r>
    <x v="147"/>
    <x v="0"/>
    <x v="7"/>
    <x v="0"/>
    <n v="1.1299999999999999"/>
    <n v="105844"/>
    <n v="38559"/>
    <n v="755900"/>
    <n v="348"/>
    <n v="2740"/>
    <n v="903391"/>
  </r>
  <r>
    <x v="147"/>
    <x v="0"/>
    <x v="8"/>
    <x v="0"/>
    <n v="1.61"/>
    <n v="116838"/>
    <n v="42482"/>
    <n v="724926"/>
    <n v="344"/>
    <n v="3300"/>
    <n v="887890"/>
  </r>
  <r>
    <x v="147"/>
    <x v="0"/>
    <x v="9"/>
    <x v="0"/>
    <n v="1.41"/>
    <n v="117567"/>
    <n v="42408"/>
    <n v="713136"/>
    <n v="345"/>
    <n v="3803"/>
    <n v="877259"/>
  </r>
  <r>
    <x v="147"/>
    <x v="0"/>
    <x v="10"/>
    <x v="0"/>
    <n v="1.82"/>
    <n v="112202"/>
    <n v="41027"/>
    <n v="752836"/>
    <n v="331"/>
    <n v="2923"/>
    <n v="909319"/>
  </r>
  <r>
    <x v="147"/>
    <x v="0"/>
    <x v="11"/>
    <x v="0"/>
    <n v="0.81"/>
    <n v="122276"/>
    <n v="43474"/>
    <n v="760044"/>
    <n v="322"/>
    <n v="3352"/>
    <n v="929468"/>
  </r>
  <r>
    <x v="147"/>
    <x v="0"/>
    <x v="12"/>
    <x v="0"/>
    <n v="1.42"/>
    <n v="126843"/>
    <n v="43709"/>
    <n v="754118"/>
    <n v="322"/>
    <n v="2428"/>
    <n v="927420"/>
  </r>
  <r>
    <x v="147"/>
    <x v="0"/>
    <x v="13"/>
    <x v="0"/>
    <n v="1.4"/>
    <n v="126031"/>
    <n v="42837"/>
    <n v="687787"/>
    <n v="0"/>
    <n v="1538"/>
    <n v="858193"/>
  </r>
  <r>
    <x v="147"/>
    <x v="0"/>
    <x v="14"/>
    <x v="0"/>
    <n v="0.8"/>
    <n v="126747"/>
    <n v="43242"/>
    <n v="781274"/>
    <n v="0"/>
    <n v="2931"/>
    <n v="954194"/>
  </r>
  <r>
    <x v="147"/>
    <x v="0"/>
    <x v="15"/>
    <x v="0"/>
    <n v="1.7"/>
    <n v="122838"/>
    <n v="45078"/>
    <n v="782174"/>
    <n v="0"/>
    <n v="0"/>
    <n v="950090"/>
  </r>
  <r>
    <x v="147"/>
    <x v="0"/>
    <x v="16"/>
    <x v="0"/>
    <n v="0.83"/>
    <n v="125401"/>
    <n v="47415"/>
    <n v="794724"/>
    <n v="0"/>
    <n v="0"/>
    <n v="967540"/>
  </r>
  <r>
    <x v="147"/>
    <x v="0"/>
    <x v="17"/>
    <x v="0"/>
    <n v="1.63"/>
    <n v="131586"/>
    <n v="49182"/>
    <n v="796323"/>
    <n v="0"/>
    <n v="0"/>
    <n v="977091"/>
  </r>
  <r>
    <x v="147"/>
    <x v="0"/>
    <x v="18"/>
    <x v="0"/>
    <n v="0.78"/>
    <n v="134260"/>
    <n v="51060"/>
    <n v="771622"/>
    <n v="0"/>
    <n v="0"/>
    <n v="956942"/>
  </r>
  <r>
    <x v="148"/>
    <x v="0"/>
    <x v="0"/>
    <x v="0"/>
    <n v="6.04"/>
    <n v="50496"/>
    <n v="23550"/>
    <n v="29034"/>
    <n v="365"/>
    <n v="210"/>
    <n v="103655"/>
  </r>
  <r>
    <x v="148"/>
    <x v="0"/>
    <x v="1"/>
    <x v="0"/>
    <n v="5.61"/>
    <n v="54698"/>
    <n v="21486"/>
    <n v="33011"/>
    <n v="365"/>
    <n v="0"/>
    <n v="109560"/>
  </r>
  <r>
    <x v="148"/>
    <x v="0"/>
    <x v="2"/>
    <x v="0"/>
    <n v="4.3600000000000003"/>
    <n v="55824"/>
    <n v="21657"/>
    <n v="32589"/>
    <n v="397"/>
    <n v="186"/>
    <n v="110653"/>
  </r>
  <r>
    <x v="148"/>
    <x v="0"/>
    <x v="3"/>
    <x v="0"/>
    <n v="7.17"/>
    <n v="57283"/>
    <n v="22751"/>
    <n v="28281"/>
    <n v="389"/>
    <n v="194"/>
    <n v="108898"/>
  </r>
  <r>
    <x v="148"/>
    <x v="0"/>
    <x v="4"/>
    <x v="0"/>
    <n v="6.61"/>
    <n v="55810"/>
    <n v="23673"/>
    <n v="11668"/>
    <n v="389"/>
    <n v="197"/>
    <n v="91737"/>
  </r>
  <r>
    <x v="148"/>
    <x v="0"/>
    <x v="5"/>
    <x v="0"/>
    <n v="6.51"/>
    <n v="63030"/>
    <n v="28730"/>
    <n v="11795"/>
    <n v="389"/>
    <n v="197"/>
    <n v="104141"/>
  </r>
  <r>
    <x v="148"/>
    <x v="0"/>
    <x v="6"/>
    <x v="0"/>
    <n v="7.17"/>
    <n v="60264"/>
    <n v="26618"/>
    <n v="13294"/>
    <n v="394"/>
    <n v="0"/>
    <n v="100570"/>
  </r>
  <r>
    <x v="148"/>
    <x v="0"/>
    <x v="7"/>
    <x v="0"/>
    <n v="6.67"/>
    <n v="62408"/>
    <n v="26368"/>
    <n v="12911"/>
    <n v="395"/>
    <n v="234"/>
    <n v="102316"/>
  </r>
  <r>
    <x v="148"/>
    <x v="0"/>
    <x v="8"/>
    <x v="0"/>
    <n v="10.24"/>
    <n v="68103"/>
    <n v="28339"/>
    <n v="13292"/>
    <n v="401"/>
    <n v="237"/>
    <n v="110372"/>
  </r>
  <r>
    <x v="148"/>
    <x v="0"/>
    <x v="9"/>
    <x v="0"/>
    <n v="6.99"/>
    <n v="65617"/>
    <n v="27381"/>
    <n v="14600"/>
    <n v="401"/>
    <n v="240"/>
    <n v="108239"/>
  </r>
  <r>
    <x v="148"/>
    <x v="0"/>
    <x v="10"/>
    <x v="0"/>
    <n v="7.43"/>
    <n v="66127"/>
    <n v="26930"/>
    <n v="16879"/>
    <n v="402"/>
    <n v="241"/>
    <n v="110579"/>
  </r>
  <r>
    <x v="148"/>
    <x v="0"/>
    <x v="11"/>
    <x v="0"/>
    <n v="5.54"/>
    <n v="69811"/>
    <n v="27006"/>
    <n v="17953"/>
    <n v="404"/>
    <n v="231"/>
    <n v="115405"/>
  </r>
  <r>
    <x v="148"/>
    <x v="0"/>
    <x v="12"/>
    <x v="0"/>
    <n v="5.83"/>
    <n v="71573"/>
    <n v="26820"/>
    <n v="19496"/>
    <n v="403"/>
    <n v="235"/>
    <n v="118527"/>
  </r>
  <r>
    <x v="148"/>
    <x v="0"/>
    <x v="13"/>
    <x v="0"/>
    <n v="8.61"/>
    <n v="62235"/>
    <n v="28756"/>
    <n v="16723"/>
    <n v="0"/>
    <n v="403"/>
    <n v="108117"/>
  </r>
  <r>
    <x v="148"/>
    <x v="0"/>
    <x v="14"/>
    <x v="0"/>
    <n v="7.1"/>
    <n v="60752"/>
    <n v="31256"/>
    <n v="19055"/>
    <n v="0"/>
    <n v="403"/>
    <n v="111466"/>
  </r>
  <r>
    <x v="148"/>
    <x v="0"/>
    <x v="15"/>
    <x v="0"/>
    <n v="7.06"/>
    <n v="65310"/>
    <n v="21291"/>
    <n v="28161"/>
    <n v="0"/>
    <n v="0"/>
    <n v="114762"/>
  </r>
  <r>
    <x v="148"/>
    <x v="0"/>
    <x v="16"/>
    <x v="0"/>
    <n v="6.24"/>
    <n v="68357"/>
    <n v="17690"/>
    <n v="34682"/>
    <n v="0"/>
    <n v="0"/>
    <n v="120729"/>
  </r>
  <r>
    <x v="148"/>
    <x v="0"/>
    <x v="17"/>
    <x v="0"/>
    <n v="5.37"/>
    <n v="67302"/>
    <n v="21189"/>
    <n v="34468"/>
    <n v="0"/>
    <n v="0"/>
    <n v="122959"/>
  </r>
  <r>
    <x v="148"/>
    <x v="0"/>
    <x v="18"/>
    <x v="0"/>
    <n v="12.49"/>
    <n v="64463"/>
    <n v="22707"/>
    <n v="32712"/>
    <n v="0"/>
    <n v="0"/>
    <n v="119882"/>
  </r>
  <r>
    <x v="149"/>
    <x v="0"/>
    <x v="0"/>
    <x v="0"/>
    <n v="4.8"/>
    <n v="2741351"/>
    <n v="1293840"/>
    <n v="899665"/>
    <n v="14884"/>
    <n v="5580"/>
    <n v="4955320"/>
  </r>
  <r>
    <x v="149"/>
    <x v="0"/>
    <x v="1"/>
    <x v="0"/>
    <n v="4.12"/>
    <n v="2943343"/>
    <n v="1403500"/>
    <n v="944861"/>
    <n v="15545"/>
    <n v="5231"/>
    <n v="5312480"/>
  </r>
  <r>
    <x v="149"/>
    <x v="0"/>
    <x v="2"/>
    <x v="0"/>
    <n v="5.63"/>
    <n v="2966177"/>
    <n v="1481530"/>
    <n v="963713"/>
    <n v="16048"/>
    <n v="2223"/>
    <n v="5429691"/>
  </r>
  <r>
    <x v="149"/>
    <x v="0"/>
    <x v="3"/>
    <x v="0"/>
    <n v="3.08"/>
    <n v="3111799"/>
    <n v="1547317"/>
    <n v="956050"/>
    <n v="16832"/>
    <n v="0"/>
    <n v="5631998"/>
  </r>
  <r>
    <x v="149"/>
    <x v="0"/>
    <x v="4"/>
    <x v="0"/>
    <n v="5.4"/>
    <n v="2859045"/>
    <n v="1584617"/>
    <n v="960642"/>
    <n v="17165"/>
    <n v="0"/>
    <n v="5421469"/>
  </r>
  <r>
    <x v="149"/>
    <x v="0"/>
    <x v="5"/>
    <x v="0"/>
    <n v="4.3099999999999996"/>
    <n v="3145416"/>
    <n v="1675329"/>
    <n v="1000201"/>
    <n v="17943"/>
    <n v="0"/>
    <n v="5838889"/>
  </r>
  <r>
    <x v="149"/>
    <x v="0"/>
    <x v="6"/>
    <x v="0"/>
    <n v="4.04"/>
    <n v="3044169"/>
    <n v="1726751"/>
    <n v="985350"/>
    <n v="15274"/>
    <n v="0"/>
    <n v="5771544"/>
  </r>
  <r>
    <x v="149"/>
    <x v="0"/>
    <x v="7"/>
    <x v="0"/>
    <n v="4"/>
    <n v="3014461"/>
    <n v="1783722"/>
    <n v="864680"/>
    <n v="19701"/>
    <n v="0"/>
    <n v="5682564"/>
  </r>
  <r>
    <x v="149"/>
    <x v="0"/>
    <x v="8"/>
    <x v="0"/>
    <n v="4.21"/>
    <n v="3189021"/>
    <n v="1850409"/>
    <n v="988084"/>
    <n v="20297"/>
    <n v="0"/>
    <n v="6047811"/>
  </r>
  <r>
    <x v="149"/>
    <x v="0"/>
    <x v="9"/>
    <x v="0"/>
    <n v="2.57"/>
    <n v="3206762"/>
    <n v="1904259"/>
    <n v="1040261"/>
    <n v="20804"/>
    <n v="0"/>
    <n v="6172086"/>
  </r>
  <r>
    <x v="149"/>
    <x v="0"/>
    <x v="10"/>
    <x v="0"/>
    <n v="3.54"/>
    <n v="3185870"/>
    <n v="1990607"/>
    <n v="1038625"/>
    <n v="21503"/>
    <n v="0"/>
    <n v="6236605"/>
  </r>
  <r>
    <x v="149"/>
    <x v="0"/>
    <x v="11"/>
    <x v="0"/>
    <n v="4.57"/>
    <n v="3436872"/>
    <n v="2082247"/>
    <n v="991553"/>
    <n v="22221"/>
    <n v="0"/>
    <n v="6532893"/>
  </r>
  <r>
    <x v="149"/>
    <x v="0"/>
    <x v="12"/>
    <x v="0"/>
    <n v="4.9400000000000004"/>
    <n v="3385283"/>
    <n v="2167521"/>
    <n v="949512"/>
    <n v="22693"/>
    <n v="0"/>
    <n v="6525009"/>
  </r>
  <r>
    <x v="149"/>
    <x v="0"/>
    <x v="13"/>
    <x v="0"/>
    <n v="3.63"/>
    <n v="3215167"/>
    <n v="2080288"/>
    <n v="865613"/>
    <n v="0"/>
    <n v="23477"/>
    <n v="6184545"/>
  </r>
  <r>
    <x v="149"/>
    <x v="0"/>
    <x v="14"/>
    <x v="0"/>
    <n v="2.4900000000000002"/>
    <n v="3233187"/>
    <n v="2103795"/>
    <n v="832995"/>
    <n v="0"/>
    <n v="23695"/>
    <n v="6193672"/>
  </r>
  <r>
    <x v="149"/>
    <x v="0"/>
    <x v="15"/>
    <x v="0"/>
    <n v="3.88"/>
    <n v="3073454"/>
    <n v="2124000"/>
    <n v="867430"/>
    <n v="0"/>
    <n v="0"/>
    <n v="6064884"/>
  </r>
  <r>
    <x v="149"/>
    <x v="0"/>
    <x v="16"/>
    <x v="0"/>
    <n v="3.15"/>
    <n v="3129705"/>
    <n v="2179217"/>
    <n v="842789"/>
    <n v="0"/>
    <n v="0"/>
    <n v="6151711"/>
  </r>
  <r>
    <x v="149"/>
    <x v="0"/>
    <x v="17"/>
    <x v="0"/>
    <n v="3.45"/>
    <n v="3188146"/>
    <n v="2266511"/>
    <n v="850519"/>
    <n v="0"/>
    <n v="0"/>
    <n v="6305176"/>
  </r>
  <r>
    <x v="149"/>
    <x v="0"/>
    <x v="18"/>
    <x v="0"/>
    <n v="3.49"/>
    <n v="3309591"/>
    <n v="2308328"/>
    <n v="865568"/>
    <n v="0"/>
    <n v="0"/>
    <n v="6483487"/>
  </r>
  <r>
    <x v="150"/>
    <x v="0"/>
    <x v="0"/>
    <x v="0"/>
    <n v="7.35"/>
    <n v="22461"/>
    <n v="4803"/>
    <n v="1223"/>
    <n v="78"/>
    <n v="1462"/>
    <n v="30027"/>
  </r>
  <r>
    <x v="150"/>
    <x v="0"/>
    <x v="1"/>
    <x v="0"/>
    <n v="9.2200000000000006"/>
    <n v="23033"/>
    <n v="4957"/>
    <n v="1108"/>
    <n v="87"/>
    <n v="1487"/>
    <n v="30672"/>
  </r>
  <r>
    <x v="150"/>
    <x v="0"/>
    <x v="2"/>
    <x v="0"/>
    <n v="8.8699999999999992"/>
    <n v="22914"/>
    <n v="4922"/>
    <n v="1116"/>
    <n v="99"/>
    <n v="1702"/>
    <n v="30753"/>
  </r>
  <r>
    <x v="150"/>
    <x v="0"/>
    <x v="3"/>
    <x v="0"/>
    <n v="7.45"/>
    <n v="24645"/>
    <n v="7496"/>
    <n v="0"/>
    <n v="100"/>
    <n v="236"/>
    <n v="32477"/>
  </r>
  <r>
    <x v="150"/>
    <x v="0"/>
    <x v="4"/>
    <x v="0"/>
    <n v="4.22"/>
    <n v="21549"/>
    <n v="9909"/>
    <n v="0"/>
    <n v="105"/>
    <n v="487"/>
    <n v="32050"/>
  </r>
  <r>
    <x v="150"/>
    <x v="0"/>
    <x v="5"/>
    <x v="0"/>
    <n v="6.66"/>
    <n v="23967"/>
    <n v="8813"/>
    <n v="0"/>
    <n v="116"/>
    <n v="494"/>
    <n v="33390"/>
  </r>
  <r>
    <x v="150"/>
    <x v="0"/>
    <x v="6"/>
    <x v="0"/>
    <n v="3.81"/>
    <n v="24946"/>
    <n v="8976"/>
    <n v="446"/>
    <n v="424"/>
    <n v="0"/>
    <n v="34792"/>
  </r>
  <r>
    <x v="150"/>
    <x v="0"/>
    <x v="7"/>
    <x v="0"/>
    <n v="3.54"/>
    <n v="23422"/>
    <n v="8538"/>
    <n v="433"/>
    <n v="387"/>
    <n v="0"/>
    <n v="32780"/>
  </r>
  <r>
    <x v="150"/>
    <x v="0"/>
    <x v="8"/>
    <x v="0"/>
    <n v="5.78"/>
    <n v="26132"/>
    <n v="9662"/>
    <n v="422"/>
    <n v="380"/>
    <n v="0"/>
    <n v="36596"/>
  </r>
  <r>
    <x v="150"/>
    <x v="0"/>
    <x v="9"/>
    <x v="0"/>
    <n v="6.05"/>
    <n v="24819"/>
    <n v="10443"/>
    <n v="0"/>
    <n v="327"/>
    <n v="0"/>
    <n v="35589"/>
  </r>
  <r>
    <x v="150"/>
    <x v="0"/>
    <x v="10"/>
    <x v="0"/>
    <n v="8.43"/>
    <n v="24688"/>
    <n v="10575"/>
    <n v="0"/>
    <n v="296"/>
    <n v="0"/>
    <n v="35559"/>
  </r>
  <r>
    <x v="150"/>
    <x v="0"/>
    <x v="11"/>
    <x v="0"/>
    <n v="6.11"/>
    <n v="27024"/>
    <n v="10505"/>
    <n v="0"/>
    <n v="298"/>
    <n v="0"/>
    <n v="37827"/>
  </r>
  <r>
    <x v="150"/>
    <x v="0"/>
    <x v="12"/>
    <x v="0"/>
    <n v="4.5"/>
    <n v="27611"/>
    <n v="9491"/>
    <n v="0"/>
    <n v="296"/>
    <n v="0"/>
    <n v="37398"/>
  </r>
  <r>
    <x v="150"/>
    <x v="0"/>
    <x v="13"/>
    <x v="0"/>
    <n v="5.99"/>
    <n v="25562"/>
    <n v="9062"/>
    <n v="0"/>
    <n v="0"/>
    <n v="292"/>
    <n v="34916"/>
  </r>
  <r>
    <x v="150"/>
    <x v="0"/>
    <x v="14"/>
    <x v="0"/>
    <n v="5.91"/>
    <n v="24841"/>
    <n v="9257"/>
    <n v="0"/>
    <n v="0"/>
    <n v="293"/>
    <n v="34391"/>
  </r>
  <r>
    <x v="150"/>
    <x v="0"/>
    <x v="15"/>
    <x v="0"/>
    <n v="7.13"/>
    <n v="24564"/>
    <n v="9502"/>
    <n v="0"/>
    <n v="0"/>
    <n v="0"/>
    <n v="34066"/>
  </r>
  <r>
    <x v="150"/>
    <x v="0"/>
    <x v="16"/>
    <x v="0"/>
    <n v="2.78"/>
    <n v="26000"/>
    <n v="9000"/>
    <n v="0"/>
    <n v="0"/>
    <n v="0"/>
    <n v="35000"/>
  </r>
  <r>
    <x v="150"/>
    <x v="0"/>
    <x v="17"/>
    <x v="0"/>
    <n v="8.17"/>
    <n v="26264"/>
    <n v="9815"/>
    <n v="0"/>
    <n v="0"/>
    <n v="0"/>
    <n v="36079"/>
  </r>
  <r>
    <x v="150"/>
    <x v="0"/>
    <x v="18"/>
    <x v="0"/>
    <n v="8.24"/>
    <n v="28156"/>
    <n v="10150"/>
    <n v="0"/>
    <n v="0"/>
    <n v="0"/>
    <n v="38306"/>
  </r>
  <r>
    <x v="151"/>
    <x v="0"/>
    <x v="0"/>
    <x v="0"/>
    <n v="0"/>
    <n v="0"/>
    <n v="0"/>
    <n v="147361"/>
    <n v="0"/>
    <n v="0"/>
    <n v="147361"/>
  </r>
  <r>
    <x v="151"/>
    <x v="0"/>
    <x v="1"/>
    <x v="0"/>
    <n v="0"/>
    <n v="0"/>
    <n v="0"/>
    <n v="147900"/>
    <n v="0"/>
    <n v="0"/>
    <n v="147900"/>
  </r>
  <r>
    <x v="151"/>
    <x v="0"/>
    <x v="2"/>
    <x v="0"/>
    <n v="0"/>
    <n v="0"/>
    <n v="0"/>
    <n v="131886"/>
    <n v="0"/>
    <n v="0"/>
    <n v="131886"/>
  </r>
  <r>
    <x v="151"/>
    <x v="0"/>
    <x v="3"/>
    <x v="0"/>
    <n v="0"/>
    <n v="0"/>
    <n v="0"/>
    <n v="149043"/>
    <n v="0"/>
    <n v="0"/>
    <n v="149043"/>
  </r>
  <r>
    <x v="151"/>
    <x v="0"/>
    <x v="4"/>
    <x v="0"/>
    <n v="0"/>
    <n v="0"/>
    <n v="0"/>
    <n v="141788"/>
    <n v="0"/>
    <n v="0"/>
    <n v="141788"/>
  </r>
  <r>
    <x v="151"/>
    <x v="0"/>
    <x v="5"/>
    <x v="0"/>
    <n v="0"/>
    <n v="0"/>
    <n v="0"/>
    <n v="139229"/>
    <n v="0"/>
    <n v="0"/>
    <n v="139229"/>
  </r>
  <r>
    <x v="151"/>
    <x v="0"/>
    <x v="6"/>
    <x v="0"/>
    <n v="0"/>
    <n v="0"/>
    <n v="0"/>
    <n v="171659"/>
    <n v="0"/>
    <n v="0"/>
    <n v="171659"/>
  </r>
  <r>
    <x v="151"/>
    <x v="0"/>
    <x v="7"/>
    <x v="0"/>
    <n v="0"/>
    <n v="0"/>
    <n v="0"/>
    <n v="157399"/>
    <n v="0"/>
    <n v="0"/>
    <n v="157399"/>
  </r>
  <r>
    <x v="151"/>
    <x v="0"/>
    <x v="8"/>
    <x v="0"/>
    <n v="0"/>
    <n v="0"/>
    <n v="177465"/>
    <n v="0"/>
    <n v="0"/>
    <n v="0"/>
    <n v="177465"/>
  </r>
  <r>
    <x v="151"/>
    <x v="0"/>
    <x v="9"/>
    <x v="0"/>
    <n v="0"/>
    <n v="0"/>
    <n v="0"/>
    <n v="162556"/>
    <n v="0"/>
    <n v="0"/>
    <n v="162556"/>
  </r>
  <r>
    <x v="151"/>
    <x v="0"/>
    <x v="10"/>
    <x v="0"/>
    <n v="0"/>
    <n v="0"/>
    <n v="0"/>
    <n v="178725"/>
    <n v="0"/>
    <n v="0"/>
    <n v="178725"/>
  </r>
  <r>
    <x v="151"/>
    <x v="0"/>
    <x v="11"/>
    <x v="0"/>
    <n v="7.93"/>
    <n v="0"/>
    <n v="0"/>
    <n v="178805"/>
    <n v="0"/>
    <n v="0"/>
    <n v="178805"/>
  </r>
  <r>
    <x v="151"/>
    <x v="0"/>
    <x v="12"/>
    <x v="0"/>
    <n v="0"/>
    <n v="0"/>
    <n v="0"/>
    <n v="169972"/>
    <n v="0"/>
    <n v="0"/>
    <n v="169972"/>
  </r>
  <r>
    <x v="151"/>
    <x v="0"/>
    <x v="13"/>
    <x v="0"/>
    <n v="6.55"/>
    <n v="0"/>
    <n v="0"/>
    <n v="184004"/>
    <n v="0"/>
    <n v="0"/>
    <n v="184004"/>
  </r>
  <r>
    <x v="151"/>
    <x v="0"/>
    <x v="14"/>
    <x v="0"/>
    <n v="0"/>
    <n v="0"/>
    <n v="0"/>
    <n v="182962"/>
    <n v="0"/>
    <n v="0"/>
    <n v="182962"/>
  </r>
  <r>
    <x v="151"/>
    <x v="0"/>
    <x v="15"/>
    <x v="0"/>
    <n v="0"/>
    <n v="0"/>
    <n v="0"/>
    <n v="174110"/>
    <n v="0"/>
    <n v="0"/>
    <n v="174110"/>
  </r>
  <r>
    <x v="151"/>
    <x v="0"/>
    <x v="16"/>
    <x v="0"/>
    <n v="0"/>
    <n v="0"/>
    <n v="0"/>
    <n v="205902"/>
    <n v="0"/>
    <n v="0"/>
    <n v="205902"/>
  </r>
  <r>
    <x v="151"/>
    <x v="0"/>
    <x v="17"/>
    <x v="0"/>
    <n v="0"/>
    <n v="0"/>
    <n v="0"/>
    <n v="207228"/>
    <n v="0"/>
    <n v="0"/>
    <n v="207228"/>
  </r>
  <r>
    <x v="151"/>
    <x v="0"/>
    <x v="18"/>
    <x v="0"/>
    <n v="0"/>
    <n v="0"/>
    <n v="0"/>
    <n v="207705"/>
    <n v="0"/>
    <n v="0"/>
    <n v="207705"/>
  </r>
  <r>
    <x v="152"/>
    <x v="0"/>
    <x v="0"/>
    <x v="0"/>
    <n v="5.34"/>
    <n v="505904"/>
    <n v="665088"/>
    <n v="938323"/>
    <n v="3209"/>
    <n v="619"/>
    <n v="2113143"/>
  </r>
  <r>
    <x v="152"/>
    <x v="0"/>
    <x v="1"/>
    <x v="0"/>
    <n v="1.34"/>
    <n v="523617"/>
    <n v="668340"/>
    <n v="969204"/>
    <n v="3397"/>
    <n v="454"/>
    <n v="2165012"/>
  </r>
  <r>
    <x v="152"/>
    <x v="0"/>
    <x v="2"/>
    <x v="0"/>
    <n v="1.46"/>
    <n v="505444"/>
    <n v="690287"/>
    <n v="958645"/>
    <n v="3418"/>
    <n v="566"/>
    <n v="2158360"/>
  </r>
  <r>
    <x v="152"/>
    <x v="0"/>
    <x v="3"/>
    <x v="0"/>
    <n v="1.42"/>
    <n v="567322"/>
    <n v="717743"/>
    <n v="1287928"/>
    <n v="3447"/>
    <n v="577"/>
    <n v="2577017"/>
  </r>
  <r>
    <x v="152"/>
    <x v="0"/>
    <x v="4"/>
    <x v="0"/>
    <n v="0.95"/>
    <n v="529289"/>
    <n v="728054"/>
    <n v="1303414"/>
    <n v="3465"/>
    <n v="618"/>
    <n v="2564840"/>
  </r>
  <r>
    <x v="152"/>
    <x v="0"/>
    <x v="5"/>
    <x v="0"/>
    <n v="1.71"/>
    <n v="618150"/>
    <n v="717039"/>
    <n v="1327534"/>
    <n v="3612"/>
    <n v="653"/>
    <n v="2666988"/>
  </r>
  <r>
    <x v="152"/>
    <x v="0"/>
    <x v="6"/>
    <x v="0"/>
    <n v="1.73"/>
    <n v="574935"/>
    <n v="486708"/>
    <n v="1777145"/>
    <n v="3772"/>
    <n v="700"/>
    <n v="2843260"/>
  </r>
  <r>
    <x v="152"/>
    <x v="0"/>
    <x v="7"/>
    <x v="0"/>
    <n v="1.19"/>
    <n v="583768"/>
    <n v="488977"/>
    <n v="1674049"/>
    <n v="3888"/>
    <n v="771"/>
    <n v="2751453"/>
  </r>
  <r>
    <x v="152"/>
    <x v="0"/>
    <x v="8"/>
    <x v="0"/>
    <n v="1.68"/>
    <n v="664193"/>
    <n v="356462"/>
    <n v="1761956"/>
    <n v="3969"/>
    <n v="899"/>
    <n v="2787479"/>
  </r>
  <r>
    <x v="152"/>
    <x v="0"/>
    <x v="9"/>
    <x v="0"/>
    <n v="1.75"/>
    <n v="645550"/>
    <n v="364105"/>
    <n v="1729950"/>
    <n v="4112"/>
    <n v="862"/>
    <n v="2744579"/>
  </r>
  <r>
    <x v="152"/>
    <x v="0"/>
    <x v="10"/>
    <x v="0"/>
    <n v="2.12"/>
    <n v="610862"/>
    <n v="362484"/>
    <n v="1745939"/>
    <n v="4178"/>
    <n v="862"/>
    <n v="2724325"/>
  </r>
  <r>
    <x v="152"/>
    <x v="0"/>
    <x v="11"/>
    <x v="0"/>
    <n v="1.79"/>
    <n v="623709"/>
    <n v="376722"/>
    <n v="1649144"/>
    <n v="4192"/>
    <n v="2071"/>
    <n v="2655838"/>
  </r>
  <r>
    <x v="152"/>
    <x v="0"/>
    <x v="12"/>
    <x v="0"/>
    <n v="0.89"/>
    <n v="656050"/>
    <n v="593600"/>
    <n v="1133366"/>
    <n v="3935"/>
    <n v="472910"/>
    <n v="2859861"/>
  </r>
  <r>
    <x v="152"/>
    <x v="0"/>
    <x v="13"/>
    <x v="0"/>
    <n v="1.55"/>
    <n v="632870"/>
    <n v="582561"/>
    <n v="1444013"/>
    <n v="0"/>
    <n v="862"/>
    <n v="2660306"/>
  </r>
  <r>
    <x v="152"/>
    <x v="0"/>
    <x v="14"/>
    <x v="0"/>
    <n v="2.06"/>
    <n v="640353"/>
    <n v="511051"/>
    <n v="1283214"/>
    <n v="0"/>
    <n v="5123"/>
    <n v="2439741"/>
  </r>
  <r>
    <x v="152"/>
    <x v="0"/>
    <x v="15"/>
    <x v="0"/>
    <n v="1.71"/>
    <n v="631001"/>
    <n v="520378"/>
    <n v="1639893"/>
    <n v="0"/>
    <n v="0"/>
    <n v="2791272"/>
  </r>
  <r>
    <x v="152"/>
    <x v="0"/>
    <x v="16"/>
    <x v="0"/>
    <n v="2.16"/>
    <n v="658110"/>
    <n v="493694"/>
    <n v="1740540"/>
    <n v="0"/>
    <n v="0"/>
    <n v="2892344"/>
  </r>
  <r>
    <x v="152"/>
    <x v="0"/>
    <x v="17"/>
    <x v="0"/>
    <n v="1.68"/>
    <n v="669081"/>
    <n v="647613"/>
    <n v="1701917"/>
    <n v="0"/>
    <n v="0"/>
    <n v="3018611"/>
  </r>
  <r>
    <x v="152"/>
    <x v="0"/>
    <x v="18"/>
    <x v="0"/>
    <n v="1.0900000000000001"/>
    <n v="704298"/>
    <n v="674615"/>
    <n v="1765003"/>
    <n v="0"/>
    <n v="0"/>
    <n v="3143916"/>
  </r>
  <r>
    <x v="153"/>
    <x v="0"/>
    <x v="0"/>
    <x v="0"/>
    <n v="6.45"/>
    <n v="135181"/>
    <n v="47228"/>
    <n v="25323"/>
    <n v="724"/>
    <n v="17884"/>
    <n v="226340"/>
  </r>
  <r>
    <x v="153"/>
    <x v="0"/>
    <x v="1"/>
    <x v="0"/>
    <n v="5.72"/>
    <n v="145761"/>
    <n v="49344"/>
    <n v="24801"/>
    <n v="693"/>
    <n v="17450"/>
    <n v="238049"/>
  </r>
  <r>
    <x v="153"/>
    <x v="0"/>
    <x v="2"/>
    <x v="0"/>
    <n v="7.46"/>
    <n v="143882"/>
    <n v="50176"/>
    <n v="27189"/>
    <n v="1451"/>
    <n v="17135"/>
    <n v="239833"/>
  </r>
  <r>
    <x v="153"/>
    <x v="0"/>
    <x v="3"/>
    <x v="0"/>
    <n v="2.16"/>
    <n v="156398"/>
    <n v="52912"/>
    <n v="25168"/>
    <n v="2107"/>
    <n v="18111"/>
    <n v="254696"/>
  </r>
  <r>
    <x v="153"/>
    <x v="0"/>
    <x v="4"/>
    <x v="0"/>
    <n v="9.44"/>
    <n v="135866"/>
    <n v="51140"/>
    <n v="25707"/>
    <n v="870"/>
    <n v="17099"/>
    <n v="230682"/>
  </r>
  <r>
    <x v="153"/>
    <x v="0"/>
    <x v="5"/>
    <x v="0"/>
    <n v="1.1100000000000001"/>
    <n v="161387"/>
    <n v="60922"/>
    <n v="24811"/>
    <n v="1188"/>
    <n v="23802"/>
    <n v="272110"/>
  </r>
  <r>
    <x v="153"/>
    <x v="0"/>
    <x v="6"/>
    <x v="0"/>
    <n v="5.92"/>
    <n v="155987"/>
    <n v="56915"/>
    <n v="23498"/>
    <n v="615"/>
    <n v="22977"/>
    <n v="259992"/>
  </r>
  <r>
    <x v="153"/>
    <x v="0"/>
    <x v="7"/>
    <x v="0"/>
    <n v="4.21"/>
    <n v="157447"/>
    <n v="57952"/>
    <n v="25706"/>
    <n v="617"/>
    <n v="22803"/>
    <n v="264525"/>
  </r>
  <r>
    <x v="153"/>
    <x v="0"/>
    <x v="8"/>
    <x v="0"/>
    <n v="1.32"/>
    <n v="165033"/>
    <n v="61075"/>
    <n v="26562"/>
    <n v="592"/>
    <n v="24385"/>
    <n v="277647"/>
  </r>
  <r>
    <x v="153"/>
    <x v="0"/>
    <x v="9"/>
    <x v="0"/>
    <n v="2.1800000000000002"/>
    <n v="163790"/>
    <n v="61672"/>
    <n v="27269"/>
    <n v="588"/>
    <n v="22890"/>
    <n v="276209"/>
  </r>
  <r>
    <x v="153"/>
    <x v="0"/>
    <x v="10"/>
    <x v="0"/>
    <n v="6.38"/>
    <n v="161795"/>
    <n v="60568"/>
    <n v="28314"/>
    <n v="593"/>
    <n v="23641"/>
    <n v="274911"/>
  </r>
  <r>
    <x v="153"/>
    <x v="0"/>
    <x v="11"/>
    <x v="0"/>
    <n v="5.09"/>
    <n v="176290"/>
    <n v="61669"/>
    <n v="30064"/>
    <n v="592"/>
    <n v="24894"/>
    <n v="293509"/>
  </r>
  <r>
    <x v="153"/>
    <x v="0"/>
    <x v="12"/>
    <x v="0"/>
    <n v="5.31"/>
    <n v="171655"/>
    <n v="86434"/>
    <n v="31982"/>
    <n v="590"/>
    <n v="1407"/>
    <n v="292068"/>
  </r>
  <r>
    <x v="153"/>
    <x v="0"/>
    <x v="13"/>
    <x v="0"/>
    <n v="1.02"/>
    <n v="176873"/>
    <n v="80380"/>
    <n v="28523"/>
    <n v="0"/>
    <n v="1748"/>
    <n v="287524"/>
  </r>
  <r>
    <x v="153"/>
    <x v="0"/>
    <x v="14"/>
    <x v="0"/>
    <n v="2.48"/>
    <n v="160504"/>
    <n v="81382"/>
    <n v="28921"/>
    <n v="0"/>
    <n v="1918"/>
    <n v="272725"/>
  </r>
  <r>
    <x v="153"/>
    <x v="0"/>
    <x v="15"/>
    <x v="0"/>
    <n v="4.63"/>
    <n v="157482"/>
    <n v="84220"/>
    <n v="29800"/>
    <n v="0"/>
    <n v="0"/>
    <n v="271502"/>
  </r>
  <r>
    <x v="153"/>
    <x v="0"/>
    <x v="16"/>
    <x v="0"/>
    <n v="11.75"/>
    <n v="159224"/>
    <n v="83029"/>
    <n v="30974"/>
    <n v="0"/>
    <n v="0"/>
    <n v="273227"/>
  </r>
  <r>
    <x v="153"/>
    <x v="0"/>
    <x v="17"/>
    <x v="0"/>
    <n v="5.96"/>
    <n v="165674"/>
    <n v="84102"/>
    <n v="31282"/>
    <n v="0"/>
    <n v="0"/>
    <n v="281058"/>
  </r>
  <r>
    <x v="153"/>
    <x v="0"/>
    <x v="18"/>
    <x v="0"/>
    <n v="4.97"/>
    <n v="175303"/>
    <n v="87101"/>
    <n v="30937"/>
    <n v="0"/>
    <n v="0"/>
    <n v="293341"/>
  </r>
  <r>
    <x v="154"/>
    <x v="0"/>
    <x v="0"/>
    <x v="0"/>
    <n v="6.65"/>
    <n v="231778"/>
    <n v="105140"/>
    <n v="46956"/>
    <n v="1529"/>
    <n v="0"/>
    <n v="385403"/>
  </r>
  <r>
    <x v="154"/>
    <x v="0"/>
    <x v="1"/>
    <x v="0"/>
    <n v="6.42"/>
    <n v="248997"/>
    <n v="115238"/>
    <n v="55077"/>
    <n v="1555"/>
    <n v="0"/>
    <n v="420867"/>
  </r>
  <r>
    <x v="154"/>
    <x v="0"/>
    <x v="2"/>
    <x v="0"/>
    <n v="4.99"/>
    <n v="254687"/>
    <n v="119183"/>
    <n v="56174"/>
    <n v="1608"/>
    <n v="0"/>
    <n v="431652"/>
  </r>
  <r>
    <x v="154"/>
    <x v="0"/>
    <x v="3"/>
    <x v="0"/>
    <n v="4.8099999999999996"/>
    <n v="280077"/>
    <n v="125173"/>
    <n v="52911"/>
    <n v="1633"/>
    <n v="0"/>
    <n v="459794"/>
  </r>
  <r>
    <x v="154"/>
    <x v="0"/>
    <x v="4"/>
    <x v="0"/>
    <n v="5.62"/>
    <n v="265775"/>
    <n v="120537"/>
    <n v="59284"/>
    <n v="0"/>
    <n v="1666"/>
    <n v="447262"/>
  </r>
  <r>
    <x v="154"/>
    <x v="0"/>
    <x v="5"/>
    <x v="0"/>
    <n v="4.7699999999999996"/>
    <n v="301105"/>
    <n v="125474"/>
    <n v="61684"/>
    <n v="1716"/>
    <n v="0"/>
    <n v="489979"/>
  </r>
  <r>
    <x v="154"/>
    <x v="0"/>
    <x v="6"/>
    <x v="0"/>
    <n v="5.19"/>
    <n v="305641"/>
    <n v="127629"/>
    <n v="62002"/>
    <n v="1810"/>
    <n v="0"/>
    <n v="497082"/>
  </r>
  <r>
    <x v="154"/>
    <x v="0"/>
    <x v="7"/>
    <x v="0"/>
    <n v="3.01"/>
    <n v="307730"/>
    <n v="137170"/>
    <n v="64847"/>
    <n v="1845"/>
    <n v="0"/>
    <n v="511592"/>
  </r>
  <r>
    <x v="154"/>
    <x v="0"/>
    <x v="8"/>
    <x v="0"/>
    <n v="9.3000000000000007"/>
    <n v="332321"/>
    <n v="142868"/>
    <n v="65827"/>
    <n v="1886"/>
    <n v="0"/>
    <n v="542902"/>
  </r>
  <r>
    <x v="154"/>
    <x v="0"/>
    <x v="9"/>
    <x v="0"/>
    <n v="4.5999999999999996"/>
    <n v="327150"/>
    <n v="147922"/>
    <n v="66435"/>
    <n v="1933"/>
    <n v="0"/>
    <n v="543440"/>
  </r>
  <r>
    <x v="154"/>
    <x v="0"/>
    <x v="10"/>
    <x v="0"/>
    <n v="4.9400000000000004"/>
    <n v="329085"/>
    <n v="148830"/>
    <n v="67301"/>
    <n v="2159"/>
    <n v="0"/>
    <n v="547375"/>
  </r>
  <r>
    <x v="154"/>
    <x v="0"/>
    <x v="11"/>
    <x v="0"/>
    <n v="4.4400000000000004"/>
    <n v="356341"/>
    <n v="159422"/>
    <n v="69422"/>
    <n v="1942"/>
    <n v="0"/>
    <n v="587127"/>
  </r>
  <r>
    <x v="154"/>
    <x v="0"/>
    <x v="12"/>
    <x v="0"/>
    <n v="2.95"/>
    <n v="357714"/>
    <n v="176972"/>
    <n v="64426"/>
    <n v="2025"/>
    <n v="0"/>
    <n v="601137"/>
  </r>
  <r>
    <x v="154"/>
    <x v="0"/>
    <x v="13"/>
    <x v="0"/>
    <n v="4.92"/>
    <n v="344668"/>
    <n v="156784"/>
    <n v="64771"/>
    <n v="0"/>
    <n v="2031"/>
    <n v="568254"/>
  </r>
  <r>
    <x v="154"/>
    <x v="0"/>
    <x v="14"/>
    <x v="0"/>
    <n v="3.27"/>
    <n v="351661"/>
    <n v="162559"/>
    <n v="70992"/>
    <n v="0"/>
    <n v="2043"/>
    <n v="587255"/>
  </r>
  <r>
    <x v="154"/>
    <x v="0"/>
    <x v="15"/>
    <x v="0"/>
    <n v="4.01"/>
    <n v="350012"/>
    <n v="160837"/>
    <n v="64123"/>
    <n v="0"/>
    <n v="0"/>
    <n v="574972"/>
  </r>
  <r>
    <x v="154"/>
    <x v="0"/>
    <x v="16"/>
    <x v="0"/>
    <n v="3.95"/>
    <n v="363915"/>
    <n v="164927"/>
    <n v="69437"/>
    <n v="0"/>
    <n v="0"/>
    <n v="598279"/>
  </r>
  <r>
    <x v="154"/>
    <x v="0"/>
    <x v="17"/>
    <x v="0"/>
    <n v="5.87"/>
    <n v="369780"/>
    <n v="173682"/>
    <n v="74794"/>
    <n v="0"/>
    <n v="0"/>
    <n v="618256"/>
  </r>
  <r>
    <x v="154"/>
    <x v="0"/>
    <x v="18"/>
    <x v="0"/>
    <n v="5.51"/>
    <n v="389003"/>
    <n v="186400"/>
    <n v="70416"/>
    <n v="0"/>
    <n v="0"/>
    <n v="645819"/>
  </r>
  <r>
    <x v="155"/>
    <x v="0"/>
    <x v="0"/>
    <x v="0"/>
    <n v="8.8000000000000007"/>
    <n v="6743955"/>
    <n v="5698353"/>
    <n v="9063395"/>
    <n v="55173"/>
    <n v="66835"/>
    <n v="21627711"/>
  </r>
  <r>
    <x v="155"/>
    <x v="0"/>
    <x v="1"/>
    <x v="0"/>
    <n v="7.9"/>
    <n v="10765282"/>
    <n v="8803026"/>
    <n v="18877759"/>
    <n v="100417"/>
    <n v="649454"/>
    <n v="39195938"/>
  </r>
  <r>
    <x v="155"/>
    <x v="0"/>
    <x v="2"/>
    <x v="0"/>
    <n v="8.2200000000000006"/>
    <n v="10990501"/>
    <n v="9100592"/>
    <n v="19506885"/>
    <n v="101475"/>
    <n v="588369"/>
    <n v="40287822"/>
  </r>
  <r>
    <x v="155"/>
    <x v="0"/>
    <x v="3"/>
    <x v="0"/>
    <n v="7.88"/>
    <n v="11354201"/>
    <n v="9416192"/>
    <n v="19321651"/>
    <n v="102525"/>
    <n v="589227"/>
    <n v="40783796"/>
  </r>
  <r>
    <x v="155"/>
    <x v="0"/>
    <x v="4"/>
    <x v="0"/>
    <n v="7.76"/>
    <n v="11230321"/>
    <n v="9732745"/>
    <n v="19942500"/>
    <n v="104716"/>
    <n v="501026"/>
    <n v="41511308"/>
  </r>
  <r>
    <x v="155"/>
    <x v="0"/>
    <x v="5"/>
    <x v="0"/>
    <n v="7.34"/>
    <n v="12054890"/>
    <n v="10084598"/>
    <n v="19671201"/>
    <n v="107858"/>
    <n v="494551"/>
    <n v="42413098"/>
  </r>
  <r>
    <x v="155"/>
    <x v="0"/>
    <x v="6"/>
    <x v="0"/>
    <n v="7.37"/>
    <n v="12126780"/>
    <n v="10645184"/>
    <n v="20306149"/>
    <n v="109031"/>
    <n v="513769"/>
    <n v="43700913"/>
  </r>
  <r>
    <x v="155"/>
    <x v="0"/>
    <x v="7"/>
    <x v="0"/>
    <n v="6.45"/>
    <n v="12030275"/>
    <n v="10797454"/>
    <n v="19748302"/>
    <n v="109588"/>
    <n v="481943"/>
    <n v="43167562"/>
  </r>
  <r>
    <x v="155"/>
    <x v="0"/>
    <x v="8"/>
    <x v="0"/>
    <n v="5.35"/>
    <n v="12818667"/>
    <n v="11496918"/>
    <n v="20332394"/>
    <n v="119263"/>
    <n v="520824"/>
    <n v="45288066"/>
  </r>
  <r>
    <x v="155"/>
    <x v="0"/>
    <x v="9"/>
    <x v="0"/>
    <n v="4.01"/>
    <n v="12902005"/>
    <n v="11867724"/>
    <n v="20673894"/>
    <n v="133416"/>
    <n v="571694"/>
    <n v="46148733"/>
  </r>
  <r>
    <x v="155"/>
    <x v="0"/>
    <x v="10"/>
    <x v="0"/>
    <n v="5.0599999999999996"/>
    <n v="12968523"/>
    <n v="12298990"/>
    <n v="20965861"/>
    <n v="130442"/>
    <n v="520985"/>
    <n v="46884801"/>
  </r>
  <r>
    <x v="155"/>
    <x v="0"/>
    <x v="11"/>
    <x v="0"/>
    <n v="5.72"/>
    <n v="13032079"/>
    <n v="12676071"/>
    <n v="20248263"/>
    <n v="126536"/>
    <n v="522206"/>
    <n v="46605155"/>
  </r>
  <r>
    <x v="155"/>
    <x v="0"/>
    <x v="12"/>
    <x v="0"/>
    <n v="5.78"/>
    <n v="13375861"/>
    <n v="13471314"/>
    <n v="20749637"/>
    <n v="138348"/>
    <n v="565313"/>
    <n v="48300473"/>
  </r>
  <r>
    <x v="155"/>
    <x v="0"/>
    <x v="13"/>
    <x v="0"/>
    <n v="6.18"/>
    <n v="13290941"/>
    <n v="13752540"/>
    <n v="19956199"/>
    <n v="0"/>
    <n v="708781"/>
    <n v="47708461"/>
  </r>
  <r>
    <x v="155"/>
    <x v="0"/>
    <x v="14"/>
    <x v="0"/>
    <n v="5.22"/>
    <n v="13572463"/>
    <n v="14059858"/>
    <n v="18740702"/>
    <n v="0"/>
    <n v="656901"/>
    <n v="47029924"/>
  </r>
  <r>
    <x v="155"/>
    <x v="0"/>
    <x v="15"/>
    <x v="0"/>
    <n v="4.5"/>
    <n v="14110076"/>
    <n v="14931769"/>
    <n v="19262177"/>
    <n v="0"/>
    <n v="34529"/>
    <n v="48338551"/>
  </r>
  <r>
    <x v="155"/>
    <x v="0"/>
    <x v="16"/>
    <x v="0"/>
    <n v="5.67"/>
    <n v="14187591"/>
    <n v="15138654"/>
    <n v="19454708"/>
    <n v="0"/>
    <n v="35194"/>
    <n v="48816147"/>
  </r>
  <r>
    <x v="155"/>
    <x v="0"/>
    <x v="17"/>
    <x v="0"/>
    <n v="5.92"/>
    <n v="14650121"/>
    <n v="15355491"/>
    <n v="19601466"/>
    <n v="0"/>
    <n v="39124"/>
    <n v="49646202"/>
  </r>
  <r>
    <x v="155"/>
    <x v="0"/>
    <x v="18"/>
    <x v="0"/>
    <n v="6.26"/>
    <n v="15334603"/>
    <n v="15949208"/>
    <n v="20471543"/>
    <n v="0"/>
    <n v="41982"/>
    <n v="51797336"/>
  </r>
  <r>
    <x v="156"/>
    <x v="0"/>
    <x v="0"/>
    <x v="0"/>
    <n v="10.01"/>
    <n v="1291"/>
    <n v="0"/>
    <n v="0"/>
    <n v="0"/>
    <n v="0"/>
    <n v="1291"/>
  </r>
  <r>
    <x v="156"/>
    <x v="0"/>
    <x v="1"/>
    <x v="0"/>
    <n v="33.729999999999997"/>
    <n v="1331"/>
    <n v="0"/>
    <n v="0"/>
    <n v="0"/>
    <n v="0"/>
    <n v="1331"/>
  </r>
  <r>
    <x v="156"/>
    <x v="0"/>
    <x v="2"/>
    <x v="0"/>
    <n v="5.66"/>
    <n v="1484"/>
    <n v="0"/>
    <n v="0"/>
    <n v="0"/>
    <n v="0"/>
    <n v="1484"/>
  </r>
  <r>
    <x v="156"/>
    <x v="0"/>
    <x v="3"/>
    <x v="0"/>
    <n v="5.66"/>
    <n v="1484"/>
    <n v="0"/>
    <n v="0"/>
    <n v="0"/>
    <n v="0"/>
    <n v="1484"/>
  </r>
  <r>
    <x v="156"/>
    <x v="0"/>
    <x v="4"/>
    <x v="0"/>
    <n v="5.66"/>
    <n v="1484"/>
    <n v="0"/>
    <n v="0"/>
    <n v="0"/>
    <n v="0"/>
    <n v="1484"/>
  </r>
  <r>
    <x v="156"/>
    <x v="0"/>
    <x v="5"/>
    <x v="0"/>
    <n v="5.76"/>
    <n v="1472"/>
    <n v="0"/>
    <n v="0"/>
    <n v="0"/>
    <n v="0"/>
    <n v="1472"/>
  </r>
  <r>
    <x v="156"/>
    <x v="0"/>
    <x v="6"/>
    <x v="0"/>
    <n v="6.52"/>
    <n v="1119"/>
    <n v="0"/>
    <n v="0"/>
    <n v="0"/>
    <n v="0"/>
    <n v="1119"/>
  </r>
  <r>
    <x v="156"/>
    <x v="0"/>
    <x v="7"/>
    <x v="0"/>
    <n v="6.52"/>
    <n v="1026"/>
    <n v="0"/>
    <n v="0"/>
    <n v="0"/>
    <n v="0"/>
    <n v="1026"/>
  </r>
  <r>
    <x v="156"/>
    <x v="0"/>
    <x v="8"/>
    <x v="0"/>
    <n v="6.77"/>
    <n v="1222"/>
    <n v="0"/>
    <n v="0"/>
    <n v="0"/>
    <n v="0"/>
    <n v="1222"/>
  </r>
  <r>
    <x v="156"/>
    <x v="0"/>
    <x v="9"/>
    <x v="0"/>
    <n v="7.98"/>
    <n v="1290"/>
    <n v="0"/>
    <n v="0"/>
    <n v="0"/>
    <n v="0"/>
    <n v="1290"/>
  </r>
  <r>
    <x v="156"/>
    <x v="0"/>
    <x v="10"/>
    <x v="0"/>
    <n v="5.79"/>
    <n v="1337"/>
    <n v="0"/>
    <n v="0"/>
    <n v="0"/>
    <n v="0"/>
    <n v="1337"/>
  </r>
  <r>
    <x v="156"/>
    <x v="0"/>
    <x v="11"/>
    <x v="0"/>
    <n v="8.1199999999999992"/>
    <n v="1286"/>
    <n v="0"/>
    <n v="0"/>
    <n v="0"/>
    <n v="0"/>
    <n v="1286"/>
  </r>
  <r>
    <x v="156"/>
    <x v="0"/>
    <x v="12"/>
    <x v="0"/>
    <n v="6.39"/>
    <n v="1385"/>
    <n v="0"/>
    <n v="0"/>
    <n v="0"/>
    <n v="0"/>
    <n v="1385"/>
  </r>
  <r>
    <x v="156"/>
    <x v="0"/>
    <x v="13"/>
    <x v="0"/>
    <n v="2.14"/>
    <n v="1503"/>
    <n v="0"/>
    <n v="0"/>
    <n v="0"/>
    <n v="0"/>
    <n v="1503"/>
  </r>
  <r>
    <x v="156"/>
    <x v="0"/>
    <x v="14"/>
    <x v="0"/>
    <n v="4.21"/>
    <n v="1642"/>
    <n v="0"/>
    <n v="0"/>
    <n v="0"/>
    <n v="0"/>
    <n v="1642"/>
  </r>
  <r>
    <x v="156"/>
    <x v="0"/>
    <x v="15"/>
    <x v="0"/>
    <n v="8"/>
    <n v="1448"/>
    <n v="0"/>
    <n v="0"/>
    <n v="0"/>
    <n v="0"/>
    <n v="1448"/>
  </r>
  <r>
    <x v="156"/>
    <x v="0"/>
    <x v="16"/>
    <x v="0"/>
    <n v="6.54"/>
    <n v="1451"/>
    <n v="0"/>
    <n v="0"/>
    <n v="0"/>
    <n v="0"/>
    <n v="1451"/>
  </r>
  <r>
    <x v="156"/>
    <x v="0"/>
    <x v="17"/>
    <x v="0"/>
    <n v="8"/>
    <n v="1506"/>
    <n v="0"/>
    <n v="0"/>
    <n v="0"/>
    <n v="0"/>
    <n v="1506"/>
  </r>
  <r>
    <x v="156"/>
    <x v="0"/>
    <x v="18"/>
    <x v="0"/>
    <n v="7.19"/>
    <n v="1583"/>
    <n v="0"/>
    <n v="0"/>
    <n v="0"/>
    <n v="0"/>
    <n v="1583"/>
  </r>
  <r>
    <x v="157"/>
    <x v="0"/>
    <x v="0"/>
    <x v="0"/>
    <n v="8.27"/>
    <n v="30644"/>
    <n v="2356"/>
    <n v="0"/>
    <n v="0"/>
    <n v="6521"/>
    <n v="39521"/>
  </r>
  <r>
    <x v="157"/>
    <x v="0"/>
    <x v="1"/>
    <x v="0"/>
    <n v="9.25"/>
    <n v="32137"/>
    <n v="2646"/>
    <n v="0"/>
    <n v="0"/>
    <n v="6704"/>
    <n v="41487"/>
  </r>
  <r>
    <x v="157"/>
    <x v="0"/>
    <x v="2"/>
    <x v="0"/>
    <n v="9.35"/>
    <n v="32398"/>
    <n v="2666"/>
    <n v="0"/>
    <n v="0"/>
    <n v="7033"/>
    <n v="42097"/>
  </r>
  <r>
    <x v="157"/>
    <x v="0"/>
    <x v="3"/>
    <x v="0"/>
    <n v="9.25"/>
    <n v="35265"/>
    <n v="2893"/>
    <n v="5807"/>
    <n v="0"/>
    <n v="0"/>
    <n v="43965"/>
  </r>
  <r>
    <x v="157"/>
    <x v="0"/>
    <x v="4"/>
    <x v="0"/>
    <n v="8.6199999999999992"/>
    <n v="33625"/>
    <n v="2869"/>
    <n v="4584"/>
    <n v="0"/>
    <n v="0"/>
    <n v="41078"/>
  </r>
  <r>
    <x v="157"/>
    <x v="0"/>
    <x v="5"/>
    <x v="0"/>
    <n v="10.119999999999999"/>
    <n v="38111"/>
    <n v="2983"/>
    <n v="2110"/>
    <n v="0"/>
    <n v="0"/>
    <n v="43204"/>
  </r>
  <r>
    <x v="157"/>
    <x v="0"/>
    <x v="6"/>
    <x v="0"/>
    <n v="9.17"/>
    <n v="38340"/>
    <n v="3133"/>
    <n v="0"/>
    <n v="0"/>
    <n v="5174"/>
    <n v="46647"/>
  </r>
  <r>
    <x v="157"/>
    <x v="0"/>
    <x v="7"/>
    <x v="0"/>
    <n v="8.85"/>
    <n v="40566"/>
    <n v="3236"/>
    <n v="0"/>
    <n v="0"/>
    <n v="4471"/>
    <n v="48273"/>
  </r>
  <r>
    <x v="157"/>
    <x v="0"/>
    <x v="8"/>
    <x v="0"/>
    <n v="9.94"/>
    <n v="43375"/>
    <n v="3558"/>
    <n v="0"/>
    <n v="0"/>
    <n v="5043"/>
    <n v="51976"/>
  </r>
  <r>
    <x v="157"/>
    <x v="0"/>
    <x v="9"/>
    <x v="0"/>
    <n v="9.91"/>
    <n v="43404"/>
    <n v="3624"/>
    <n v="0"/>
    <n v="0"/>
    <n v="2890"/>
    <n v="49918"/>
  </r>
  <r>
    <x v="157"/>
    <x v="0"/>
    <x v="10"/>
    <x v="0"/>
    <n v="8.07"/>
    <n v="42773"/>
    <n v="3752"/>
    <n v="1607"/>
    <n v="0"/>
    <n v="5667"/>
    <n v="53799"/>
  </r>
  <r>
    <x v="157"/>
    <x v="0"/>
    <x v="11"/>
    <x v="0"/>
    <n v="7.96"/>
    <n v="44864"/>
    <n v="3814"/>
    <n v="9797"/>
    <n v="0"/>
    <n v="5909"/>
    <n v="64384"/>
  </r>
  <r>
    <x v="157"/>
    <x v="0"/>
    <x v="12"/>
    <x v="0"/>
    <n v="11.72"/>
    <n v="46500"/>
    <n v="4100"/>
    <n v="12000"/>
    <n v="0"/>
    <n v="6700"/>
    <n v="69300"/>
  </r>
  <r>
    <x v="157"/>
    <x v="0"/>
    <x v="13"/>
    <x v="0"/>
    <n v="6.71"/>
    <n v="47122"/>
    <n v="4403"/>
    <n v="26040"/>
    <n v="0"/>
    <n v="6841"/>
    <n v="84406"/>
  </r>
  <r>
    <x v="157"/>
    <x v="0"/>
    <x v="14"/>
    <x v="0"/>
    <n v="0"/>
    <n v="50275"/>
    <n v="5013"/>
    <n v="42221"/>
    <n v="0"/>
    <n v="5434"/>
    <n v="102943"/>
  </r>
  <r>
    <x v="157"/>
    <x v="0"/>
    <x v="15"/>
    <x v="0"/>
    <n v="0"/>
    <n v="57206"/>
    <n v="4830"/>
    <n v="57904"/>
    <n v="0"/>
    <n v="0"/>
    <n v="119940"/>
  </r>
  <r>
    <x v="157"/>
    <x v="0"/>
    <x v="16"/>
    <x v="0"/>
    <n v="5.3"/>
    <n v="58155"/>
    <n v="5049"/>
    <n v="65799"/>
    <n v="0"/>
    <n v="0"/>
    <n v="129003"/>
  </r>
  <r>
    <x v="157"/>
    <x v="0"/>
    <x v="17"/>
    <x v="0"/>
    <n v="0"/>
    <n v="60197"/>
    <n v="5332"/>
    <n v="70386"/>
    <n v="0"/>
    <n v="0"/>
    <n v="135915"/>
  </r>
  <r>
    <x v="157"/>
    <x v="0"/>
    <x v="18"/>
    <x v="0"/>
    <n v="0"/>
    <n v="64030"/>
    <n v="6612"/>
    <n v="73089"/>
    <n v="0"/>
    <n v="0"/>
    <n v="143731"/>
  </r>
  <r>
    <x v="158"/>
    <x v="0"/>
    <x v="0"/>
    <x v="0"/>
    <n v="2.69"/>
    <n v="47177"/>
    <n v="24325"/>
    <n v="0"/>
    <n v="894"/>
    <n v="18566"/>
    <n v="90962"/>
  </r>
  <r>
    <x v="158"/>
    <x v="0"/>
    <x v="1"/>
    <x v="0"/>
    <n v="5.35"/>
    <n v="48675"/>
    <n v="22975"/>
    <n v="0"/>
    <n v="939"/>
    <n v="20266"/>
    <n v="92855"/>
  </r>
  <r>
    <x v="158"/>
    <x v="0"/>
    <x v="2"/>
    <x v="0"/>
    <n v="8.02"/>
    <n v="47959"/>
    <n v="27693"/>
    <n v="0"/>
    <n v="919"/>
    <n v="16879"/>
    <n v="93450"/>
  </r>
  <r>
    <x v="158"/>
    <x v="0"/>
    <x v="3"/>
    <x v="0"/>
    <n v="0.43"/>
    <n v="49844"/>
    <n v="28303"/>
    <n v="0"/>
    <n v="937"/>
    <n v="19734"/>
    <n v="98818"/>
  </r>
  <r>
    <x v="158"/>
    <x v="0"/>
    <x v="4"/>
    <x v="0"/>
    <n v="2.85"/>
    <n v="45949"/>
    <n v="28907"/>
    <n v="0"/>
    <n v="895"/>
    <n v="18667"/>
    <n v="94418"/>
  </r>
  <r>
    <x v="158"/>
    <x v="0"/>
    <x v="5"/>
    <x v="0"/>
    <n v="4.59"/>
    <n v="49111"/>
    <n v="30609"/>
    <n v="0"/>
    <n v="905"/>
    <n v="18254"/>
    <n v="98879"/>
  </r>
  <r>
    <x v="158"/>
    <x v="0"/>
    <x v="6"/>
    <x v="0"/>
    <n v="4.49"/>
    <n v="47678"/>
    <n v="29929"/>
    <n v="0"/>
    <n v="923"/>
    <n v="17520"/>
    <n v="96050"/>
  </r>
  <r>
    <x v="158"/>
    <x v="0"/>
    <x v="7"/>
    <x v="0"/>
    <n v="3.81"/>
    <n v="46954"/>
    <n v="30501"/>
    <n v="0"/>
    <n v="1786"/>
    <n v="16192"/>
    <n v="95433"/>
  </r>
  <r>
    <x v="158"/>
    <x v="0"/>
    <x v="8"/>
    <x v="0"/>
    <n v="4.95"/>
    <n v="49520"/>
    <n v="45209"/>
    <n v="0"/>
    <n v="3879"/>
    <n v="845"/>
    <n v="99453"/>
  </r>
  <r>
    <x v="158"/>
    <x v="0"/>
    <x v="9"/>
    <x v="0"/>
    <n v="7.93"/>
    <n v="48723"/>
    <n v="45264"/>
    <n v="0"/>
    <n v="1163"/>
    <n v="1111"/>
    <n v="96261"/>
  </r>
  <r>
    <x v="158"/>
    <x v="0"/>
    <x v="10"/>
    <x v="0"/>
    <n v="4.9000000000000004"/>
    <n v="47968"/>
    <n v="50785"/>
    <n v="0"/>
    <n v="110"/>
    <n v="2281"/>
    <n v="101144"/>
  </r>
  <r>
    <x v="158"/>
    <x v="0"/>
    <x v="11"/>
    <x v="0"/>
    <n v="3.21"/>
    <n v="52684"/>
    <n v="54193"/>
    <n v="0"/>
    <n v="110"/>
    <n v="2291"/>
    <n v="109278"/>
  </r>
  <r>
    <x v="158"/>
    <x v="0"/>
    <x v="12"/>
    <x v="0"/>
    <n v="4.33"/>
    <n v="52409"/>
    <n v="57407"/>
    <n v="0"/>
    <n v="108"/>
    <n v="2365"/>
    <n v="112289"/>
  </r>
  <r>
    <x v="158"/>
    <x v="0"/>
    <x v="13"/>
    <x v="0"/>
    <n v="3.32"/>
    <n v="51292"/>
    <n v="58211"/>
    <n v="0"/>
    <n v="0"/>
    <n v="2011"/>
    <n v="111514"/>
  </r>
  <r>
    <x v="158"/>
    <x v="0"/>
    <x v="14"/>
    <x v="0"/>
    <n v="2.9"/>
    <n v="53192"/>
    <n v="61111"/>
    <n v="0"/>
    <n v="0"/>
    <n v="690"/>
    <n v="114993"/>
  </r>
  <r>
    <x v="158"/>
    <x v="0"/>
    <x v="15"/>
    <x v="0"/>
    <n v="5.28"/>
    <n v="50873"/>
    <n v="61164"/>
    <n v="0"/>
    <n v="0"/>
    <n v="0"/>
    <n v="112037"/>
  </r>
  <r>
    <x v="158"/>
    <x v="0"/>
    <x v="16"/>
    <x v="0"/>
    <n v="2.06"/>
    <n v="52900"/>
    <n v="60196"/>
    <n v="0"/>
    <n v="0"/>
    <n v="0"/>
    <n v="113096"/>
  </r>
  <r>
    <x v="158"/>
    <x v="0"/>
    <x v="17"/>
    <x v="0"/>
    <n v="4.2300000000000004"/>
    <n v="52894"/>
    <n v="61322"/>
    <n v="0"/>
    <n v="0"/>
    <n v="0"/>
    <n v="114216"/>
  </r>
  <r>
    <x v="158"/>
    <x v="0"/>
    <x v="18"/>
    <x v="0"/>
    <n v="2.86"/>
    <n v="55484"/>
    <n v="62652"/>
    <n v="0"/>
    <n v="0"/>
    <n v="0"/>
    <n v="118136"/>
  </r>
  <r>
    <x v="159"/>
    <x v="0"/>
    <x v="0"/>
    <x v="0"/>
    <n v="5.35"/>
    <n v="9305"/>
    <n v="1955"/>
    <n v="20"/>
    <n v="0"/>
    <n v="0"/>
    <n v="11280"/>
  </r>
  <r>
    <x v="159"/>
    <x v="0"/>
    <x v="1"/>
    <x v="0"/>
    <n v="8.0500000000000007"/>
    <n v="9678"/>
    <n v="2279"/>
    <n v="0"/>
    <n v="0"/>
    <n v="17"/>
    <n v="11974"/>
  </r>
  <r>
    <x v="159"/>
    <x v="0"/>
    <x v="2"/>
    <x v="0"/>
    <n v="9.18"/>
    <n v="8691"/>
    <n v="2399"/>
    <n v="0"/>
    <n v="0"/>
    <n v="17"/>
    <n v="11107"/>
  </r>
  <r>
    <x v="159"/>
    <x v="0"/>
    <x v="3"/>
    <x v="0"/>
    <n v="10.47"/>
    <n v="9707"/>
    <n v="2234"/>
    <n v="0"/>
    <n v="0"/>
    <n v="25"/>
    <n v="11966"/>
  </r>
  <r>
    <x v="159"/>
    <x v="0"/>
    <x v="4"/>
    <x v="0"/>
    <n v="12.72"/>
    <n v="9575"/>
    <n v="2370"/>
    <n v="0"/>
    <n v="0"/>
    <n v="34"/>
    <n v="11979"/>
  </r>
  <r>
    <x v="159"/>
    <x v="0"/>
    <x v="5"/>
    <x v="0"/>
    <n v="13.88"/>
    <n v="8100"/>
    <n v="2456"/>
    <n v="0"/>
    <n v="0"/>
    <n v="2146"/>
    <n v="12702"/>
  </r>
  <r>
    <x v="159"/>
    <x v="0"/>
    <x v="6"/>
    <x v="0"/>
    <n v="6.81"/>
    <n v="8222"/>
    <n v="2844"/>
    <n v="0"/>
    <n v="0"/>
    <n v="1814"/>
    <n v="12880"/>
  </r>
  <r>
    <x v="159"/>
    <x v="0"/>
    <x v="7"/>
    <x v="0"/>
    <n v="10.42"/>
    <n v="8124"/>
    <n v="2821"/>
    <n v="0"/>
    <n v="0"/>
    <n v="1868"/>
    <n v="12813"/>
  </r>
  <r>
    <x v="159"/>
    <x v="0"/>
    <x v="8"/>
    <x v="0"/>
    <n v="5.32"/>
    <n v="8440"/>
    <n v="2809"/>
    <n v="0"/>
    <n v="0"/>
    <n v="1984"/>
    <n v="13233"/>
  </r>
  <r>
    <x v="159"/>
    <x v="0"/>
    <x v="9"/>
    <x v="0"/>
    <n v="7.04"/>
    <n v="7683"/>
    <n v="3252"/>
    <n v="0"/>
    <n v="0"/>
    <n v="1877"/>
    <n v="12812"/>
  </r>
  <r>
    <x v="159"/>
    <x v="0"/>
    <x v="10"/>
    <x v="0"/>
    <n v="0"/>
    <n v="8424"/>
    <n v="2750"/>
    <n v="0"/>
    <n v="0"/>
    <n v="2327"/>
    <n v="13501"/>
  </r>
  <r>
    <x v="159"/>
    <x v="0"/>
    <x v="11"/>
    <x v="0"/>
    <n v="0"/>
    <n v="8554"/>
    <n v="2718"/>
    <n v="0"/>
    <n v="0"/>
    <n v="1800"/>
    <n v="13072"/>
  </r>
  <r>
    <x v="159"/>
    <x v="0"/>
    <x v="12"/>
    <x v="0"/>
    <n v="12.64"/>
    <n v="8768"/>
    <n v="2819"/>
    <n v="0"/>
    <n v="0"/>
    <n v="1900"/>
    <n v="13487"/>
  </r>
  <r>
    <x v="159"/>
    <x v="0"/>
    <x v="13"/>
    <x v="0"/>
    <n v="7.71"/>
    <n v="8932"/>
    <n v="2717"/>
    <n v="0"/>
    <n v="0"/>
    <n v="2155"/>
    <n v="13804"/>
  </r>
  <r>
    <x v="159"/>
    <x v="0"/>
    <x v="14"/>
    <x v="0"/>
    <n v="10.61"/>
    <n v="8850"/>
    <n v="2750"/>
    <n v="0"/>
    <n v="0"/>
    <n v="2277"/>
    <n v="13877"/>
  </r>
  <r>
    <x v="159"/>
    <x v="0"/>
    <x v="15"/>
    <x v="0"/>
    <n v="21.93"/>
    <n v="8762"/>
    <n v="2819"/>
    <n v="0"/>
    <n v="0"/>
    <n v="0"/>
    <n v="11581"/>
  </r>
  <r>
    <x v="159"/>
    <x v="0"/>
    <x v="16"/>
    <x v="0"/>
    <n v="6.44"/>
    <n v="11191"/>
    <n v="2780"/>
    <n v="0"/>
    <n v="0"/>
    <n v="0"/>
    <n v="13971"/>
  </r>
  <r>
    <x v="159"/>
    <x v="0"/>
    <x v="17"/>
    <x v="0"/>
    <n v="5.08"/>
    <n v="8992"/>
    <n v="4072"/>
    <n v="0"/>
    <n v="0"/>
    <n v="0"/>
    <n v="13064"/>
  </r>
  <r>
    <x v="159"/>
    <x v="0"/>
    <x v="18"/>
    <x v="0"/>
    <n v="11.76"/>
    <n v="15000"/>
    <n v="0"/>
    <n v="0"/>
    <n v="0"/>
    <n v="0"/>
    <n v="15000"/>
  </r>
  <r>
    <x v="160"/>
    <x v="0"/>
    <x v="0"/>
    <x v="0"/>
    <n v="9.76"/>
    <n v="13444"/>
    <n v="23407"/>
    <n v="0"/>
    <n v="0"/>
    <n v="0"/>
    <n v="36851"/>
  </r>
  <r>
    <x v="160"/>
    <x v="0"/>
    <x v="1"/>
    <x v="0"/>
    <n v="8.86"/>
    <n v="18131"/>
    <n v="18944"/>
    <n v="0"/>
    <n v="0"/>
    <n v="0"/>
    <n v="37075"/>
  </r>
  <r>
    <x v="160"/>
    <x v="0"/>
    <x v="2"/>
    <x v="0"/>
    <n v="10.79"/>
    <n v="18522"/>
    <n v="20961"/>
    <n v="0"/>
    <n v="0"/>
    <n v="0"/>
    <n v="39483"/>
  </r>
  <r>
    <x v="160"/>
    <x v="0"/>
    <x v="3"/>
    <x v="0"/>
    <n v="4.91"/>
    <n v="19221"/>
    <n v="24500"/>
    <n v="0"/>
    <n v="0"/>
    <n v="0"/>
    <n v="43721"/>
  </r>
  <r>
    <x v="160"/>
    <x v="0"/>
    <x v="4"/>
    <x v="0"/>
    <n v="1.5"/>
    <n v="19117"/>
    <n v="24546"/>
    <n v="0"/>
    <n v="0"/>
    <n v="0"/>
    <n v="43663"/>
  </r>
  <r>
    <x v="160"/>
    <x v="0"/>
    <x v="5"/>
    <x v="0"/>
    <n v="3.74"/>
    <n v="19927"/>
    <n v="23602"/>
    <n v="0"/>
    <n v="0"/>
    <n v="0"/>
    <n v="43529"/>
  </r>
  <r>
    <x v="160"/>
    <x v="0"/>
    <x v="6"/>
    <x v="0"/>
    <n v="2.12"/>
    <n v="22619"/>
    <n v="26713"/>
    <n v="0"/>
    <n v="0"/>
    <n v="0"/>
    <n v="49332"/>
  </r>
  <r>
    <x v="160"/>
    <x v="0"/>
    <x v="7"/>
    <x v="0"/>
    <n v="5.21"/>
    <n v="27250"/>
    <n v="21835"/>
    <n v="0"/>
    <n v="0"/>
    <n v="0"/>
    <n v="49085"/>
  </r>
  <r>
    <x v="160"/>
    <x v="0"/>
    <x v="8"/>
    <x v="0"/>
    <n v="4.25"/>
    <n v="23817"/>
    <n v="29213"/>
    <n v="0"/>
    <n v="0"/>
    <n v="0"/>
    <n v="53030"/>
  </r>
  <r>
    <x v="160"/>
    <x v="0"/>
    <x v="9"/>
    <x v="0"/>
    <n v="5.96"/>
    <n v="23860"/>
    <n v="30620"/>
    <n v="0"/>
    <n v="0"/>
    <n v="0"/>
    <n v="54480"/>
  </r>
  <r>
    <x v="160"/>
    <x v="0"/>
    <x v="10"/>
    <x v="0"/>
    <n v="6.65"/>
    <n v="24907"/>
    <n v="34964"/>
    <n v="0"/>
    <n v="0"/>
    <n v="0"/>
    <n v="59871"/>
  </r>
  <r>
    <x v="160"/>
    <x v="0"/>
    <x v="11"/>
    <x v="0"/>
    <n v="6.08"/>
    <n v="26000"/>
    <n v="37000"/>
    <n v="0"/>
    <n v="0"/>
    <n v="0"/>
    <n v="63000"/>
  </r>
  <r>
    <x v="160"/>
    <x v="0"/>
    <x v="12"/>
    <x v="0"/>
    <n v="4.68"/>
    <n v="30068"/>
    <n v="41577"/>
    <n v="0"/>
    <n v="0"/>
    <n v="0"/>
    <n v="71645"/>
  </r>
  <r>
    <x v="160"/>
    <x v="0"/>
    <x v="13"/>
    <x v="0"/>
    <n v="6"/>
    <n v="31268"/>
    <n v="40176"/>
    <n v="0"/>
    <n v="0"/>
    <n v="0"/>
    <n v="71444"/>
  </r>
  <r>
    <x v="160"/>
    <x v="0"/>
    <x v="14"/>
    <x v="0"/>
    <n v="0.68"/>
    <n v="43520"/>
    <n v="36527"/>
    <n v="0"/>
    <n v="0"/>
    <n v="0"/>
    <n v="80047"/>
  </r>
  <r>
    <x v="160"/>
    <x v="0"/>
    <x v="15"/>
    <x v="0"/>
    <n v="0.12"/>
    <n v="38000"/>
    <n v="44000"/>
    <n v="0"/>
    <n v="0"/>
    <n v="0"/>
    <n v="82000"/>
  </r>
  <r>
    <x v="160"/>
    <x v="0"/>
    <x v="16"/>
    <x v="0"/>
    <n v="8.5500000000000007"/>
    <n v="37194"/>
    <n v="34163"/>
    <n v="12877"/>
    <n v="0"/>
    <n v="0"/>
    <n v="84234"/>
  </r>
  <r>
    <x v="160"/>
    <x v="0"/>
    <x v="17"/>
    <x v="0"/>
    <n v="8.69"/>
    <n v="38491"/>
    <n v="45700"/>
    <n v="3484"/>
    <n v="0"/>
    <n v="0"/>
    <n v="87675"/>
  </r>
  <r>
    <x v="160"/>
    <x v="0"/>
    <x v="18"/>
    <x v="0"/>
    <n v="6.84"/>
    <n v="40927"/>
    <n v="37838"/>
    <n v="19766"/>
    <n v="0"/>
    <n v="0"/>
    <n v="98531"/>
  </r>
  <r>
    <x v="161"/>
    <x v="0"/>
    <x v="0"/>
    <x v="0"/>
    <n v="5.84"/>
    <n v="263865"/>
    <n v="39257"/>
    <n v="0"/>
    <n v="348"/>
    <n v="23245"/>
    <n v="326715"/>
  </r>
  <r>
    <x v="161"/>
    <x v="0"/>
    <x v="1"/>
    <x v="0"/>
    <n v="5.34"/>
    <n v="281679"/>
    <n v="41948"/>
    <n v="0"/>
    <n v="358"/>
    <n v="25840"/>
    <n v="349825"/>
  </r>
  <r>
    <x v="161"/>
    <x v="0"/>
    <x v="2"/>
    <x v="0"/>
    <n v="7.32"/>
    <n v="291715"/>
    <n v="61371"/>
    <n v="3222"/>
    <n v="366"/>
    <n v="3311"/>
    <n v="359985"/>
  </r>
  <r>
    <x v="161"/>
    <x v="0"/>
    <x v="3"/>
    <x v="0"/>
    <n v="4.0199999999999996"/>
    <n v="306495"/>
    <n v="58064"/>
    <n v="3290"/>
    <n v="382"/>
    <n v="19281"/>
    <n v="387512"/>
  </r>
  <r>
    <x v="161"/>
    <x v="0"/>
    <x v="4"/>
    <x v="0"/>
    <n v="6.77"/>
    <n v="291931"/>
    <n v="41621"/>
    <n v="15311"/>
    <n v="0"/>
    <n v="25797"/>
    <n v="374660"/>
  </r>
  <r>
    <x v="161"/>
    <x v="0"/>
    <x v="5"/>
    <x v="0"/>
    <n v="4.05"/>
    <n v="325195"/>
    <n v="52033"/>
    <n v="14504"/>
    <n v="0"/>
    <n v="25501"/>
    <n v="417233"/>
  </r>
  <r>
    <x v="161"/>
    <x v="0"/>
    <x v="6"/>
    <x v="0"/>
    <n v="5.23"/>
    <n v="321746"/>
    <n v="68351"/>
    <n v="4784"/>
    <n v="0"/>
    <n v="22776"/>
    <n v="417657"/>
  </r>
  <r>
    <x v="161"/>
    <x v="0"/>
    <x v="7"/>
    <x v="0"/>
    <n v="4.71"/>
    <n v="327408"/>
    <n v="69965"/>
    <n v="5083"/>
    <n v="0"/>
    <n v="23971"/>
    <n v="426427"/>
  </r>
  <r>
    <x v="161"/>
    <x v="0"/>
    <x v="8"/>
    <x v="0"/>
    <n v="5.44"/>
    <n v="351495"/>
    <n v="71893"/>
    <n v="5615"/>
    <n v="0"/>
    <n v="25442"/>
    <n v="454445"/>
  </r>
  <r>
    <x v="161"/>
    <x v="0"/>
    <x v="9"/>
    <x v="0"/>
    <n v="3.71"/>
    <n v="354540"/>
    <n v="72443"/>
    <n v="6306"/>
    <n v="0"/>
    <n v="25058"/>
    <n v="458347"/>
  </r>
  <r>
    <x v="161"/>
    <x v="0"/>
    <x v="10"/>
    <x v="0"/>
    <n v="4.41"/>
    <n v="369032"/>
    <n v="94820"/>
    <n v="4166"/>
    <n v="0"/>
    <n v="0"/>
    <n v="468018"/>
  </r>
  <r>
    <x v="161"/>
    <x v="0"/>
    <x v="11"/>
    <x v="0"/>
    <n v="6.75"/>
    <n v="371970"/>
    <n v="100624"/>
    <n v="6813"/>
    <n v="0"/>
    <n v="0"/>
    <n v="479407"/>
  </r>
  <r>
    <x v="161"/>
    <x v="0"/>
    <x v="12"/>
    <x v="0"/>
    <n v="3.12"/>
    <n v="390229"/>
    <n v="106221"/>
    <n v="6364"/>
    <n v="0"/>
    <n v="0"/>
    <n v="502814"/>
  </r>
  <r>
    <x v="161"/>
    <x v="0"/>
    <x v="13"/>
    <x v="0"/>
    <n v="3.56"/>
    <n v="366287"/>
    <n v="102555"/>
    <n v="6716"/>
    <n v="0"/>
    <n v="0"/>
    <n v="475558"/>
  </r>
  <r>
    <x v="161"/>
    <x v="0"/>
    <x v="14"/>
    <x v="0"/>
    <n v="4.2699999999999996"/>
    <n v="370458"/>
    <n v="110733"/>
    <n v="7198"/>
    <n v="0"/>
    <n v="0"/>
    <n v="488389"/>
  </r>
  <r>
    <x v="161"/>
    <x v="0"/>
    <x v="15"/>
    <x v="0"/>
    <n v="4.9000000000000004"/>
    <n v="370521"/>
    <n v="113907"/>
    <n v="7478"/>
    <n v="0"/>
    <n v="0"/>
    <n v="491906"/>
  </r>
  <r>
    <x v="161"/>
    <x v="0"/>
    <x v="16"/>
    <x v="0"/>
    <n v="4.68"/>
    <n v="377890"/>
    <n v="117547"/>
    <n v="7541"/>
    <n v="0"/>
    <n v="0"/>
    <n v="502978"/>
  </r>
  <r>
    <x v="161"/>
    <x v="0"/>
    <x v="17"/>
    <x v="0"/>
    <n v="4.41"/>
    <n v="386574"/>
    <n v="124368"/>
    <n v="7538"/>
    <n v="0"/>
    <n v="0"/>
    <n v="518480"/>
  </r>
  <r>
    <x v="161"/>
    <x v="0"/>
    <x v="18"/>
    <x v="0"/>
    <n v="3.85"/>
    <n v="402562"/>
    <n v="128601"/>
    <n v="7691"/>
    <n v="0"/>
    <n v="0"/>
    <n v="538854"/>
  </r>
  <r>
    <x v="162"/>
    <x v="0"/>
    <x v="0"/>
    <x v="0"/>
    <n v="0"/>
    <n v="8150"/>
    <n v="4239"/>
    <n v="13240"/>
    <n v="0"/>
    <n v="0"/>
    <n v="25629"/>
  </r>
  <r>
    <x v="162"/>
    <x v="0"/>
    <x v="1"/>
    <x v="0"/>
    <n v="0"/>
    <n v="8399"/>
    <n v="4079"/>
    <n v="14538"/>
    <n v="0"/>
    <n v="0"/>
    <n v="27016"/>
  </r>
  <r>
    <x v="162"/>
    <x v="0"/>
    <x v="2"/>
    <x v="0"/>
    <n v="0"/>
    <n v="9534"/>
    <n v="3165"/>
    <n v="15086"/>
    <n v="0"/>
    <n v="0"/>
    <n v="27785"/>
  </r>
  <r>
    <x v="162"/>
    <x v="0"/>
    <x v="3"/>
    <x v="0"/>
    <n v="0"/>
    <n v="11341"/>
    <n v="4900"/>
    <n v="10775"/>
    <n v="0"/>
    <n v="0"/>
    <n v="27016"/>
  </r>
  <r>
    <x v="162"/>
    <x v="0"/>
    <x v="4"/>
    <x v="0"/>
    <n v="0"/>
    <n v="10068"/>
    <n v="3887"/>
    <n v="15547"/>
    <n v="0"/>
    <n v="0"/>
    <n v="29502"/>
  </r>
  <r>
    <x v="162"/>
    <x v="0"/>
    <x v="5"/>
    <x v="0"/>
    <n v="0"/>
    <n v="9744"/>
    <n v="5337"/>
    <n v="16721"/>
    <n v="0"/>
    <n v="0"/>
    <n v="31802"/>
  </r>
  <r>
    <x v="162"/>
    <x v="0"/>
    <x v="6"/>
    <x v="0"/>
    <n v="0"/>
    <n v="8806"/>
    <n v="4922"/>
    <n v="16353"/>
    <n v="0"/>
    <n v="0"/>
    <n v="30081"/>
  </r>
  <r>
    <x v="162"/>
    <x v="0"/>
    <x v="7"/>
    <x v="0"/>
    <n v="0"/>
    <n v="10495"/>
    <n v="4727"/>
    <n v="16225"/>
    <n v="0"/>
    <n v="0"/>
    <n v="31447"/>
  </r>
  <r>
    <x v="162"/>
    <x v="0"/>
    <x v="8"/>
    <x v="0"/>
    <n v="0"/>
    <n v="9293"/>
    <n v="6332"/>
    <n v="16425"/>
    <n v="0"/>
    <n v="0"/>
    <n v="32050"/>
  </r>
  <r>
    <x v="162"/>
    <x v="0"/>
    <x v="9"/>
    <x v="0"/>
    <n v="0.48"/>
    <n v="10613"/>
    <n v="5343"/>
    <n v="14659"/>
    <n v="0"/>
    <n v="0"/>
    <n v="30615"/>
  </r>
  <r>
    <x v="162"/>
    <x v="0"/>
    <x v="10"/>
    <x v="0"/>
    <n v="0.56999999999999995"/>
    <n v="9910"/>
    <n v="6312"/>
    <n v="10144"/>
    <n v="0"/>
    <n v="0"/>
    <n v="26366"/>
  </r>
  <r>
    <x v="162"/>
    <x v="0"/>
    <x v="11"/>
    <x v="0"/>
    <n v="4.26"/>
    <n v="9817"/>
    <n v="7326"/>
    <n v="900"/>
    <n v="0"/>
    <n v="0"/>
    <n v="18043"/>
  </r>
  <r>
    <x v="162"/>
    <x v="0"/>
    <x v="12"/>
    <x v="0"/>
    <n v="8.7799999999999994"/>
    <n v="8658"/>
    <n v="7373"/>
    <n v="1592"/>
    <n v="0"/>
    <n v="0"/>
    <n v="17623"/>
  </r>
  <r>
    <x v="162"/>
    <x v="0"/>
    <x v="13"/>
    <x v="0"/>
    <n v="5.53"/>
    <n v="8825"/>
    <n v="7949"/>
    <n v="6412"/>
    <n v="0"/>
    <n v="0"/>
    <n v="23186"/>
  </r>
  <r>
    <x v="162"/>
    <x v="0"/>
    <x v="14"/>
    <x v="0"/>
    <n v="7.14"/>
    <n v="9010"/>
    <n v="7653"/>
    <n v="9878"/>
    <n v="0"/>
    <n v="0"/>
    <n v="26541"/>
  </r>
  <r>
    <x v="162"/>
    <x v="0"/>
    <x v="15"/>
    <x v="0"/>
    <n v="7.32"/>
    <n v="8493"/>
    <n v="7387"/>
    <n v="12194"/>
    <n v="0"/>
    <n v="0"/>
    <n v="28074"/>
  </r>
  <r>
    <x v="162"/>
    <x v="0"/>
    <x v="16"/>
    <x v="0"/>
    <n v="4.6900000000000004"/>
    <n v="8652"/>
    <n v="7060"/>
    <n v="13358"/>
    <n v="0"/>
    <n v="0"/>
    <n v="29070"/>
  </r>
  <r>
    <x v="162"/>
    <x v="0"/>
    <x v="17"/>
    <x v="0"/>
    <n v="5.84"/>
    <n v="9016"/>
    <n v="7258"/>
    <n v="14022"/>
    <n v="0"/>
    <n v="0"/>
    <n v="30296"/>
  </r>
  <r>
    <x v="162"/>
    <x v="0"/>
    <x v="18"/>
    <x v="0"/>
    <n v="4.0599999999999996"/>
    <n v="9321"/>
    <n v="7354"/>
    <n v="15378"/>
    <n v="0"/>
    <n v="0"/>
    <n v="32053"/>
  </r>
  <r>
    <x v="163"/>
    <x v="0"/>
    <x v="0"/>
    <x v="0"/>
    <n v="1.34"/>
    <n v="123283"/>
    <n v="85404"/>
    <n v="438690"/>
    <n v="165"/>
    <n v="3386"/>
    <n v="650928"/>
  </r>
  <r>
    <x v="163"/>
    <x v="0"/>
    <x v="1"/>
    <x v="0"/>
    <n v="1.22"/>
    <n v="129751"/>
    <n v="87741"/>
    <n v="452771"/>
    <n v="1794"/>
    <n v="3779"/>
    <n v="675836"/>
  </r>
  <r>
    <x v="163"/>
    <x v="0"/>
    <x v="2"/>
    <x v="0"/>
    <n v="1.42"/>
    <n v="123921"/>
    <n v="83150"/>
    <n v="451037"/>
    <n v="165"/>
    <n v="3180"/>
    <n v="661453"/>
  </r>
  <r>
    <x v="163"/>
    <x v="0"/>
    <x v="3"/>
    <x v="0"/>
    <n v="0.46"/>
    <n v="133488"/>
    <n v="79652"/>
    <n v="493111"/>
    <n v="168"/>
    <n v="3302"/>
    <n v="709721"/>
  </r>
  <r>
    <x v="163"/>
    <x v="0"/>
    <x v="4"/>
    <x v="0"/>
    <n v="0.54"/>
    <n v="124788"/>
    <n v="78631"/>
    <n v="468176"/>
    <n v="153"/>
    <n v="3715"/>
    <n v="675463"/>
  </r>
  <r>
    <x v="163"/>
    <x v="0"/>
    <x v="5"/>
    <x v="0"/>
    <n v="1.36"/>
    <n v="136138"/>
    <n v="84829"/>
    <n v="420098"/>
    <n v="154"/>
    <n v="3103"/>
    <n v="644322"/>
  </r>
  <r>
    <x v="163"/>
    <x v="0"/>
    <x v="6"/>
    <x v="0"/>
    <n v="3.21"/>
    <n v="128843"/>
    <n v="88447"/>
    <n v="410539"/>
    <n v="0"/>
    <n v="2852"/>
    <n v="630681"/>
  </r>
  <r>
    <x v="163"/>
    <x v="0"/>
    <x v="7"/>
    <x v="0"/>
    <n v="0.49"/>
    <n v="127580"/>
    <n v="88465"/>
    <n v="419495"/>
    <n v="146"/>
    <n v="2887"/>
    <n v="638573"/>
  </r>
  <r>
    <x v="163"/>
    <x v="0"/>
    <x v="8"/>
    <x v="0"/>
    <n v="0.22"/>
    <n v="140066"/>
    <n v="98747"/>
    <n v="406330"/>
    <n v="1547"/>
    <n v="0"/>
    <n v="646690"/>
  </r>
  <r>
    <x v="163"/>
    <x v="0"/>
    <x v="9"/>
    <x v="0"/>
    <n v="4.09"/>
    <n v="131114"/>
    <n v="82928"/>
    <n v="267081"/>
    <n v="0"/>
    <n v="2586"/>
    <n v="483709"/>
  </r>
  <r>
    <x v="163"/>
    <x v="0"/>
    <x v="10"/>
    <x v="0"/>
    <n v="1.71"/>
    <n v="130451"/>
    <n v="96846"/>
    <n v="257376"/>
    <n v="0"/>
    <n v="0"/>
    <n v="484673"/>
  </r>
  <r>
    <x v="163"/>
    <x v="0"/>
    <x v="11"/>
    <x v="0"/>
    <n v="1.41"/>
    <n v="141944"/>
    <n v="100882"/>
    <n v="186601"/>
    <n v="0"/>
    <n v="176"/>
    <n v="429603"/>
  </r>
  <r>
    <x v="163"/>
    <x v="0"/>
    <x v="12"/>
    <x v="0"/>
    <n v="1.93"/>
    <n v="141627"/>
    <n v="102185"/>
    <n v="388810"/>
    <n v="0"/>
    <n v="176"/>
    <n v="632798"/>
  </r>
  <r>
    <x v="163"/>
    <x v="0"/>
    <x v="13"/>
    <x v="0"/>
    <n v="0.9"/>
    <n v="135836"/>
    <n v="96336"/>
    <n v="415094"/>
    <n v="0"/>
    <n v="1116"/>
    <n v="648382"/>
  </r>
  <r>
    <x v="163"/>
    <x v="0"/>
    <x v="14"/>
    <x v="0"/>
    <n v="1.19"/>
    <n v="134553"/>
    <n v="96986"/>
    <n v="383658"/>
    <n v="0"/>
    <n v="1116"/>
    <n v="616313"/>
  </r>
  <r>
    <x v="163"/>
    <x v="0"/>
    <x v="15"/>
    <x v="0"/>
    <n v="2.0699999999999998"/>
    <n v="129214"/>
    <n v="97201"/>
    <n v="421665"/>
    <n v="0"/>
    <n v="0"/>
    <n v="648080"/>
  </r>
  <r>
    <x v="163"/>
    <x v="0"/>
    <x v="16"/>
    <x v="0"/>
    <n v="0.28000000000000003"/>
    <n v="131947"/>
    <n v="99440"/>
    <n v="427787"/>
    <n v="0"/>
    <n v="0"/>
    <n v="659174"/>
  </r>
  <r>
    <x v="163"/>
    <x v="0"/>
    <x v="17"/>
    <x v="0"/>
    <n v="1.63"/>
    <n v="130727"/>
    <n v="99932"/>
    <n v="434745"/>
    <n v="0"/>
    <n v="0"/>
    <n v="665404"/>
  </r>
  <r>
    <x v="163"/>
    <x v="0"/>
    <x v="18"/>
    <x v="0"/>
    <n v="1.8"/>
    <n v="134373"/>
    <n v="106907"/>
    <n v="457189"/>
    <n v="0"/>
    <n v="0"/>
    <n v="698469"/>
  </r>
  <r>
    <x v="164"/>
    <x v="0"/>
    <x v="0"/>
    <x v="0"/>
    <n v="5.91"/>
    <n v="5924218"/>
    <n v="4864513"/>
    <n v="3325834"/>
    <n v="95200"/>
    <n v="0"/>
    <n v="14209765"/>
  </r>
  <r>
    <x v="164"/>
    <x v="0"/>
    <x v="1"/>
    <x v="0"/>
    <n v="6"/>
    <n v="6158864"/>
    <n v="5140836"/>
    <n v="3508061"/>
    <n v="93407"/>
    <n v="0"/>
    <n v="14901168"/>
  </r>
  <r>
    <x v="164"/>
    <x v="0"/>
    <x v="2"/>
    <x v="0"/>
    <n v="6.06"/>
    <n v="6311408"/>
    <n v="5394306"/>
    <n v="3632310"/>
    <n v="93529"/>
    <n v="0"/>
    <n v="15431553"/>
  </r>
  <r>
    <x v="164"/>
    <x v="0"/>
    <x v="3"/>
    <x v="0"/>
    <n v="4.75"/>
    <n v="6548280"/>
    <n v="5598390"/>
    <n v="3611891"/>
    <n v="101614"/>
    <n v="0"/>
    <n v="15860175"/>
  </r>
  <r>
    <x v="164"/>
    <x v="0"/>
    <x v="4"/>
    <x v="0"/>
    <n v="6.19"/>
    <n v="6225936"/>
    <n v="5717035"/>
    <n v="3602161"/>
    <n v="98726"/>
    <n v="0"/>
    <n v="15643858"/>
  </r>
  <r>
    <x v="164"/>
    <x v="0"/>
    <x v="5"/>
    <x v="0"/>
    <n v="5.93"/>
    <n v="6793193"/>
    <n v="5902662"/>
    <n v="3762953"/>
    <n v="99022"/>
    <n v="0"/>
    <n v="16557830"/>
  </r>
  <r>
    <x v="164"/>
    <x v="0"/>
    <x v="6"/>
    <x v="0"/>
    <n v="5.15"/>
    <n v="6715316"/>
    <n v="6145436"/>
    <n v="3869612"/>
    <n v="99515"/>
    <n v="0"/>
    <n v="16829879"/>
  </r>
  <r>
    <x v="164"/>
    <x v="0"/>
    <x v="7"/>
    <x v="0"/>
    <n v="5.1100000000000003"/>
    <n v="6645119"/>
    <n v="6267148"/>
    <n v="4053517"/>
    <n v="101224"/>
    <n v="0"/>
    <n v="17067008"/>
  </r>
  <r>
    <x v="164"/>
    <x v="0"/>
    <x v="8"/>
    <x v="0"/>
    <n v="2.71"/>
    <n v="7030121"/>
    <n v="6470721"/>
    <n v="3906537"/>
    <n v="101779"/>
    <n v="0"/>
    <n v="17509158"/>
  </r>
  <r>
    <x v="164"/>
    <x v="0"/>
    <x v="9"/>
    <x v="0"/>
    <n v="2.33"/>
    <n v="7034662"/>
    <n v="6873065"/>
    <n v="4247993"/>
    <n v="99081"/>
    <n v="0"/>
    <n v="18254801"/>
  </r>
  <r>
    <x v="164"/>
    <x v="0"/>
    <x v="10"/>
    <x v="0"/>
    <n v="4.34"/>
    <n v="7100874"/>
    <n v="6680828"/>
    <n v="3561495"/>
    <n v="100276"/>
    <n v="0"/>
    <n v="17443473"/>
  </r>
  <r>
    <x v="164"/>
    <x v="0"/>
    <x v="11"/>
    <x v="0"/>
    <n v="4.63"/>
    <n v="7404372"/>
    <n v="7287401"/>
    <n v="4462913"/>
    <n v="104306"/>
    <n v="0"/>
    <n v="19258992"/>
  </r>
  <r>
    <x v="164"/>
    <x v="0"/>
    <x v="12"/>
    <x v="0"/>
    <n v="3.17"/>
    <n v="7433218"/>
    <n v="7425287"/>
    <n v="4912393"/>
    <n v="101646"/>
    <n v="0"/>
    <n v="19872544"/>
  </r>
  <r>
    <x v="164"/>
    <x v="0"/>
    <x v="13"/>
    <x v="0"/>
    <n v="4.0599999999999996"/>
    <n v="7080228"/>
    <n v="7180414"/>
    <n v="4675138"/>
    <n v="0"/>
    <n v="104408"/>
    <n v="19040188"/>
  </r>
  <r>
    <x v="164"/>
    <x v="0"/>
    <x v="14"/>
    <x v="0"/>
    <n v="3.41"/>
    <n v="7058334"/>
    <n v="7001390"/>
    <n v="4612264"/>
    <n v="0"/>
    <n v="99896"/>
    <n v="18771884"/>
  </r>
  <r>
    <x v="164"/>
    <x v="0"/>
    <x v="15"/>
    <x v="0"/>
    <n v="4"/>
    <n v="7098730"/>
    <n v="7108498"/>
    <n v="4213247"/>
    <n v="0"/>
    <n v="5379"/>
    <n v="18425854"/>
  </r>
  <r>
    <x v="164"/>
    <x v="0"/>
    <x v="16"/>
    <x v="0"/>
    <n v="4.05"/>
    <n v="7270118"/>
    <n v="7165810"/>
    <n v="3322500"/>
    <n v="0"/>
    <n v="5710"/>
    <n v="17764138"/>
  </r>
  <r>
    <x v="164"/>
    <x v="0"/>
    <x v="17"/>
    <x v="0"/>
    <n v="4.04"/>
    <n v="7322964"/>
    <n v="6994492"/>
    <n v="3217089"/>
    <n v="0"/>
    <n v="5502"/>
    <n v="17540047"/>
  </r>
  <r>
    <x v="164"/>
    <x v="0"/>
    <x v="18"/>
    <x v="0"/>
    <n v="3.75"/>
    <n v="7572788"/>
    <n v="7224360"/>
    <n v="3630074"/>
    <n v="0"/>
    <n v="5306"/>
    <n v="18432528"/>
  </r>
  <r>
    <x v="165"/>
    <x v="0"/>
    <x v="0"/>
    <x v="0"/>
    <n v="0"/>
    <n v="0"/>
    <n v="0"/>
    <n v="0"/>
    <n v="0"/>
    <n v="0"/>
    <n v="0"/>
  </r>
  <r>
    <x v="165"/>
    <x v="0"/>
    <x v="1"/>
    <x v="0"/>
    <n v="5"/>
    <n v="0"/>
    <n v="0"/>
    <n v="0"/>
    <n v="0"/>
    <n v="0"/>
    <n v="0"/>
  </r>
  <r>
    <x v="165"/>
    <x v="0"/>
    <x v="2"/>
    <x v="0"/>
    <n v="5"/>
    <n v="0"/>
    <n v="0"/>
    <n v="0"/>
    <n v="0"/>
    <n v="0"/>
    <n v="0"/>
  </r>
  <r>
    <x v="165"/>
    <x v="0"/>
    <x v="3"/>
    <x v="0"/>
    <n v="0.47"/>
    <n v="0"/>
    <n v="0"/>
    <n v="0"/>
    <n v="0"/>
    <n v="0"/>
    <n v="0"/>
  </r>
  <r>
    <x v="165"/>
    <x v="0"/>
    <x v="4"/>
    <x v="0"/>
    <n v="0.22"/>
    <n v="0"/>
    <n v="0"/>
    <n v="0"/>
    <n v="0"/>
    <n v="0"/>
    <n v="0"/>
  </r>
  <r>
    <x v="165"/>
    <x v="0"/>
    <x v="5"/>
    <x v="0"/>
    <n v="0.21"/>
    <n v="0"/>
    <n v="0"/>
    <n v="0"/>
    <n v="0"/>
    <n v="0"/>
    <n v="0"/>
  </r>
  <r>
    <x v="165"/>
    <x v="0"/>
    <x v="6"/>
    <x v="0"/>
    <n v="0"/>
    <n v="0"/>
    <n v="0"/>
    <n v="0"/>
    <n v="0"/>
    <n v="0"/>
    <n v="0"/>
  </r>
  <r>
    <x v="165"/>
    <x v="0"/>
    <x v="7"/>
    <x v="0"/>
    <n v="0"/>
    <n v="0"/>
    <n v="0"/>
    <n v="0"/>
    <n v="0"/>
    <n v="0"/>
    <n v="0"/>
  </r>
  <r>
    <x v="165"/>
    <x v="0"/>
    <x v="8"/>
    <x v="0"/>
    <n v="0"/>
    <n v="0"/>
    <n v="0"/>
    <n v="0"/>
    <n v="0"/>
    <n v="0"/>
    <n v="0"/>
  </r>
  <r>
    <x v="165"/>
    <x v="0"/>
    <x v="9"/>
    <x v="0"/>
    <n v="0"/>
    <n v="0"/>
    <n v="0"/>
    <n v="0"/>
    <n v="0"/>
    <n v="0"/>
    <n v="0"/>
  </r>
  <r>
    <x v="165"/>
    <x v="0"/>
    <x v="10"/>
    <x v="0"/>
    <n v="0"/>
    <n v="0"/>
    <n v="0"/>
    <n v="0"/>
    <n v="0"/>
    <n v="0"/>
    <n v="0"/>
  </r>
  <r>
    <x v="165"/>
    <x v="0"/>
    <x v="11"/>
    <x v="0"/>
    <n v="0.13"/>
    <n v="0"/>
    <n v="0"/>
    <n v="0"/>
    <n v="0"/>
    <n v="0"/>
    <n v="0"/>
  </r>
  <r>
    <x v="165"/>
    <x v="0"/>
    <x v="12"/>
    <x v="0"/>
    <n v="0"/>
    <n v="0"/>
    <n v="0"/>
    <n v="0"/>
    <n v="0"/>
    <n v="0"/>
    <n v="0"/>
  </r>
  <r>
    <x v="165"/>
    <x v="0"/>
    <x v="13"/>
    <x v="0"/>
    <n v="0"/>
    <n v="0"/>
    <n v="0"/>
    <n v="0"/>
    <n v="0"/>
    <n v="0"/>
    <n v="0"/>
  </r>
  <r>
    <x v="165"/>
    <x v="0"/>
    <x v="14"/>
    <x v="0"/>
    <n v="0"/>
    <n v="0"/>
    <n v="0"/>
    <n v="0"/>
    <n v="0"/>
    <n v="0"/>
    <n v="0"/>
  </r>
  <r>
    <x v="165"/>
    <x v="0"/>
    <x v="15"/>
    <x v="0"/>
    <n v="-0.28999999999999998"/>
    <n v="0"/>
    <n v="0"/>
    <n v="0"/>
    <n v="0"/>
    <n v="0"/>
    <n v="0"/>
  </r>
  <r>
    <x v="165"/>
    <x v="0"/>
    <x v="16"/>
    <x v="0"/>
    <n v="0"/>
    <n v="0"/>
    <n v="0"/>
    <n v="0"/>
    <n v="0"/>
    <n v="0"/>
    <n v="0"/>
  </r>
  <r>
    <x v="165"/>
    <x v="0"/>
    <x v="17"/>
    <x v="0"/>
    <n v="0"/>
    <n v="0"/>
    <n v="0"/>
    <n v="0"/>
    <n v="0"/>
    <n v="0"/>
    <n v="0"/>
  </r>
  <r>
    <x v="165"/>
    <x v="0"/>
    <x v="18"/>
    <x v="0"/>
    <n v="0"/>
    <n v="0"/>
    <n v="0"/>
    <n v="0"/>
    <n v="0"/>
    <n v="0"/>
    <n v="0"/>
  </r>
  <r>
    <x v="166"/>
    <x v="0"/>
    <x v="0"/>
    <x v="0"/>
    <n v="16.29"/>
    <n v="3079"/>
    <n v="1232"/>
    <n v="2960"/>
    <n v="0"/>
    <n v="22"/>
    <n v="7293"/>
  </r>
  <r>
    <x v="166"/>
    <x v="0"/>
    <x v="1"/>
    <x v="0"/>
    <n v="11.91"/>
    <n v="3616"/>
    <n v="1348"/>
    <n v="3043"/>
    <n v="0"/>
    <n v="0"/>
    <n v="8007"/>
  </r>
  <r>
    <x v="166"/>
    <x v="0"/>
    <x v="2"/>
    <x v="0"/>
    <n v="15.31"/>
    <n v="3516"/>
    <n v="1231"/>
    <n v="0"/>
    <n v="0"/>
    <n v="3535"/>
    <n v="8282"/>
  </r>
  <r>
    <x v="166"/>
    <x v="0"/>
    <x v="3"/>
    <x v="0"/>
    <n v="12.44"/>
    <n v="3874"/>
    <n v="1326"/>
    <n v="0"/>
    <n v="0"/>
    <n v="4409"/>
    <n v="9609"/>
  </r>
  <r>
    <x v="167"/>
    <x v="0"/>
    <x v="0"/>
    <x v="0"/>
    <n v="2.5499999999999998"/>
    <n v="23164"/>
    <n v="28915"/>
    <n v="0"/>
    <n v="0"/>
    <n v="0"/>
    <n v="52079"/>
  </r>
  <r>
    <x v="167"/>
    <x v="0"/>
    <x v="1"/>
    <x v="0"/>
    <n v="4.74"/>
    <n v="22543"/>
    <n v="28625"/>
    <n v="0"/>
    <n v="0"/>
    <n v="0"/>
    <n v="51168"/>
  </r>
  <r>
    <x v="167"/>
    <x v="0"/>
    <x v="2"/>
    <x v="0"/>
    <n v="6.36"/>
    <n v="21218"/>
    <n v="29517"/>
    <n v="0"/>
    <n v="0"/>
    <n v="0"/>
    <n v="50735"/>
  </r>
  <r>
    <x v="167"/>
    <x v="0"/>
    <x v="3"/>
    <x v="0"/>
    <n v="1.55"/>
    <n v="23239"/>
    <n v="22660"/>
    <n v="0"/>
    <n v="0"/>
    <n v="10261"/>
    <n v="56160"/>
  </r>
  <r>
    <x v="167"/>
    <x v="0"/>
    <x v="4"/>
    <x v="0"/>
    <n v="3.9"/>
    <n v="21740"/>
    <n v="32589"/>
    <n v="105"/>
    <n v="0"/>
    <n v="0"/>
    <n v="54434"/>
  </r>
  <r>
    <x v="167"/>
    <x v="0"/>
    <x v="5"/>
    <x v="0"/>
    <n v="4.43"/>
    <n v="20000"/>
    <n v="32579"/>
    <n v="0"/>
    <n v="0"/>
    <n v="2659"/>
    <n v="55238"/>
  </r>
  <r>
    <x v="167"/>
    <x v="0"/>
    <x v="6"/>
    <x v="0"/>
    <n v="1.1200000000000001"/>
    <n v="26147"/>
    <n v="30574"/>
    <n v="0"/>
    <n v="0"/>
    <n v="2184"/>
    <n v="58905"/>
  </r>
  <r>
    <x v="167"/>
    <x v="0"/>
    <x v="7"/>
    <x v="0"/>
    <n v="0.95"/>
    <n v="20918"/>
    <n v="36002"/>
    <n v="0"/>
    <n v="0"/>
    <n v="1192"/>
    <n v="58112"/>
  </r>
  <r>
    <x v="167"/>
    <x v="0"/>
    <x v="8"/>
    <x v="0"/>
    <n v="1.03"/>
    <n v="21657"/>
    <n v="37389"/>
    <n v="0"/>
    <n v="0"/>
    <n v="983"/>
    <n v="60029"/>
  </r>
  <r>
    <x v="167"/>
    <x v="0"/>
    <x v="9"/>
    <x v="0"/>
    <n v="3.88"/>
    <n v="22929"/>
    <n v="36624"/>
    <n v="0"/>
    <n v="0"/>
    <n v="594"/>
    <n v="60147"/>
  </r>
  <r>
    <x v="167"/>
    <x v="0"/>
    <x v="10"/>
    <x v="0"/>
    <n v="3.23"/>
    <n v="23591"/>
    <n v="38768"/>
    <n v="0"/>
    <n v="0"/>
    <n v="721"/>
    <n v="63080"/>
  </r>
  <r>
    <x v="167"/>
    <x v="0"/>
    <x v="11"/>
    <x v="0"/>
    <n v="3.7"/>
    <n v="22748"/>
    <n v="39738"/>
    <n v="0"/>
    <n v="0"/>
    <n v="771"/>
    <n v="63257"/>
  </r>
  <r>
    <x v="167"/>
    <x v="0"/>
    <x v="12"/>
    <x v="0"/>
    <n v="3.41"/>
    <n v="23032"/>
    <n v="41511"/>
    <n v="0"/>
    <n v="0"/>
    <n v="826"/>
    <n v="65369"/>
  </r>
  <r>
    <x v="167"/>
    <x v="0"/>
    <x v="13"/>
    <x v="0"/>
    <n v="4.47"/>
    <n v="22074"/>
    <n v="45109"/>
    <n v="0"/>
    <n v="0"/>
    <n v="0"/>
    <n v="67183"/>
  </r>
  <r>
    <x v="167"/>
    <x v="0"/>
    <x v="14"/>
    <x v="0"/>
    <n v="3.66"/>
    <n v="22900"/>
    <n v="44901"/>
    <n v="0"/>
    <n v="0"/>
    <n v="0"/>
    <n v="67801"/>
  </r>
  <r>
    <x v="167"/>
    <x v="0"/>
    <x v="15"/>
    <x v="0"/>
    <n v="2.4"/>
    <n v="21815"/>
    <n v="42347"/>
    <n v="0"/>
    <n v="0"/>
    <n v="0"/>
    <n v="64162"/>
  </r>
  <r>
    <x v="167"/>
    <x v="0"/>
    <x v="16"/>
    <x v="0"/>
    <n v="7.71"/>
    <n v="19681"/>
    <n v="44847"/>
    <n v="0"/>
    <n v="0"/>
    <n v="0"/>
    <n v="64528"/>
  </r>
  <r>
    <x v="167"/>
    <x v="0"/>
    <x v="17"/>
    <x v="0"/>
    <n v="6.18"/>
    <n v="23922"/>
    <n v="46575"/>
    <n v="0"/>
    <n v="0"/>
    <n v="0"/>
    <n v="70497"/>
  </r>
  <r>
    <x v="167"/>
    <x v="0"/>
    <x v="18"/>
    <x v="0"/>
    <n v="5.78"/>
    <n v="25086"/>
    <n v="49539"/>
    <n v="0"/>
    <n v="0"/>
    <n v="0"/>
    <n v="74625"/>
  </r>
  <r>
    <x v="168"/>
    <x v="0"/>
    <x v="0"/>
    <x v="0"/>
    <n v="5.64"/>
    <n v="135041"/>
    <n v="208373"/>
    <n v="94354"/>
    <n v="0"/>
    <n v="0"/>
    <n v="437768"/>
  </r>
  <r>
    <x v="168"/>
    <x v="0"/>
    <x v="1"/>
    <x v="0"/>
    <n v="5.19"/>
    <n v="147276"/>
    <n v="226222"/>
    <n v="96985"/>
    <n v="0"/>
    <n v="0"/>
    <n v="470483"/>
  </r>
  <r>
    <x v="168"/>
    <x v="0"/>
    <x v="2"/>
    <x v="0"/>
    <n v="4.08"/>
    <n v="143960"/>
    <n v="240606"/>
    <n v="96586"/>
    <n v="0"/>
    <n v="0"/>
    <n v="481152"/>
  </r>
  <r>
    <x v="168"/>
    <x v="0"/>
    <x v="3"/>
    <x v="0"/>
    <n v="2.78"/>
    <n v="150781"/>
    <n v="247854"/>
    <n v="98410"/>
    <n v="0"/>
    <n v="0"/>
    <n v="497045"/>
  </r>
  <r>
    <x v="168"/>
    <x v="0"/>
    <x v="4"/>
    <x v="0"/>
    <n v="3.2"/>
    <n v="147241"/>
    <n v="256822"/>
    <n v="0"/>
    <n v="0"/>
    <n v="101256"/>
    <n v="505319"/>
  </r>
  <r>
    <x v="168"/>
    <x v="0"/>
    <x v="5"/>
    <x v="0"/>
    <n v="2.3199999999999998"/>
    <n v="152324"/>
    <n v="274600"/>
    <n v="0"/>
    <n v="0"/>
    <n v="100331"/>
    <n v="527255"/>
  </r>
  <r>
    <x v="168"/>
    <x v="0"/>
    <x v="6"/>
    <x v="0"/>
    <n v="2.9"/>
    <n v="156337"/>
    <n v="272695"/>
    <n v="106440"/>
    <n v="0"/>
    <n v="0"/>
    <n v="535472"/>
  </r>
  <r>
    <x v="168"/>
    <x v="0"/>
    <x v="7"/>
    <x v="0"/>
    <n v="1.86"/>
    <n v="170499"/>
    <n v="290941"/>
    <n v="112397"/>
    <n v="0"/>
    <n v="0"/>
    <n v="573837"/>
  </r>
  <r>
    <x v="168"/>
    <x v="0"/>
    <x v="8"/>
    <x v="0"/>
    <n v="4.24"/>
    <n v="167037"/>
    <n v="288323"/>
    <n v="114557"/>
    <n v="0"/>
    <n v="0"/>
    <n v="569917"/>
  </r>
  <r>
    <x v="168"/>
    <x v="0"/>
    <x v="9"/>
    <x v="0"/>
    <n v="1.76"/>
    <n v="184599"/>
    <n v="313041"/>
    <n v="115968"/>
    <n v="0"/>
    <n v="0"/>
    <n v="613608"/>
  </r>
  <r>
    <x v="168"/>
    <x v="0"/>
    <x v="10"/>
    <x v="0"/>
    <n v="4.59"/>
    <n v="185354"/>
    <n v="310659"/>
    <n v="118181"/>
    <n v="0"/>
    <n v="0"/>
    <n v="614194"/>
  </r>
  <r>
    <x v="168"/>
    <x v="0"/>
    <x v="11"/>
    <x v="0"/>
    <n v="4.05"/>
    <n v="197695"/>
    <n v="355157"/>
    <n v="120654"/>
    <n v="0"/>
    <n v="0"/>
    <n v="673506"/>
  </r>
  <r>
    <x v="168"/>
    <x v="0"/>
    <x v="12"/>
    <x v="0"/>
    <n v="3.67"/>
    <n v="208930"/>
    <n v="381072"/>
    <n v="117861"/>
    <n v="0"/>
    <n v="0"/>
    <n v="707863"/>
  </r>
  <r>
    <x v="168"/>
    <x v="0"/>
    <x v="13"/>
    <x v="0"/>
    <n v="3.38"/>
    <n v="209261"/>
    <n v="376055"/>
    <n v="120903"/>
    <n v="0"/>
    <n v="0"/>
    <n v="706219"/>
  </r>
  <r>
    <x v="168"/>
    <x v="0"/>
    <x v="14"/>
    <x v="0"/>
    <n v="3.1"/>
    <n v="213901"/>
    <n v="367429"/>
    <n v="120392"/>
    <n v="0"/>
    <n v="4838"/>
    <n v="706560"/>
  </r>
  <r>
    <x v="168"/>
    <x v="0"/>
    <x v="15"/>
    <x v="0"/>
    <n v="3.64"/>
    <n v="218306"/>
    <n v="368263"/>
    <n v="124589"/>
    <n v="0"/>
    <n v="0"/>
    <n v="711158"/>
  </r>
  <r>
    <x v="168"/>
    <x v="0"/>
    <x v="16"/>
    <x v="0"/>
    <n v="3.75"/>
    <n v="218306"/>
    <n v="372773"/>
    <n v="124589"/>
    <n v="0"/>
    <n v="0"/>
    <n v="715668"/>
  </r>
  <r>
    <x v="168"/>
    <x v="0"/>
    <x v="17"/>
    <x v="0"/>
    <n v="2.5"/>
    <n v="220189"/>
    <n v="379206"/>
    <n v="133258"/>
    <n v="0"/>
    <n v="0"/>
    <n v="732653"/>
  </r>
  <r>
    <x v="168"/>
    <x v="0"/>
    <x v="18"/>
    <x v="0"/>
    <n v="2.73"/>
    <n v="230898"/>
    <n v="393706"/>
    <n v="135005"/>
    <n v="0"/>
    <n v="0"/>
    <n v="759609"/>
  </r>
  <r>
    <x v="169"/>
    <x v="0"/>
    <x v="0"/>
    <x v="0"/>
    <n v="6.23"/>
    <n v="8009994"/>
    <n v="5041838"/>
    <n v="3239228"/>
    <n v="63565"/>
    <n v="0"/>
    <n v="16354625"/>
  </r>
  <r>
    <x v="169"/>
    <x v="0"/>
    <x v="1"/>
    <x v="0"/>
    <n v="5.07"/>
    <n v="8491550"/>
    <n v="5411623"/>
    <n v="3427941"/>
    <n v="69603"/>
    <n v="0"/>
    <n v="17400717"/>
  </r>
  <r>
    <x v="169"/>
    <x v="0"/>
    <x v="2"/>
    <x v="0"/>
    <n v="6.2"/>
    <n v="8602472"/>
    <n v="5649617"/>
    <n v="3580946"/>
    <n v="66572"/>
    <n v="0"/>
    <n v="17899607"/>
  </r>
  <r>
    <x v="169"/>
    <x v="0"/>
    <x v="3"/>
    <x v="0"/>
    <n v="5.77"/>
    <n v="8693222"/>
    <n v="5855075"/>
    <n v="3577961"/>
    <n v="67890"/>
    <n v="0"/>
    <n v="18194148"/>
  </r>
  <r>
    <x v="169"/>
    <x v="0"/>
    <x v="4"/>
    <x v="0"/>
    <n v="5.65"/>
    <n v="8441893"/>
    <n v="5996355"/>
    <n v="3718344"/>
    <n v="67903"/>
    <n v="0"/>
    <n v="18224495"/>
  </r>
  <r>
    <x v="169"/>
    <x v="0"/>
    <x v="5"/>
    <x v="0"/>
    <n v="5.16"/>
    <n v="9070924"/>
    <n v="6209865"/>
    <n v="3699711"/>
    <n v="68404"/>
    <n v="0"/>
    <n v="19048904"/>
  </r>
  <r>
    <x v="169"/>
    <x v="0"/>
    <x v="6"/>
    <x v="0"/>
    <n v="5.43"/>
    <n v="8863749"/>
    <n v="6283856"/>
    <n v="3720445"/>
    <n v="70090"/>
    <n v="0"/>
    <n v="18938140"/>
  </r>
  <r>
    <x v="169"/>
    <x v="0"/>
    <x v="7"/>
    <x v="0"/>
    <n v="4.95"/>
    <n v="8869200"/>
    <n v="6495752"/>
    <n v="3707800"/>
    <n v="71886"/>
    <n v="0"/>
    <n v="19144638"/>
  </r>
  <r>
    <x v="169"/>
    <x v="0"/>
    <x v="8"/>
    <x v="0"/>
    <n v="4.92"/>
    <n v="9493466"/>
    <n v="6872029"/>
    <n v="3810640"/>
    <n v="72572"/>
    <n v="0"/>
    <n v="20248707"/>
  </r>
  <r>
    <x v="169"/>
    <x v="0"/>
    <x v="9"/>
    <x v="0"/>
    <n v="4.72"/>
    <n v="9293946"/>
    <n v="7005023"/>
    <n v="3991823"/>
    <n v="72578"/>
    <n v="0"/>
    <n v="20363370"/>
  </r>
  <r>
    <x v="169"/>
    <x v="0"/>
    <x v="10"/>
    <x v="0"/>
    <n v="4.29"/>
    <n v="9333876"/>
    <n v="7255906"/>
    <n v="4103934"/>
    <n v="74314"/>
    <n v="0"/>
    <n v="20768030"/>
  </r>
  <r>
    <x v="169"/>
    <x v="0"/>
    <x v="11"/>
    <x v="0"/>
    <n v="5.38"/>
    <n v="9787382"/>
    <n v="7461482"/>
    <n v="3968240"/>
    <n v="74931"/>
    <n v="0"/>
    <n v="21292035"/>
  </r>
  <r>
    <x v="169"/>
    <x v="0"/>
    <x v="12"/>
    <x v="0"/>
    <n v="3.9"/>
    <n v="9862712"/>
    <n v="7718813"/>
    <n v="4051315"/>
    <n v="77378"/>
    <n v="0"/>
    <n v="21710218"/>
  </r>
  <r>
    <x v="169"/>
    <x v="0"/>
    <x v="13"/>
    <x v="0"/>
    <n v="3.94"/>
    <n v="9435556"/>
    <n v="7850160"/>
    <n v="2485043"/>
    <n v="0"/>
    <n v="77550"/>
    <n v="19848309"/>
  </r>
  <r>
    <x v="169"/>
    <x v="0"/>
    <x v="14"/>
    <x v="0"/>
    <n v="14.66"/>
    <n v="9801319"/>
    <n v="7974498"/>
    <n v="1395544"/>
    <n v="0"/>
    <n v="82463"/>
    <n v="19253824"/>
  </r>
  <r>
    <x v="169"/>
    <x v="0"/>
    <x v="15"/>
    <x v="0"/>
    <n v="5.01"/>
    <n v="9873840"/>
    <n v="8331965"/>
    <n v="1385832"/>
    <n v="0"/>
    <n v="0"/>
    <n v="19591637"/>
  </r>
  <r>
    <x v="169"/>
    <x v="0"/>
    <x v="16"/>
    <x v="0"/>
    <n v="5.84"/>
    <n v="10007812"/>
    <n v="8519061"/>
    <n v="1349917"/>
    <n v="0"/>
    <n v="0"/>
    <n v="19876790"/>
  </r>
  <r>
    <x v="169"/>
    <x v="0"/>
    <x v="17"/>
    <x v="0"/>
    <n v="5.67"/>
    <n v="10342303"/>
    <n v="8762608"/>
    <n v="1360646"/>
    <n v="0"/>
    <n v="0"/>
    <n v="20465557"/>
  </r>
  <r>
    <x v="169"/>
    <x v="0"/>
    <x v="18"/>
    <x v="0"/>
    <n v="5.4"/>
    <n v="10654059"/>
    <n v="9060957"/>
    <n v="1376517"/>
    <n v="0"/>
    <n v="0"/>
    <n v="21091533"/>
  </r>
  <r>
    <x v="170"/>
    <x v="0"/>
    <x v="0"/>
    <x v="0"/>
    <n v="7.71"/>
    <n v="21753"/>
    <n v="4008"/>
    <n v="5501"/>
    <n v="0"/>
    <n v="138626"/>
    <n v="169888"/>
  </r>
  <r>
    <x v="170"/>
    <x v="0"/>
    <x v="1"/>
    <x v="0"/>
    <n v="8.75"/>
    <n v="21749"/>
    <n v="3890"/>
    <n v="5005"/>
    <n v="0"/>
    <n v="141288"/>
    <n v="171932"/>
  </r>
  <r>
    <x v="170"/>
    <x v="0"/>
    <x v="2"/>
    <x v="0"/>
    <n v="6.91"/>
    <n v="22446"/>
    <n v="3691"/>
    <n v="5566"/>
    <n v="0"/>
    <n v="162663"/>
    <n v="194366"/>
  </r>
  <r>
    <x v="170"/>
    <x v="0"/>
    <x v="3"/>
    <x v="0"/>
    <n v="7.22"/>
    <n v="24038"/>
    <n v="3659"/>
    <n v="6412"/>
    <n v="0"/>
    <n v="131534"/>
    <n v="165643"/>
  </r>
  <r>
    <x v="170"/>
    <x v="0"/>
    <x v="4"/>
    <x v="0"/>
    <n v="6.55"/>
    <n v="22663"/>
    <n v="3481"/>
    <n v="11059"/>
    <n v="0"/>
    <n v="181311"/>
    <n v="218514"/>
  </r>
  <r>
    <x v="170"/>
    <x v="0"/>
    <x v="5"/>
    <x v="0"/>
    <n v="6.58"/>
    <n v="24685"/>
    <n v="3684"/>
    <n v="13157"/>
    <n v="0"/>
    <n v="125591"/>
    <n v="167117"/>
  </r>
  <r>
    <x v="170"/>
    <x v="0"/>
    <x v="6"/>
    <x v="0"/>
    <n v="6.95"/>
    <n v="23143"/>
    <n v="3709"/>
    <n v="14112"/>
    <n v="0"/>
    <n v="158213"/>
    <n v="199177"/>
  </r>
  <r>
    <x v="170"/>
    <x v="0"/>
    <x v="7"/>
    <x v="0"/>
    <n v="6.5"/>
    <n v="22781"/>
    <n v="3841"/>
    <n v="14256"/>
    <n v="0"/>
    <n v="125715"/>
    <n v="166593"/>
  </r>
  <r>
    <x v="170"/>
    <x v="0"/>
    <x v="8"/>
    <x v="0"/>
    <n v="5.65"/>
    <n v="24032"/>
    <n v="3841"/>
    <n v="20338"/>
    <n v="0"/>
    <n v="146283"/>
    <n v="194494"/>
  </r>
  <r>
    <x v="170"/>
    <x v="0"/>
    <x v="9"/>
    <x v="0"/>
    <n v="6.05"/>
    <n v="25037"/>
    <n v="3658"/>
    <n v="18727"/>
    <n v="0"/>
    <n v="132083"/>
    <n v="179505"/>
  </r>
  <r>
    <x v="170"/>
    <x v="0"/>
    <x v="10"/>
    <x v="0"/>
    <n v="6.15"/>
    <n v="25031"/>
    <n v="3648"/>
    <n v="19022"/>
    <n v="0"/>
    <n v="123246"/>
    <n v="170947"/>
  </r>
  <r>
    <x v="170"/>
    <x v="0"/>
    <x v="11"/>
    <x v="0"/>
    <n v="6.19"/>
    <n v="25817"/>
    <n v="3561"/>
    <n v="15974"/>
    <n v="0"/>
    <n v="135017"/>
    <n v="180369"/>
  </r>
  <r>
    <x v="170"/>
    <x v="0"/>
    <x v="12"/>
    <x v="0"/>
    <n v="2.94"/>
    <n v="26297"/>
    <n v="3544"/>
    <n v="12309"/>
    <n v="0"/>
    <n v="172119"/>
    <n v="214269"/>
  </r>
  <r>
    <x v="170"/>
    <x v="0"/>
    <x v="13"/>
    <x v="0"/>
    <n v="5.12"/>
    <n v="35817"/>
    <n v="3514"/>
    <n v="36477"/>
    <n v="0"/>
    <n v="170397"/>
    <n v="246205"/>
  </r>
  <r>
    <x v="170"/>
    <x v="0"/>
    <x v="14"/>
    <x v="0"/>
    <n v="6.15"/>
    <n v="42368"/>
    <n v="5160"/>
    <n v="47011"/>
    <n v="0"/>
    <n v="159655"/>
    <n v="254194"/>
  </r>
  <r>
    <x v="170"/>
    <x v="0"/>
    <x v="15"/>
    <x v="0"/>
    <n v="6.19"/>
    <n v="41147"/>
    <n v="50641"/>
    <n v="168466"/>
    <n v="0"/>
    <n v="0"/>
    <n v="260254"/>
  </r>
  <r>
    <x v="170"/>
    <x v="0"/>
    <x v="16"/>
    <x v="0"/>
    <n v="6.87"/>
    <n v="41239"/>
    <n v="50890"/>
    <n v="152700"/>
    <n v="0"/>
    <n v="0"/>
    <n v="244829"/>
  </r>
  <r>
    <x v="170"/>
    <x v="0"/>
    <x v="17"/>
    <x v="0"/>
    <n v="6.77"/>
    <n v="40040"/>
    <n v="55303"/>
    <n v="122051"/>
    <n v="0"/>
    <n v="0"/>
    <n v="217394"/>
  </r>
  <r>
    <x v="170"/>
    <x v="0"/>
    <x v="18"/>
    <x v="0"/>
    <n v="6.03"/>
    <n v="41302"/>
    <n v="57174"/>
    <n v="136591"/>
    <n v="0"/>
    <n v="0"/>
    <n v="235067"/>
  </r>
  <r>
    <x v="171"/>
    <x v="0"/>
    <x v="0"/>
    <x v="0"/>
    <n v="9.5"/>
    <n v="52080"/>
    <n v="3770"/>
    <n v="12145"/>
    <n v="0"/>
    <n v="6105"/>
    <n v="74100"/>
  </r>
  <r>
    <x v="171"/>
    <x v="0"/>
    <x v="1"/>
    <x v="0"/>
    <n v="8.4"/>
    <n v="55993"/>
    <n v="4105"/>
    <n v="11434"/>
    <n v="0"/>
    <n v="6283"/>
    <n v="77815"/>
  </r>
  <r>
    <x v="171"/>
    <x v="0"/>
    <x v="2"/>
    <x v="0"/>
    <n v="9.92"/>
    <n v="53867"/>
    <n v="3838"/>
    <n v="11317"/>
    <n v="0"/>
    <n v="6952"/>
    <n v="75974"/>
  </r>
  <r>
    <x v="171"/>
    <x v="0"/>
    <x v="3"/>
    <x v="0"/>
    <n v="9.5299999999999994"/>
    <n v="61026"/>
    <n v="4385"/>
    <n v="9802"/>
    <n v="0"/>
    <n v="6200"/>
    <n v="81413"/>
  </r>
  <r>
    <x v="171"/>
    <x v="0"/>
    <x v="4"/>
    <x v="0"/>
    <n v="9.61"/>
    <n v="60043"/>
    <n v="3985"/>
    <n v="10648"/>
    <n v="0"/>
    <n v="6900"/>
    <n v="81576"/>
  </r>
  <r>
    <x v="171"/>
    <x v="0"/>
    <x v="5"/>
    <x v="0"/>
    <n v="8.77"/>
    <n v="67237"/>
    <n v="4842"/>
    <n v="11229"/>
    <n v="0"/>
    <n v="6018"/>
    <n v="89326"/>
  </r>
  <r>
    <x v="171"/>
    <x v="0"/>
    <x v="6"/>
    <x v="0"/>
    <n v="8.3800000000000008"/>
    <n v="66637"/>
    <n v="4772"/>
    <n v="11198"/>
    <n v="0"/>
    <n v="8601"/>
    <n v="91208"/>
  </r>
  <r>
    <x v="171"/>
    <x v="0"/>
    <x v="7"/>
    <x v="0"/>
    <n v="6.74"/>
    <n v="72506"/>
    <n v="5328"/>
    <n v="10724"/>
    <n v="0"/>
    <n v="8046"/>
    <n v="96604"/>
  </r>
  <r>
    <x v="171"/>
    <x v="0"/>
    <x v="8"/>
    <x v="0"/>
    <n v="8.15"/>
    <n v="78382"/>
    <n v="5454"/>
    <n v="11785"/>
    <n v="0"/>
    <n v="8197"/>
    <n v="103818"/>
  </r>
  <r>
    <x v="171"/>
    <x v="0"/>
    <x v="9"/>
    <x v="0"/>
    <n v="9.09"/>
    <n v="79889"/>
    <n v="5572"/>
    <n v="11034"/>
    <n v="0"/>
    <n v="7330"/>
    <n v="103825"/>
  </r>
  <r>
    <x v="171"/>
    <x v="0"/>
    <x v="10"/>
    <x v="0"/>
    <n v="7.71"/>
    <n v="81007"/>
    <n v="5930"/>
    <n v="10472"/>
    <n v="0"/>
    <n v="6476"/>
    <n v="103885"/>
  </r>
  <r>
    <x v="171"/>
    <x v="0"/>
    <x v="11"/>
    <x v="0"/>
    <n v="7.6"/>
    <n v="85193"/>
    <n v="7379"/>
    <n v="3935"/>
    <n v="0"/>
    <n v="8077"/>
    <n v="104584"/>
  </r>
  <r>
    <x v="171"/>
    <x v="0"/>
    <x v="12"/>
    <x v="0"/>
    <n v="8.67"/>
    <n v="89608"/>
    <n v="7871"/>
    <n v="3454"/>
    <n v="0"/>
    <n v="9483"/>
    <n v="110416"/>
  </r>
  <r>
    <x v="171"/>
    <x v="0"/>
    <x v="13"/>
    <x v="0"/>
    <n v="8.0299999999999994"/>
    <n v="93067"/>
    <n v="8147"/>
    <n v="3052"/>
    <n v="0"/>
    <n v="7483"/>
    <n v="111749"/>
  </r>
  <r>
    <x v="171"/>
    <x v="0"/>
    <x v="14"/>
    <x v="0"/>
    <n v="6.98"/>
    <n v="98855"/>
    <n v="8211"/>
    <n v="3384"/>
    <n v="0"/>
    <n v="6829"/>
    <n v="117279"/>
  </r>
  <r>
    <x v="171"/>
    <x v="0"/>
    <x v="15"/>
    <x v="0"/>
    <n v="7.93"/>
    <n v="108106"/>
    <n v="8281"/>
    <n v="3422"/>
    <n v="0"/>
    <n v="0"/>
    <n v="119809"/>
  </r>
  <r>
    <x v="171"/>
    <x v="0"/>
    <x v="16"/>
    <x v="0"/>
    <n v="6.77"/>
    <n v="111013"/>
    <n v="8782"/>
    <n v="3504"/>
    <n v="0"/>
    <n v="0"/>
    <n v="123299"/>
  </r>
  <r>
    <x v="171"/>
    <x v="0"/>
    <x v="17"/>
    <x v="0"/>
    <n v="8.5"/>
    <n v="115686"/>
    <n v="9048"/>
    <n v="3252"/>
    <n v="0"/>
    <n v="0"/>
    <n v="127986"/>
  </r>
  <r>
    <x v="171"/>
    <x v="0"/>
    <x v="18"/>
    <x v="0"/>
    <n v="7.39"/>
    <n v="121570"/>
    <n v="9375"/>
    <n v="3321"/>
    <n v="0"/>
    <n v="0"/>
    <n v="134266"/>
  </r>
  <r>
    <x v="172"/>
    <x v="0"/>
    <x v="0"/>
    <x v="0"/>
    <n v="3.15"/>
    <n v="236225"/>
    <n v="34341"/>
    <n v="259869"/>
    <n v="2049"/>
    <n v="1208"/>
    <n v="533692"/>
  </r>
  <r>
    <x v="172"/>
    <x v="0"/>
    <x v="1"/>
    <x v="0"/>
    <n v="3.24"/>
    <n v="245874"/>
    <n v="34816"/>
    <n v="264278"/>
    <n v="2470"/>
    <n v="766"/>
    <n v="548204"/>
  </r>
  <r>
    <x v="172"/>
    <x v="0"/>
    <x v="2"/>
    <x v="0"/>
    <n v="3.47"/>
    <n v="243607"/>
    <n v="35926"/>
    <n v="265262"/>
    <n v="2872"/>
    <n v="321"/>
    <n v="547988"/>
  </r>
  <r>
    <x v="172"/>
    <x v="0"/>
    <x v="3"/>
    <x v="0"/>
    <n v="2.19"/>
    <n v="272694"/>
    <n v="41273"/>
    <n v="278648"/>
    <n v="2924"/>
    <n v="574"/>
    <n v="596113"/>
  </r>
  <r>
    <x v="172"/>
    <x v="0"/>
    <x v="4"/>
    <x v="0"/>
    <n v="3.48"/>
    <n v="250342"/>
    <n v="48684"/>
    <n v="278052"/>
    <n v="2181"/>
    <n v="1321"/>
    <n v="580580"/>
  </r>
  <r>
    <x v="172"/>
    <x v="0"/>
    <x v="5"/>
    <x v="0"/>
    <n v="3.48"/>
    <n v="284350"/>
    <n v="52993"/>
    <n v="293200"/>
    <n v="2210"/>
    <n v="1329"/>
    <n v="634082"/>
  </r>
  <r>
    <x v="172"/>
    <x v="0"/>
    <x v="6"/>
    <x v="0"/>
    <n v="2.72"/>
    <n v="265940"/>
    <n v="55949"/>
    <n v="304121"/>
    <n v="2380"/>
    <n v="1329"/>
    <n v="629719"/>
  </r>
  <r>
    <x v="172"/>
    <x v="0"/>
    <x v="7"/>
    <x v="0"/>
    <n v="1.62"/>
    <n v="270147"/>
    <n v="54326"/>
    <n v="305302"/>
    <n v="2909"/>
    <n v="1292"/>
    <n v="633976"/>
  </r>
  <r>
    <x v="172"/>
    <x v="0"/>
    <x v="8"/>
    <x v="0"/>
    <n v="7.31"/>
    <n v="299142"/>
    <n v="56594"/>
    <n v="289297"/>
    <n v="2958"/>
    <n v="1741"/>
    <n v="649732"/>
  </r>
  <r>
    <x v="172"/>
    <x v="0"/>
    <x v="9"/>
    <x v="0"/>
    <n v="2.15"/>
    <n v="281398"/>
    <n v="57592"/>
    <n v="312602"/>
    <n v="3044"/>
    <n v="2199"/>
    <n v="656835"/>
  </r>
  <r>
    <x v="172"/>
    <x v="0"/>
    <x v="10"/>
    <x v="0"/>
    <n v="3.34"/>
    <n v="269956"/>
    <n v="61276"/>
    <n v="327190"/>
    <n v="3405"/>
    <n v="2456"/>
    <n v="664283"/>
  </r>
  <r>
    <x v="172"/>
    <x v="0"/>
    <x v="11"/>
    <x v="0"/>
    <n v="2.21"/>
    <n v="269485"/>
    <n v="72661"/>
    <n v="320049"/>
    <n v="3445"/>
    <n v="2456"/>
    <n v="668096"/>
  </r>
  <r>
    <x v="172"/>
    <x v="0"/>
    <x v="12"/>
    <x v="0"/>
    <n v="3.4"/>
    <n v="282195"/>
    <n v="82654"/>
    <n v="322493"/>
    <n v="3388"/>
    <n v="2483"/>
    <n v="693213"/>
  </r>
  <r>
    <x v="172"/>
    <x v="0"/>
    <x v="13"/>
    <x v="0"/>
    <n v="3.31"/>
    <n v="282877"/>
    <n v="277609"/>
    <n v="110215"/>
    <n v="0"/>
    <n v="19256"/>
    <n v="689957"/>
  </r>
  <r>
    <x v="172"/>
    <x v="0"/>
    <x v="14"/>
    <x v="0"/>
    <n v="3.12"/>
    <n v="282068"/>
    <n v="282453"/>
    <n v="102326"/>
    <n v="0"/>
    <n v="20609"/>
    <n v="687456"/>
  </r>
  <r>
    <x v="172"/>
    <x v="0"/>
    <x v="15"/>
    <x v="0"/>
    <n v="4.2300000000000004"/>
    <n v="278959"/>
    <n v="282103"/>
    <n v="137729"/>
    <n v="0"/>
    <n v="0"/>
    <n v="698791"/>
  </r>
  <r>
    <x v="172"/>
    <x v="0"/>
    <x v="16"/>
    <x v="0"/>
    <n v="3.45"/>
    <n v="292114"/>
    <n v="284728"/>
    <n v="151303"/>
    <n v="0"/>
    <n v="0"/>
    <n v="728145"/>
  </r>
  <r>
    <x v="172"/>
    <x v="0"/>
    <x v="17"/>
    <x v="0"/>
    <n v="4.04"/>
    <n v="295048"/>
    <n v="297156"/>
    <n v="160577"/>
    <n v="0"/>
    <n v="0"/>
    <n v="752781"/>
  </r>
  <r>
    <x v="172"/>
    <x v="0"/>
    <x v="18"/>
    <x v="0"/>
    <n v="3.98"/>
    <n v="306771"/>
    <n v="313529"/>
    <n v="161834"/>
    <n v="0"/>
    <n v="0"/>
    <n v="782134"/>
  </r>
  <r>
    <x v="173"/>
    <x v="0"/>
    <x v="0"/>
    <x v="0"/>
    <n v="5.61"/>
    <n v="37589"/>
    <n v="24055"/>
    <n v="0"/>
    <n v="0"/>
    <n v="0"/>
    <n v="61644"/>
  </r>
  <r>
    <x v="173"/>
    <x v="0"/>
    <x v="1"/>
    <x v="0"/>
    <n v="6.29"/>
    <n v="39283"/>
    <n v="25779"/>
    <n v="0"/>
    <n v="0"/>
    <n v="0"/>
    <n v="65062"/>
  </r>
  <r>
    <x v="173"/>
    <x v="0"/>
    <x v="2"/>
    <x v="0"/>
    <n v="9.4600000000000009"/>
    <n v="37692"/>
    <n v="25350"/>
    <n v="0"/>
    <n v="400"/>
    <n v="3925"/>
    <n v="67367"/>
  </r>
  <r>
    <x v="173"/>
    <x v="0"/>
    <x v="3"/>
    <x v="0"/>
    <n v="4.55"/>
    <n v="40960"/>
    <n v="29507"/>
    <n v="0"/>
    <n v="400"/>
    <n v="4730"/>
    <n v="75597"/>
  </r>
  <r>
    <x v="173"/>
    <x v="0"/>
    <x v="4"/>
    <x v="0"/>
    <n v="4.55"/>
    <n v="40960"/>
    <n v="29507"/>
    <n v="0"/>
    <n v="400"/>
    <n v="4730"/>
    <n v="75597"/>
  </r>
  <r>
    <x v="173"/>
    <x v="0"/>
    <x v="5"/>
    <x v="0"/>
    <n v="4.84"/>
    <n v="43655"/>
    <n v="29680"/>
    <n v="0"/>
    <n v="4000"/>
    <n v="1576"/>
    <n v="78911"/>
  </r>
  <r>
    <x v="173"/>
    <x v="0"/>
    <x v="6"/>
    <x v="0"/>
    <n v="6.65"/>
    <n v="40342"/>
    <n v="29014"/>
    <n v="0"/>
    <n v="5267"/>
    <n v="750"/>
    <n v="75373"/>
  </r>
  <r>
    <x v="173"/>
    <x v="0"/>
    <x v="7"/>
    <x v="0"/>
    <n v="4.33"/>
    <n v="38772"/>
    <n v="29864"/>
    <n v="0"/>
    <n v="5869"/>
    <n v="0"/>
    <n v="74505"/>
  </r>
  <r>
    <x v="173"/>
    <x v="0"/>
    <x v="8"/>
    <x v="0"/>
    <n v="5.95"/>
    <n v="40038"/>
    <n v="29871"/>
    <n v="0"/>
    <n v="0"/>
    <n v="4856"/>
    <n v="74765"/>
  </r>
  <r>
    <x v="173"/>
    <x v="0"/>
    <x v="9"/>
    <x v="0"/>
    <n v="5.4"/>
    <n v="39764"/>
    <n v="32157"/>
    <n v="0"/>
    <n v="0"/>
    <n v="5433"/>
    <n v="77354"/>
  </r>
  <r>
    <x v="173"/>
    <x v="0"/>
    <x v="10"/>
    <x v="0"/>
    <n v="2.4300000000000002"/>
    <n v="42298"/>
    <n v="32389"/>
    <n v="0"/>
    <n v="0"/>
    <n v="4957"/>
    <n v="79644"/>
  </r>
  <r>
    <x v="173"/>
    <x v="0"/>
    <x v="11"/>
    <x v="0"/>
    <n v="1.96"/>
    <n v="42900"/>
    <n v="34045"/>
    <n v="0"/>
    <n v="0"/>
    <n v="3998"/>
    <n v="80943"/>
  </r>
  <r>
    <x v="173"/>
    <x v="0"/>
    <x v="12"/>
    <x v="0"/>
    <n v="5.93"/>
    <n v="41221"/>
    <n v="32117"/>
    <n v="0"/>
    <n v="0"/>
    <n v="4438"/>
    <n v="77776"/>
  </r>
  <r>
    <x v="173"/>
    <x v="0"/>
    <x v="13"/>
    <x v="0"/>
    <n v="8.4"/>
    <n v="39129"/>
    <n v="38096"/>
    <n v="0"/>
    <n v="0"/>
    <n v="0"/>
    <n v="77225"/>
  </r>
  <r>
    <x v="173"/>
    <x v="0"/>
    <x v="14"/>
    <x v="0"/>
    <n v="7.68"/>
    <n v="35139"/>
    <n v="36635"/>
    <n v="0"/>
    <n v="0"/>
    <n v="0"/>
    <n v="71774"/>
  </r>
  <r>
    <x v="173"/>
    <x v="0"/>
    <x v="15"/>
    <x v="0"/>
    <n v="10.35"/>
    <n v="37018"/>
    <n v="29769"/>
    <n v="0"/>
    <n v="0"/>
    <n v="0"/>
    <n v="66787"/>
  </r>
  <r>
    <x v="173"/>
    <x v="0"/>
    <x v="16"/>
    <x v="0"/>
    <n v="5.07"/>
    <n v="35369"/>
    <n v="38312"/>
    <n v="0"/>
    <n v="0"/>
    <n v="0"/>
    <n v="73681"/>
  </r>
  <r>
    <x v="173"/>
    <x v="0"/>
    <x v="17"/>
    <x v="0"/>
    <n v="6.98"/>
    <n v="36280"/>
    <n v="40862"/>
    <n v="0"/>
    <n v="0"/>
    <n v="0"/>
    <n v="77142"/>
  </r>
  <r>
    <x v="173"/>
    <x v="0"/>
    <x v="18"/>
    <x v="0"/>
    <n v="2.71"/>
    <n v="38020"/>
    <n v="43287"/>
    <n v="0"/>
    <n v="0"/>
    <n v="0"/>
    <n v="81307"/>
  </r>
  <r>
    <x v="174"/>
    <x v="0"/>
    <x v="0"/>
    <x v="0"/>
    <n v="6.28"/>
    <n v="39501"/>
    <n v="18028"/>
    <n v="15970"/>
    <n v="63"/>
    <n v="21"/>
    <n v="73583"/>
  </r>
  <r>
    <x v="174"/>
    <x v="0"/>
    <x v="1"/>
    <x v="0"/>
    <n v="5.48"/>
    <n v="41969"/>
    <n v="19007"/>
    <n v="16214"/>
    <n v="50"/>
    <n v="22"/>
    <n v="77262"/>
  </r>
  <r>
    <x v="174"/>
    <x v="0"/>
    <x v="2"/>
    <x v="0"/>
    <n v="5.93"/>
    <n v="40137"/>
    <n v="19060"/>
    <n v="17151"/>
    <n v="51"/>
    <n v="22"/>
    <n v="76421"/>
  </r>
  <r>
    <x v="174"/>
    <x v="0"/>
    <x v="3"/>
    <x v="0"/>
    <n v="6.46"/>
    <n v="42538"/>
    <n v="20392"/>
    <n v="15371"/>
    <n v="51"/>
    <n v="21"/>
    <n v="78373"/>
  </r>
  <r>
    <x v="174"/>
    <x v="0"/>
    <x v="4"/>
    <x v="0"/>
    <n v="5.12"/>
    <n v="40105"/>
    <n v="21275"/>
    <n v="0"/>
    <n v="73"/>
    <n v="18634"/>
    <n v="80087"/>
  </r>
  <r>
    <x v="174"/>
    <x v="0"/>
    <x v="5"/>
    <x v="0"/>
    <n v="5.84"/>
    <n v="45227"/>
    <n v="22426"/>
    <n v="0"/>
    <n v="51"/>
    <n v="15395"/>
    <n v="83099"/>
  </r>
  <r>
    <x v="174"/>
    <x v="0"/>
    <x v="6"/>
    <x v="0"/>
    <n v="2.75"/>
    <n v="42834"/>
    <n v="24277"/>
    <n v="0"/>
    <n v="51"/>
    <n v="19535"/>
    <n v="86697"/>
  </r>
  <r>
    <x v="174"/>
    <x v="0"/>
    <x v="7"/>
    <x v="0"/>
    <n v="4.33"/>
    <n v="44119"/>
    <n v="24128"/>
    <n v="0"/>
    <n v="51"/>
    <n v="15751"/>
    <n v="84049"/>
  </r>
  <r>
    <x v="174"/>
    <x v="0"/>
    <x v="8"/>
    <x v="0"/>
    <n v="5.69"/>
    <n v="43446"/>
    <n v="24170"/>
    <n v="0"/>
    <n v="56"/>
    <n v="20406"/>
    <n v="88078"/>
  </r>
  <r>
    <x v="174"/>
    <x v="0"/>
    <x v="9"/>
    <x v="0"/>
    <n v="5.71"/>
    <n v="44451"/>
    <n v="25434"/>
    <n v="0"/>
    <n v="57"/>
    <n v="18492"/>
    <n v="88434"/>
  </r>
  <r>
    <x v="175"/>
    <x v="0"/>
    <x v="0"/>
    <x v="0"/>
    <n v="1.94"/>
    <n v="4687"/>
    <n v="0"/>
    <n v="0"/>
    <n v="0"/>
    <n v="0"/>
    <n v="4687"/>
  </r>
  <r>
    <x v="175"/>
    <x v="0"/>
    <x v="1"/>
    <x v="0"/>
    <n v="1.94"/>
    <n v="4687"/>
    <n v="0"/>
    <n v="0"/>
    <n v="0"/>
    <n v="0"/>
    <n v="4687"/>
  </r>
  <r>
    <x v="175"/>
    <x v="0"/>
    <x v="2"/>
    <x v="0"/>
    <n v="1.94"/>
    <n v="4687"/>
    <n v="0"/>
    <n v="0"/>
    <n v="0"/>
    <n v="0"/>
    <n v="4687"/>
  </r>
  <r>
    <x v="175"/>
    <x v="0"/>
    <x v="3"/>
    <x v="0"/>
    <n v="4.7699999999999996"/>
    <n v="8577"/>
    <n v="1575"/>
    <n v="0"/>
    <n v="300"/>
    <n v="0"/>
    <n v="10452"/>
  </r>
  <r>
    <x v="175"/>
    <x v="0"/>
    <x v="4"/>
    <x v="0"/>
    <n v="0"/>
    <n v="3325"/>
    <n v="0"/>
    <n v="1295"/>
    <n v="400"/>
    <n v="0"/>
    <n v="5020"/>
  </r>
  <r>
    <x v="175"/>
    <x v="0"/>
    <x v="5"/>
    <x v="0"/>
    <n v="0"/>
    <n v="4500"/>
    <n v="0"/>
    <n v="1437"/>
    <n v="400"/>
    <n v="0"/>
    <n v="6337"/>
  </r>
  <r>
    <x v="175"/>
    <x v="0"/>
    <x v="6"/>
    <x v="0"/>
    <n v="0"/>
    <n v="4720"/>
    <n v="0"/>
    <n v="1119"/>
    <n v="400"/>
    <n v="0"/>
    <n v="6239"/>
  </r>
  <r>
    <x v="175"/>
    <x v="0"/>
    <x v="7"/>
    <x v="0"/>
    <n v="0"/>
    <n v="5430"/>
    <n v="0"/>
    <n v="1106"/>
    <n v="400"/>
    <n v="0"/>
    <n v="6936"/>
  </r>
  <r>
    <x v="175"/>
    <x v="0"/>
    <x v="8"/>
    <x v="0"/>
    <n v="0"/>
    <n v="5173"/>
    <n v="0"/>
    <n v="746"/>
    <n v="362"/>
    <n v="0"/>
    <n v="6281"/>
  </r>
  <r>
    <x v="175"/>
    <x v="0"/>
    <x v="9"/>
    <x v="0"/>
    <n v="0"/>
    <n v="5357"/>
    <n v="0"/>
    <n v="715"/>
    <n v="400"/>
    <n v="0"/>
    <n v="6472"/>
  </r>
  <r>
    <x v="175"/>
    <x v="0"/>
    <x v="10"/>
    <x v="0"/>
    <n v="0"/>
    <n v="5148"/>
    <n v="0"/>
    <n v="609"/>
    <n v="400"/>
    <n v="0"/>
    <n v="6157"/>
  </r>
  <r>
    <x v="175"/>
    <x v="0"/>
    <x v="11"/>
    <x v="0"/>
    <n v="0"/>
    <n v="5349"/>
    <n v="0"/>
    <n v="610"/>
    <n v="400"/>
    <n v="0"/>
    <n v="6359"/>
  </r>
  <r>
    <x v="175"/>
    <x v="0"/>
    <x v="12"/>
    <x v="0"/>
    <n v="0"/>
    <n v="6026"/>
    <n v="0"/>
    <n v="201"/>
    <n v="400"/>
    <n v="0"/>
    <n v="6627"/>
  </r>
  <r>
    <x v="175"/>
    <x v="0"/>
    <x v="13"/>
    <x v="0"/>
    <n v="0"/>
    <n v="5426"/>
    <n v="0"/>
    <n v="166"/>
    <n v="0"/>
    <n v="0"/>
    <n v="5592"/>
  </r>
  <r>
    <x v="175"/>
    <x v="0"/>
    <x v="14"/>
    <x v="0"/>
    <n v="0"/>
    <n v="5498"/>
    <n v="0"/>
    <n v="363"/>
    <n v="0"/>
    <n v="0"/>
    <n v="5861"/>
  </r>
  <r>
    <x v="175"/>
    <x v="0"/>
    <x v="15"/>
    <x v="0"/>
    <n v="0"/>
    <n v="5063"/>
    <n v="0"/>
    <n v="314"/>
    <n v="0"/>
    <n v="0"/>
    <n v="5377"/>
  </r>
  <r>
    <x v="175"/>
    <x v="0"/>
    <x v="16"/>
    <x v="0"/>
    <n v="0"/>
    <n v="5073"/>
    <n v="0"/>
    <n v="174"/>
    <n v="0"/>
    <n v="0"/>
    <n v="5247"/>
  </r>
  <r>
    <x v="175"/>
    <x v="0"/>
    <x v="17"/>
    <x v="0"/>
    <n v="0"/>
    <n v="5058"/>
    <n v="0"/>
    <n v="129"/>
    <n v="0"/>
    <n v="0"/>
    <n v="5187"/>
  </r>
  <r>
    <x v="175"/>
    <x v="0"/>
    <x v="18"/>
    <x v="0"/>
    <n v="0"/>
    <n v="5305"/>
    <n v="0"/>
    <n v="6"/>
    <n v="0"/>
    <n v="0"/>
    <n v="5311"/>
  </r>
  <r>
    <x v="176"/>
    <x v="0"/>
    <x v="0"/>
    <x v="0"/>
    <n v="1.46"/>
    <n v="6320"/>
    <n v="2107"/>
    <n v="0"/>
    <n v="0"/>
    <n v="0"/>
    <n v="8427"/>
  </r>
  <r>
    <x v="176"/>
    <x v="0"/>
    <x v="1"/>
    <x v="0"/>
    <n v="1.45"/>
    <n v="6265"/>
    <n v="2088"/>
    <n v="0"/>
    <n v="0"/>
    <n v="0"/>
    <n v="8353"/>
  </r>
  <r>
    <x v="176"/>
    <x v="0"/>
    <x v="2"/>
    <x v="0"/>
    <n v="1.46"/>
    <n v="6327"/>
    <n v="2109"/>
    <n v="0"/>
    <n v="0"/>
    <n v="0"/>
    <n v="8436"/>
  </r>
  <r>
    <x v="176"/>
    <x v="0"/>
    <x v="3"/>
    <x v="0"/>
    <n v="1.45"/>
    <n v="6175"/>
    <n v="2058"/>
    <n v="0"/>
    <n v="0"/>
    <n v="0"/>
    <n v="8233"/>
  </r>
  <r>
    <x v="176"/>
    <x v="0"/>
    <x v="4"/>
    <x v="0"/>
    <n v="1.46"/>
    <n v="6817"/>
    <n v="2152"/>
    <n v="0"/>
    <n v="0"/>
    <n v="0"/>
    <n v="8969"/>
  </r>
  <r>
    <x v="176"/>
    <x v="0"/>
    <x v="5"/>
    <x v="0"/>
    <n v="1.56"/>
    <n v="7216"/>
    <n v="2354"/>
    <n v="0"/>
    <n v="0"/>
    <n v="0"/>
    <n v="9570"/>
  </r>
  <r>
    <x v="176"/>
    <x v="0"/>
    <x v="6"/>
    <x v="0"/>
    <n v="1.57"/>
    <n v="7987"/>
    <n v="2292"/>
    <n v="0"/>
    <n v="0"/>
    <n v="0"/>
    <n v="10279"/>
  </r>
  <r>
    <x v="176"/>
    <x v="0"/>
    <x v="7"/>
    <x v="0"/>
    <n v="1.6"/>
    <n v="8025"/>
    <n v="2303"/>
    <n v="0"/>
    <n v="0"/>
    <n v="0"/>
    <n v="10328"/>
  </r>
  <r>
    <x v="176"/>
    <x v="0"/>
    <x v="8"/>
    <x v="0"/>
    <n v="1.43"/>
    <n v="9474"/>
    <n v="2717"/>
    <n v="0"/>
    <n v="0"/>
    <n v="0"/>
    <n v="12191"/>
  </r>
  <r>
    <x v="176"/>
    <x v="0"/>
    <x v="9"/>
    <x v="0"/>
    <n v="1.59"/>
    <n v="10833"/>
    <n v="3145"/>
    <n v="0"/>
    <n v="0"/>
    <n v="0"/>
    <n v="13978"/>
  </r>
  <r>
    <x v="176"/>
    <x v="0"/>
    <x v="10"/>
    <x v="0"/>
    <n v="1.53"/>
    <n v="12394"/>
    <n v="3913"/>
    <n v="0"/>
    <n v="0"/>
    <n v="0"/>
    <n v="16307"/>
  </r>
  <r>
    <x v="176"/>
    <x v="0"/>
    <x v="11"/>
    <x v="0"/>
    <n v="1.52"/>
    <n v="13750"/>
    <n v="4342"/>
    <n v="0"/>
    <n v="0"/>
    <n v="0"/>
    <n v="18092"/>
  </r>
  <r>
    <x v="176"/>
    <x v="0"/>
    <x v="12"/>
    <x v="0"/>
    <n v="1.52"/>
    <n v="14045"/>
    <n v="4435"/>
    <n v="0"/>
    <n v="0"/>
    <n v="0"/>
    <n v="18480"/>
  </r>
  <r>
    <x v="176"/>
    <x v="0"/>
    <x v="13"/>
    <x v="0"/>
    <n v="6.06"/>
    <n v="15184"/>
    <n v="3916"/>
    <n v="0"/>
    <n v="0"/>
    <n v="0"/>
    <n v="19100"/>
  </r>
  <r>
    <x v="176"/>
    <x v="0"/>
    <x v="14"/>
    <x v="0"/>
    <n v="4.58"/>
    <n v="14384"/>
    <n v="4125"/>
    <n v="0"/>
    <n v="0"/>
    <n v="0"/>
    <n v="18509"/>
  </r>
  <r>
    <x v="176"/>
    <x v="0"/>
    <x v="15"/>
    <x v="0"/>
    <n v="4.45"/>
    <n v="15122"/>
    <n v="4152"/>
    <n v="212"/>
    <n v="0"/>
    <n v="0"/>
    <n v="19486"/>
  </r>
  <r>
    <x v="176"/>
    <x v="0"/>
    <x v="16"/>
    <x v="0"/>
    <n v="0.14000000000000001"/>
    <n v="15251"/>
    <n v="4418"/>
    <n v="419"/>
    <n v="0"/>
    <n v="0"/>
    <n v="20088"/>
  </r>
  <r>
    <x v="176"/>
    <x v="0"/>
    <x v="17"/>
    <x v="0"/>
    <n v="3.83"/>
    <n v="14066"/>
    <n v="6244"/>
    <n v="451"/>
    <n v="0"/>
    <n v="0"/>
    <n v="20761"/>
  </r>
  <r>
    <x v="176"/>
    <x v="0"/>
    <x v="18"/>
    <x v="0"/>
    <n v="0"/>
    <n v="13881"/>
    <n v="6558"/>
    <n v="516"/>
    <n v="0"/>
    <n v="0"/>
    <n v="20955"/>
  </r>
  <r>
    <x v="177"/>
    <x v="0"/>
    <x v="0"/>
    <x v="0"/>
    <n v="2.75"/>
    <n v="154985"/>
    <n v="75680"/>
    <n v="66626"/>
    <n v="1144"/>
    <n v="0"/>
    <n v="298435"/>
  </r>
  <r>
    <x v="177"/>
    <x v="0"/>
    <x v="1"/>
    <x v="0"/>
    <n v="3.42"/>
    <n v="156770"/>
    <n v="78975"/>
    <n v="73632"/>
    <n v="1164"/>
    <n v="0"/>
    <n v="310541"/>
  </r>
  <r>
    <x v="177"/>
    <x v="0"/>
    <x v="2"/>
    <x v="0"/>
    <n v="4"/>
    <n v="160294"/>
    <n v="79377"/>
    <n v="84408"/>
    <n v="1177"/>
    <n v="0"/>
    <n v="325256"/>
  </r>
  <r>
    <x v="177"/>
    <x v="0"/>
    <x v="3"/>
    <x v="0"/>
    <n v="2.12"/>
    <n v="164925"/>
    <n v="83354"/>
    <n v="82103"/>
    <n v="1200"/>
    <n v="0"/>
    <n v="331582"/>
  </r>
  <r>
    <x v="177"/>
    <x v="0"/>
    <x v="4"/>
    <x v="0"/>
    <n v="3.13"/>
    <n v="153900"/>
    <n v="86715"/>
    <n v="85571"/>
    <n v="1219"/>
    <n v="0"/>
    <n v="327405"/>
  </r>
  <r>
    <x v="177"/>
    <x v="0"/>
    <x v="5"/>
    <x v="0"/>
    <n v="2.8"/>
    <n v="167953"/>
    <n v="82352"/>
    <n v="89966"/>
    <n v="1292"/>
    <n v="0"/>
    <n v="341563"/>
  </r>
  <r>
    <x v="177"/>
    <x v="0"/>
    <x v="6"/>
    <x v="0"/>
    <n v="2.65"/>
    <n v="162478"/>
    <n v="89004"/>
    <n v="94018"/>
    <n v="1350"/>
    <n v="0"/>
    <n v="346850"/>
  </r>
  <r>
    <x v="177"/>
    <x v="0"/>
    <x v="7"/>
    <x v="0"/>
    <n v="2.57"/>
    <n v="158634"/>
    <n v="89150"/>
    <n v="112663"/>
    <n v="1455"/>
    <n v="0"/>
    <n v="361902"/>
  </r>
  <r>
    <x v="177"/>
    <x v="0"/>
    <x v="8"/>
    <x v="0"/>
    <n v="2.71"/>
    <n v="165825"/>
    <n v="97900"/>
    <n v="122011"/>
    <n v="1524"/>
    <n v="0"/>
    <n v="387260"/>
  </r>
  <r>
    <x v="177"/>
    <x v="0"/>
    <x v="9"/>
    <x v="0"/>
    <n v="2.4500000000000002"/>
    <n v="166008"/>
    <n v="94393"/>
    <n v="130636"/>
    <n v="1567"/>
    <n v="0"/>
    <n v="392604"/>
  </r>
  <r>
    <x v="177"/>
    <x v="0"/>
    <x v="10"/>
    <x v="0"/>
    <n v="2.5499999999999998"/>
    <n v="166414"/>
    <n v="97720"/>
    <n v="132983"/>
    <n v="1647"/>
    <n v="0"/>
    <n v="398764"/>
  </r>
  <r>
    <x v="177"/>
    <x v="0"/>
    <x v="11"/>
    <x v="0"/>
    <n v="1.9"/>
    <n v="175721"/>
    <n v="101826"/>
    <n v="140630"/>
    <n v="1709"/>
    <n v="0"/>
    <n v="419886"/>
  </r>
  <r>
    <x v="177"/>
    <x v="0"/>
    <x v="12"/>
    <x v="0"/>
    <n v="3.17"/>
    <n v="172818"/>
    <n v="100597"/>
    <n v="144575"/>
    <n v="1846"/>
    <n v="0"/>
    <n v="419836"/>
  </r>
  <r>
    <x v="177"/>
    <x v="0"/>
    <x v="13"/>
    <x v="0"/>
    <n v="2.65"/>
    <n v="166927"/>
    <n v="97753"/>
    <n v="114975"/>
    <n v="0"/>
    <n v="1913"/>
    <n v="381568"/>
  </r>
  <r>
    <x v="177"/>
    <x v="0"/>
    <x v="14"/>
    <x v="0"/>
    <n v="2.96"/>
    <n v="167059"/>
    <n v="96753"/>
    <n v="124910"/>
    <n v="0"/>
    <n v="1951"/>
    <n v="390673"/>
  </r>
  <r>
    <x v="177"/>
    <x v="0"/>
    <x v="15"/>
    <x v="0"/>
    <n v="3.36"/>
    <n v="167573"/>
    <n v="100461"/>
    <n v="111028"/>
    <n v="0"/>
    <n v="0"/>
    <n v="379062"/>
  </r>
  <r>
    <x v="177"/>
    <x v="0"/>
    <x v="16"/>
    <x v="0"/>
    <n v="2.37"/>
    <n v="173329"/>
    <n v="102890"/>
    <n v="104217"/>
    <n v="0"/>
    <n v="0"/>
    <n v="380436"/>
  </r>
  <r>
    <x v="177"/>
    <x v="0"/>
    <x v="17"/>
    <x v="0"/>
    <n v="3.46"/>
    <n v="176428"/>
    <n v="104336"/>
    <n v="41321"/>
    <n v="0"/>
    <n v="0"/>
    <n v="322085"/>
  </r>
  <r>
    <x v="177"/>
    <x v="0"/>
    <x v="18"/>
    <x v="0"/>
    <n v="2.67"/>
    <n v="185518"/>
    <n v="109799"/>
    <n v="31716"/>
    <n v="0"/>
    <n v="0"/>
    <n v="327033"/>
  </r>
  <r>
    <x v="178"/>
    <x v="0"/>
    <x v="0"/>
    <x v="0"/>
    <n v="2.13"/>
    <n v="18118"/>
    <n v="12692"/>
    <n v="157865"/>
    <n v="95"/>
    <n v="9978"/>
    <n v="198748"/>
  </r>
  <r>
    <x v="178"/>
    <x v="0"/>
    <x v="1"/>
    <x v="0"/>
    <n v="1.04"/>
    <n v="20058"/>
    <n v="12880"/>
    <n v="167622"/>
    <n v="313"/>
    <n v="10863"/>
    <n v="211736"/>
  </r>
  <r>
    <x v="178"/>
    <x v="0"/>
    <x v="2"/>
    <x v="0"/>
    <n v="2.4"/>
    <n v="19615"/>
    <n v="12736"/>
    <n v="190718"/>
    <n v="327"/>
    <n v="10984"/>
    <n v="234380"/>
  </r>
  <r>
    <x v="178"/>
    <x v="0"/>
    <x v="3"/>
    <x v="0"/>
    <n v="2.64"/>
    <n v="21230"/>
    <n v="13655"/>
    <n v="103669"/>
    <n v="314"/>
    <n v="10981"/>
    <n v="149849"/>
  </r>
  <r>
    <x v="178"/>
    <x v="0"/>
    <x v="4"/>
    <x v="0"/>
    <n v="3.95"/>
    <n v="19970"/>
    <n v="13386"/>
    <n v="159991"/>
    <n v="315"/>
    <n v="11975"/>
    <n v="205637"/>
  </r>
  <r>
    <x v="178"/>
    <x v="0"/>
    <x v="5"/>
    <x v="0"/>
    <n v="12.75"/>
    <n v="21326"/>
    <n v="14186"/>
    <n v="13399"/>
    <n v="315"/>
    <n v="9694"/>
    <n v="58920"/>
  </r>
  <r>
    <x v="178"/>
    <x v="0"/>
    <x v="6"/>
    <x v="0"/>
    <n v="4.3600000000000003"/>
    <n v="22048"/>
    <n v="14695"/>
    <n v="110859"/>
    <n v="313"/>
    <n v="12470"/>
    <n v="160385"/>
  </r>
  <r>
    <x v="178"/>
    <x v="0"/>
    <x v="7"/>
    <x v="0"/>
    <n v="3.06"/>
    <n v="24242"/>
    <n v="14810"/>
    <n v="224103"/>
    <n v="317"/>
    <n v="9402"/>
    <n v="272874"/>
  </r>
  <r>
    <x v="178"/>
    <x v="0"/>
    <x v="8"/>
    <x v="0"/>
    <n v="3.25"/>
    <n v="25718"/>
    <n v="15854"/>
    <n v="217161"/>
    <n v="319"/>
    <n v="11495"/>
    <n v="270547"/>
  </r>
  <r>
    <x v="178"/>
    <x v="0"/>
    <x v="9"/>
    <x v="0"/>
    <n v="3.24"/>
    <n v="25436"/>
    <n v="15320"/>
    <n v="198765"/>
    <n v="326"/>
    <n v="10513"/>
    <n v="250360"/>
  </r>
  <r>
    <x v="178"/>
    <x v="0"/>
    <x v="10"/>
    <x v="0"/>
    <n v="3.1"/>
    <n v="26147"/>
    <n v="16071"/>
    <n v="181184"/>
    <n v="326"/>
    <n v="9147"/>
    <n v="232875"/>
  </r>
  <r>
    <x v="178"/>
    <x v="0"/>
    <x v="11"/>
    <x v="0"/>
    <n v="2.9"/>
    <n v="26833"/>
    <n v="16724"/>
    <n v="128328"/>
    <n v="338"/>
    <n v="11694"/>
    <n v="183917"/>
  </r>
  <r>
    <x v="178"/>
    <x v="0"/>
    <x v="12"/>
    <x v="0"/>
    <n v="3.19"/>
    <n v="28188"/>
    <n v="17678"/>
    <n v="132575"/>
    <n v="325"/>
    <n v="13521"/>
    <n v="192287"/>
  </r>
  <r>
    <x v="178"/>
    <x v="0"/>
    <x v="13"/>
    <x v="0"/>
    <n v="9.27"/>
    <n v="22250"/>
    <n v="14560"/>
    <n v="79929"/>
    <n v="0"/>
    <n v="12565"/>
    <n v="129304"/>
  </r>
  <r>
    <x v="178"/>
    <x v="0"/>
    <x v="14"/>
    <x v="0"/>
    <n v="2.46"/>
    <n v="27927"/>
    <n v="18305"/>
    <n v="103207"/>
    <n v="0"/>
    <n v="12041"/>
    <n v="161480"/>
  </r>
  <r>
    <x v="178"/>
    <x v="0"/>
    <x v="15"/>
    <x v="0"/>
    <n v="0"/>
    <n v="27903"/>
    <n v="30629"/>
    <n v="128977"/>
    <n v="0"/>
    <n v="0"/>
    <n v="187509"/>
  </r>
  <r>
    <x v="178"/>
    <x v="0"/>
    <x v="16"/>
    <x v="0"/>
    <n v="0"/>
    <n v="25377"/>
    <n v="25161"/>
    <n v="173358"/>
    <n v="0"/>
    <n v="0"/>
    <n v="223896"/>
  </r>
  <r>
    <x v="178"/>
    <x v="0"/>
    <x v="17"/>
    <x v="0"/>
    <n v="0"/>
    <n v="26881"/>
    <n v="19202"/>
    <n v="172994"/>
    <n v="0"/>
    <n v="0"/>
    <n v="219077"/>
  </r>
  <r>
    <x v="178"/>
    <x v="0"/>
    <x v="18"/>
    <x v="0"/>
    <n v="2.12"/>
    <n v="27916"/>
    <n v="18636"/>
    <n v="141926"/>
    <n v="0"/>
    <n v="0"/>
    <n v="188478"/>
  </r>
  <r>
    <x v="179"/>
    <x v="0"/>
    <x v="5"/>
    <x v="0"/>
    <n v="4.1100000000000003"/>
    <n v="11080"/>
    <n v="399"/>
    <n v="0"/>
    <n v="0"/>
    <n v="595"/>
    <n v="12074"/>
  </r>
  <r>
    <x v="179"/>
    <x v="0"/>
    <x v="6"/>
    <x v="0"/>
    <n v="0.72"/>
    <n v="13503"/>
    <n v="447"/>
    <n v="0"/>
    <n v="0"/>
    <n v="746"/>
    <n v="14696"/>
  </r>
  <r>
    <x v="179"/>
    <x v="0"/>
    <x v="7"/>
    <x v="0"/>
    <n v="4.84"/>
    <n v="12778"/>
    <n v="1048"/>
    <n v="0"/>
    <n v="0"/>
    <n v="142"/>
    <n v="13968"/>
  </r>
  <r>
    <x v="179"/>
    <x v="0"/>
    <x v="8"/>
    <x v="0"/>
    <n v="3.8"/>
    <n v="14882"/>
    <n v="1228"/>
    <n v="0"/>
    <n v="0"/>
    <n v="49"/>
    <n v="16159"/>
  </r>
  <r>
    <x v="179"/>
    <x v="0"/>
    <x v="9"/>
    <x v="0"/>
    <n v="4.68"/>
    <n v="14959"/>
    <n v="1370"/>
    <n v="0"/>
    <n v="0"/>
    <n v="1"/>
    <n v="16330"/>
  </r>
  <r>
    <x v="179"/>
    <x v="0"/>
    <x v="10"/>
    <x v="0"/>
    <n v="6.81"/>
    <n v="15351"/>
    <n v="1633"/>
    <n v="0"/>
    <n v="0"/>
    <n v="0"/>
    <n v="16984"/>
  </r>
  <r>
    <x v="179"/>
    <x v="0"/>
    <x v="11"/>
    <x v="0"/>
    <n v="7.04"/>
    <n v="16780"/>
    <n v="1600"/>
    <n v="0"/>
    <n v="0"/>
    <n v="0"/>
    <n v="18380"/>
  </r>
  <r>
    <x v="179"/>
    <x v="0"/>
    <x v="12"/>
    <x v="0"/>
    <n v="6.46"/>
    <n v="18011"/>
    <n v="1857"/>
    <n v="0"/>
    <n v="0"/>
    <n v="140"/>
    <n v="20008"/>
  </r>
  <r>
    <x v="179"/>
    <x v="0"/>
    <x v="13"/>
    <x v="0"/>
    <n v="4.66"/>
    <n v="19737"/>
    <n v="1219"/>
    <n v="0"/>
    <n v="0"/>
    <n v="871"/>
    <n v="21827"/>
  </r>
  <r>
    <x v="179"/>
    <x v="0"/>
    <x v="14"/>
    <x v="0"/>
    <n v="4.68"/>
    <n v="21362"/>
    <n v="1334"/>
    <n v="0"/>
    <n v="0"/>
    <n v="1590"/>
    <n v="24286"/>
  </r>
  <r>
    <x v="179"/>
    <x v="0"/>
    <x v="15"/>
    <x v="0"/>
    <n v="5.84"/>
    <n v="22749"/>
    <n v="3999"/>
    <n v="0"/>
    <n v="0"/>
    <n v="0"/>
    <n v="26748"/>
  </r>
  <r>
    <x v="179"/>
    <x v="0"/>
    <x v="16"/>
    <x v="0"/>
    <n v="4.47"/>
    <n v="23944"/>
    <n v="4039"/>
    <n v="0"/>
    <n v="0"/>
    <n v="0"/>
    <n v="27983"/>
  </r>
  <r>
    <x v="179"/>
    <x v="0"/>
    <x v="17"/>
    <x v="0"/>
    <n v="6.26"/>
    <n v="24820"/>
    <n v="3867"/>
    <n v="0"/>
    <n v="0"/>
    <n v="0"/>
    <n v="28687"/>
  </r>
  <r>
    <x v="179"/>
    <x v="0"/>
    <x v="18"/>
    <x v="0"/>
    <n v="5.75"/>
    <n v="28647"/>
    <n v="4336"/>
    <n v="0"/>
    <n v="0"/>
    <n v="0"/>
    <n v="32983"/>
  </r>
  <r>
    <x v="180"/>
    <x v="0"/>
    <x v="0"/>
    <x v="0"/>
    <n v="4.32"/>
    <n v="3225572"/>
    <n v="2957983"/>
    <n v="1467269"/>
    <n v="90607"/>
    <n v="714488"/>
    <n v="8455919"/>
  </r>
  <r>
    <x v="180"/>
    <x v="0"/>
    <x v="1"/>
    <x v="0"/>
    <n v="5.65"/>
    <n v="3271220"/>
    <n v="3096150"/>
    <n v="1503463"/>
    <n v="92741"/>
    <n v="744583"/>
    <n v="8708157"/>
  </r>
  <r>
    <x v="180"/>
    <x v="0"/>
    <x v="2"/>
    <x v="0"/>
    <n v="5.53"/>
    <n v="3261285"/>
    <n v="3289806"/>
    <n v="1508585"/>
    <n v="94124"/>
    <n v="843216"/>
    <n v="8997016"/>
  </r>
  <r>
    <x v="180"/>
    <x v="0"/>
    <x v="3"/>
    <x v="0"/>
    <n v="5.43"/>
    <n v="3349065"/>
    <n v="3301670"/>
    <n v="1396395"/>
    <n v="93697"/>
    <n v="691811"/>
    <n v="8832638"/>
  </r>
  <r>
    <x v="180"/>
    <x v="0"/>
    <x v="4"/>
    <x v="0"/>
    <n v="4.4400000000000004"/>
    <n v="3068067"/>
    <n v="3315871"/>
    <n v="1478817"/>
    <n v="95799"/>
    <n v="803826"/>
    <n v="8762380"/>
  </r>
  <r>
    <x v="180"/>
    <x v="0"/>
    <x v="5"/>
    <x v="0"/>
    <n v="5.6"/>
    <n v="3260890"/>
    <n v="3360561"/>
    <n v="1420708"/>
    <n v="95904"/>
    <n v="776825"/>
    <n v="8914888"/>
  </r>
  <r>
    <x v="180"/>
    <x v="0"/>
    <x v="6"/>
    <x v="0"/>
    <n v="5.38"/>
    <n v="3157205"/>
    <n v="3402509"/>
    <n v="1376258"/>
    <n v="95712"/>
    <n v="842355"/>
    <n v="8874039"/>
  </r>
  <r>
    <x v="180"/>
    <x v="0"/>
    <x v="7"/>
    <x v="0"/>
    <n v="6.22"/>
    <n v="3109816"/>
    <n v="3406116"/>
    <n v="1359805"/>
    <n v="95922"/>
    <n v="817170"/>
    <n v="8788829"/>
  </r>
  <r>
    <x v="180"/>
    <x v="0"/>
    <x v="8"/>
    <x v="0"/>
    <n v="5.68"/>
    <n v="3267794"/>
    <n v="3506608"/>
    <n v="1412509"/>
    <n v="96391"/>
    <n v="904698"/>
    <n v="9188000"/>
  </r>
  <r>
    <x v="180"/>
    <x v="0"/>
    <x v="9"/>
    <x v="0"/>
    <n v="5.0999999999999996"/>
    <n v="3221824"/>
    <n v="3560037"/>
    <n v="1474752"/>
    <n v="97177"/>
    <n v="894097"/>
    <n v="9247887"/>
  </r>
  <r>
    <x v="180"/>
    <x v="0"/>
    <x v="10"/>
    <x v="0"/>
    <n v="4.46"/>
    <n v="3153926"/>
    <n v="3671337"/>
    <n v="1454783"/>
    <n v="96364"/>
    <n v="922765"/>
    <n v="9299175"/>
  </r>
  <r>
    <x v="180"/>
    <x v="0"/>
    <x v="11"/>
    <x v="0"/>
    <n v="5.28"/>
    <n v="3314126"/>
    <n v="3742142"/>
    <n v="1341721"/>
    <n v="95565"/>
    <n v="904339"/>
    <n v="9397893"/>
  </r>
  <r>
    <x v="180"/>
    <x v="0"/>
    <x v="12"/>
    <x v="0"/>
    <n v="4.01"/>
    <n v="3260325"/>
    <n v="3885959"/>
    <n v="1340396"/>
    <n v="17450"/>
    <n v="956363"/>
    <n v="9460493"/>
  </r>
  <r>
    <x v="180"/>
    <x v="0"/>
    <x v="13"/>
    <x v="0"/>
    <n v="3.71"/>
    <n v="2973916"/>
    <n v="3740611"/>
    <n v="1173744"/>
    <n v="0"/>
    <n v="1101900"/>
    <n v="8990171"/>
  </r>
  <r>
    <x v="180"/>
    <x v="0"/>
    <x v="14"/>
    <x v="0"/>
    <n v="3.79"/>
    <n v="3073673"/>
    <n v="3845912"/>
    <n v="1197613"/>
    <n v="0"/>
    <n v="805932"/>
    <n v="8923130"/>
  </r>
  <r>
    <x v="180"/>
    <x v="0"/>
    <x v="15"/>
    <x v="0"/>
    <n v="3.94"/>
    <n v="2942881"/>
    <n v="4771046"/>
    <n v="1149914"/>
    <n v="0"/>
    <n v="42103"/>
    <n v="8905944"/>
  </r>
  <r>
    <x v="180"/>
    <x v="0"/>
    <x v="16"/>
    <x v="0"/>
    <n v="3.79"/>
    <n v="2950653"/>
    <n v="4834363"/>
    <n v="1193778"/>
    <n v="0"/>
    <n v="41731"/>
    <n v="9020525"/>
  </r>
  <r>
    <x v="180"/>
    <x v="0"/>
    <x v="17"/>
    <x v="0"/>
    <n v="4.2300000000000004"/>
    <n v="2948779"/>
    <n v="5002047"/>
    <n v="1209818"/>
    <n v="0"/>
    <n v="822"/>
    <n v="9161466"/>
  </r>
  <r>
    <x v="180"/>
    <x v="0"/>
    <x v="18"/>
    <x v="0"/>
    <n v="3.83"/>
    <n v="3060651"/>
    <n v="5052063"/>
    <n v="1341505"/>
    <n v="0"/>
    <n v="286"/>
    <n v="9454505"/>
  </r>
  <r>
    <x v="181"/>
    <x v="0"/>
    <x v="0"/>
    <x v="0"/>
    <n v="8.83"/>
    <n v="1413012"/>
    <n v="1826432"/>
    <n v="1274462"/>
    <n v="10950"/>
    <n v="0"/>
    <n v="4524856"/>
  </r>
  <r>
    <x v="181"/>
    <x v="0"/>
    <x v="1"/>
    <x v="0"/>
    <n v="7.29"/>
    <n v="1467255"/>
    <n v="1880354"/>
    <n v="1762451"/>
    <n v="10979"/>
    <n v="0"/>
    <n v="5121039"/>
  </r>
  <r>
    <x v="181"/>
    <x v="0"/>
    <x v="2"/>
    <x v="0"/>
    <n v="7.17"/>
    <n v="1506122"/>
    <n v="1952139"/>
    <n v="2053468"/>
    <n v="10683"/>
    <n v="0"/>
    <n v="5522412"/>
  </r>
  <r>
    <x v="181"/>
    <x v="0"/>
    <x v="3"/>
    <x v="0"/>
    <n v="7.26"/>
    <n v="1559611"/>
    <n v="2001529"/>
    <n v="2072331"/>
    <n v="10786"/>
    <n v="0"/>
    <n v="5644257"/>
  </r>
  <r>
    <x v="181"/>
    <x v="0"/>
    <x v="4"/>
    <x v="0"/>
    <n v="7.36"/>
    <n v="1571350"/>
    <n v="2077857"/>
    <n v="2395375"/>
    <n v="10936"/>
    <n v="0"/>
    <n v="6055518"/>
  </r>
  <r>
    <x v="181"/>
    <x v="0"/>
    <x v="5"/>
    <x v="0"/>
    <n v="6.29"/>
    <n v="1647766"/>
    <n v="2082615"/>
    <n v="2574137"/>
    <n v="11094"/>
    <n v="0"/>
    <n v="6315612"/>
  </r>
  <r>
    <x v="181"/>
    <x v="0"/>
    <x v="6"/>
    <x v="0"/>
    <n v="7.36"/>
    <n v="1701260"/>
    <n v="2208419"/>
    <n v="2657828"/>
    <n v="11188"/>
    <n v="0"/>
    <n v="6578695"/>
  </r>
  <r>
    <x v="181"/>
    <x v="0"/>
    <x v="7"/>
    <x v="0"/>
    <n v="5.67"/>
    <n v="1704181"/>
    <n v="2245676"/>
    <n v="2836263"/>
    <n v="11407"/>
    <n v="0"/>
    <n v="6797527"/>
  </r>
  <r>
    <x v="181"/>
    <x v="0"/>
    <x v="8"/>
    <x v="0"/>
    <n v="5.79"/>
    <n v="1796058"/>
    <n v="2390188"/>
    <n v="2951298"/>
    <n v="11570"/>
    <n v="0"/>
    <n v="7149114"/>
  </r>
  <r>
    <x v="181"/>
    <x v="0"/>
    <x v="9"/>
    <x v="0"/>
    <n v="5.97"/>
    <n v="1842968"/>
    <n v="2459809"/>
    <n v="3441022"/>
    <n v="11993"/>
    <n v="0"/>
    <n v="7755792"/>
  </r>
  <r>
    <x v="181"/>
    <x v="0"/>
    <x v="10"/>
    <x v="0"/>
    <n v="5.66"/>
    <n v="1944650"/>
    <n v="2509584"/>
    <n v="3759481"/>
    <n v="12401"/>
    <n v="0"/>
    <n v="8226116"/>
  </r>
  <r>
    <x v="181"/>
    <x v="0"/>
    <x v="11"/>
    <x v="0"/>
    <n v="5.41"/>
    <n v="1971825"/>
    <n v="2659750"/>
    <n v="3787906"/>
    <n v="12985"/>
    <n v="0"/>
    <n v="8432466"/>
  </r>
  <r>
    <x v="181"/>
    <x v="0"/>
    <x v="12"/>
    <x v="0"/>
    <n v="5.08"/>
    <n v="2042704"/>
    <n v="2782368"/>
    <n v="3982260"/>
    <n v="13333"/>
    <n v="0"/>
    <n v="8820665"/>
  </r>
  <r>
    <x v="181"/>
    <x v="0"/>
    <x v="13"/>
    <x v="0"/>
    <n v="5.15"/>
    <n v="2069140"/>
    <n v="2812729"/>
    <n v="3847302"/>
    <n v="0"/>
    <n v="11963"/>
    <n v="8741134"/>
  </r>
  <r>
    <x v="181"/>
    <x v="0"/>
    <x v="14"/>
    <x v="0"/>
    <n v="4.82"/>
    <n v="2107673"/>
    <n v="2841254"/>
    <n v="3742368"/>
    <n v="0"/>
    <n v="12606"/>
    <n v="8703901"/>
  </r>
  <r>
    <x v="181"/>
    <x v="0"/>
    <x v="15"/>
    <x v="0"/>
    <n v="4.79"/>
    <n v="2211829"/>
    <n v="2911788"/>
    <n v="3791721"/>
    <n v="0"/>
    <n v="0"/>
    <n v="8915338"/>
  </r>
  <r>
    <x v="181"/>
    <x v="0"/>
    <x v="16"/>
    <x v="0"/>
    <n v="5.9"/>
    <n v="2295944"/>
    <n v="2994610"/>
    <n v="3867605"/>
    <n v="0"/>
    <n v="0"/>
    <n v="9158159"/>
  </r>
  <r>
    <x v="181"/>
    <x v="0"/>
    <x v="17"/>
    <x v="0"/>
    <n v="4.3"/>
    <n v="2381388"/>
    <n v="3028908"/>
    <n v="3838892"/>
    <n v="0"/>
    <n v="0"/>
    <n v="9249188"/>
  </r>
  <r>
    <x v="181"/>
    <x v="0"/>
    <x v="18"/>
    <x v="0"/>
    <n v="5.39"/>
    <n v="2480681"/>
    <n v="3148215"/>
    <n v="3097342"/>
    <n v="0"/>
    <n v="0"/>
    <n v="8726238"/>
  </r>
  <r>
    <x v="182"/>
    <x v="0"/>
    <x v="0"/>
    <x v="0"/>
    <n v="5.68"/>
    <n v="12299"/>
    <n v="8577"/>
    <n v="1105"/>
    <n v="0"/>
    <n v="18"/>
    <n v="21999"/>
  </r>
  <r>
    <x v="182"/>
    <x v="0"/>
    <x v="1"/>
    <x v="0"/>
    <n v="5.85"/>
    <n v="12569"/>
    <n v="8786"/>
    <n v="892"/>
    <n v="0"/>
    <n v="0"/>
    <n v="22247"/>
  </r>
  <r>
    <x v="182"/>
    <x v="0"/>
    <x v="2"/>
    <x v="0"/>
    <n v="7.44"/>
    <n v="12242"/>
    <n v="8141"/>
    <n v="902"/>
    <n v="0"/>
    <n v="0"/>
    <n v="21285"/>
  </r>
  <r>
    <x v="182"/>
    <x v="0"/>
    <x v="3"/>
    <x v="0"/>
    <n v="10.210000000000001"/>
    <n v="12469"/>
    <n v="8011"/>
    <n v="354"/>
    <n v="0"/>
    <n v="0"/>
    <n v="20834"/>
  </r>
  <r>
    <x v="182"/>
    <x v="0"/>
    <x v="4"/>
    <x v="0"/>
    <n v="8.7200000000000006"/>
    <n v="12415"/>
    <n v="8496"/>
    <n v="280"/>
    <n v="0"/>
    <n v="0"/>
    <n v="21191"/>
  </r>
  <r>
    <x v="182"/>
    <x v="0"/>
    <x v="5"/>
    <x v="0"/>
    <n v="6.86"/>
    <n v="13248"/>
    <n v="8806"/>
    <n v="333"/>
    <n v="0"/>
    <n v="1"/>
    <n v="22388"/>
  </r>
  <r>
    <x v="182"/>
    <x v="0"/>
    <x v="6"/>
    <x v="0"/>
    <n v="4.7300000000000004"/>
    <n v="12743"/>
    <n v="9511"/>
    <n v="434"/>
    <n v="0"/>
    <n v="2"/>
    <n v="22690"/>
  </r>
  <r>
    <x v="182"/>
    <x v="0"/>
    <x v="7"/>
    <x v="0"/>
    <n v="3.47"/>
    <n v="12588"/>
    <n v="9053"/>
    <n v="579"/>
    <n v="0"/>
    <n v="1079"/>
    <n v="23299"/>
  </r>
  <r>
    <x v="182"/>
    <x v="0"/>
    <x v="8"/>
    <x v="0"/>
    <n v="3.96"/>
    <n v="12789"/>
    <n v="9463"/>
    <n v="1015"/>
    <n v="194"/>
    <n v="0"/>
    <n v="23461"/>
  </r>
  <r>
    <x v="182"/>
    <x v="0"/>
    <x v="9"/>
    <x v="0"/>
    <n v="0.92"/>
    <n v="12625"/>
    <n v="11872"/>
    <n v="665"/>
    <n v="194"/>
    <n v="0"/>
    <n v="25356"/>
  </r>
  <r>
    <x v="182"/>
    <x v="0"/>
    <x v="10"/>
    <x v="0"/>
    <n v="1.01"/>
    <n v="12596"/>
    <n v="10066"/>
    <n v="544"/>
    <n v="194"/>
    <n v="0"/>
    <n v="23400"/>
  </r>
  <r>
    <x v="182"/>
    <x v="0"/>
    <x v="11"/>
    <x v="0"/>
    <n v="6.3"/>
    <n v="12223"/>
    <n v="9564"/>
    <n v="384"/>
    <n v="0"/>
    <n v="0"/>
    <n v="22171"/>
  </r>
  <r>
    <x v="182"/>
    <x v="0"/>
    <x v="12"/>
    <x v="0"/>
    <n v="8.76"/>
    <n v="12886"/>
    <n v="9734"/>
    <n v="340"/>
    <n v="0"/>
    <n v="0"/>
    <n v="22960"/>
  </r>
  <r>
    <x v="182"/>
    <x v="0"/>
    <x v="13"/>
    <x v="0"/>
    <n v="0.38"/>
    <n v="12893"/>
    <n v="10176"/>
    <n v="309"/>
    <n v="0"/>
    <n v="0"/>
    <n v="23378"/>
  </r>
  <r>
    <x v="182"/>
    <x v="0"/>
    <x v="14"/>
    <x v="0"/>
    <n v="7.72"/>
    <n v="12509"/>
    <n v="10373"/>
    <n v="249"/>
    <n v="0"/>
    <n v="0"/>
    <n v="23131"/>
  </r>
  <r>
    <x v="182"/>
    <x v="0"/>
    <x v="15"/>
    <x v="0"/>
    <n v="6.49"/>
    <n v="12346"/>
    <n v="10589"/>
    <n v="178"/>
    <n v="0"/>
    <n v="0"/>
    <n v="23113"/>
  </r>
  <r>
    <x v="182"/>
    <x v="0"/>
    <x v="16"/>
    <x v="0"/>
    <n v="6.33"/>
    <n v="12325"/>
    <n v="11015"/>
    <n v="260"/>
    <n v="0"/>
    <n v="0"/>
    <n v="23600"/>
  </r>
  <r>
    <x v="182"/>
    <x v="0"/>
    <x v="17"/>
    <x v="0"/>
    <n v="2.13"/>
    <n v="12349"/>
    <n v="10598"/>
    <n v="262"/>
    <n v="0"/>
    <n v="0"/>
    <n v="23209"/>
  </r>
  <r>
    <x v="182"/>
    <x v="0"/>
    <x v="18"/>
    <x v="0"/>
    <n v="2.94"/>
    <n v="12198"/>
    <n v="10651"/>
    <n v="173"/>
    <n v="0"/>
    <n v="0"/>
    <n v="23022"/>
  </r>
  <r>
    <x v="183"/>
    <x v="0"/>
    <x v="0"/>
    <x v="0"/>
    <n v="11.42"/>
    <n v="15133"/>
    <n v="18935"/>
    <n v="0"/>
    <n v="0"/>
    <n v="0"/>
    <n v="34068"/>
  </r>
  <r>
    <x v="183"/>
    <x v="0"/>
    <x v="1"/>
    <x v="0"/>
    <n v="6.87"/>
    <n v="15851"/>
    <n v="20263"/>
    <n v="0"/>
    <n v="0"/>
    <n v="0"/>
    <n v="36114"/>
  </r>
  <r>
    <x v="183"/>
    <x v="0"/>
    <x v="2"/>
    <x v="0"/>
    <n v="9.48"/>
    <n v="15232"/>
    <n v="19506"/>
    <n v="0"/>
    <n v="0"/>
    <n v="0"/>
    <n v="34738"/>
  </r>
  <r>
    <x v="183"/>
    <x v="0"/>
    <x v="3"/>
    <x v="0"/>
    <n v="6.75"/>
    <n v="16072"/>
    <n v="19506"/>
    <n v="0"/>
    <n v="0"/>
    <n v="0"/>
    <n v="35578"/>
  </r>
  <r>
    <x v="183"/>
    <x v="0"/>
    <x v="4"/>
    <x v="0"/>
    <n v="8.2200000000000006"/>
    <n v="16030"/>
    <n v="22739"/>
    <n v="0"/>
    <n v="0"/>
    <n v="0"/>
    <n v="38769"/>
  </r>
  <r>
    <x v="183"/>
    <x v="0"/>
    <x v="5"/>
    <x v="0"/>
    <n v="2.4300000000000002"/>
    <n v="18069"/>
    <n v="17440"/>
    <n v="0"/>
    <n v="0"/>
    <n v="0"/>
    <n v="35509"/>
  </r>
  <r>
    <x v="183"/>
    <x v="0"/>
    <x v="6"/>
    <x v="0"/>
    <n v="8.67"/>
    <n v="18468"/>
    <n v="0"/>
    <n v="21667"/>
    <n v="0"/>
    <n v="0"/>
    <n v="40135"/>
  </r>
  <r>
    <x v="183"/>
    <x v="0"/>
    <x v="7"/>
    <x v="0"/>
    <n v="7.75"/>
    <n v="18576"/>
    <n v="0"/>
    <n v="17998"/>
    <n v="0"/>
    <n v="0"/>
    <n v="36574"/>
  </r>
  <r>
    <x v="183"/>
    <x v="0"/>
    <x v="8"/>
    <x v="0"/>
    <n v="9.1999999999999993"/>
    <n v="19424"/>
    <n v="0"/>
    <n v="21722"/>
    <n v="0"/>
    <n v="0"/>
    <n v="41146"/>
  </r>
  <r>
    <x v="183"/>
    <x v="0"/>
    <x v="9"/>
    <x v="0"/>
    <n v="8.17"/>
    <n v="20150"/>
    <n v="0"/>
    <n v="19959"/>
    <n v="0"/>
    <n v="0"/>
    <n v="40109"/>
  </r>
  <r>
    <x v="183"/>
    <x v="0"/>
    <x v="10"/>
    <x v="0"/>
    <n v="6.79"/>
    <n v="20854"/>
    <n v="0"/>
    <n v="17371"/>
    <n v="0"/>
    <n v="0"/>
    <n v="38225"/>
  </r>
  <r>
    <x v="183"/>
    <x v="0"/>
    <x v="11"/>
    <x v="0"/>
    <n v="9.36"/>
    <n v="22300"/>
    <n v="0"/>
    <n v="19160"/>
    <n v="0"/>
    <n v="0"/>
    <n v="41460"/>
  </r>
  <r>
    <x v="183"/>
    <x v="0"/>
    <x v="12"/>
    <x v="0"/>
    <n v="8.9700000000000006"/>
    <n v="23478"/>
    <n v="25070"/>
    <n v="0"/>
    <n v="0"/>
    <n v="0"/>
    <n v="48548"/>
  </r>
  <r>
    <x v="183"/>
    <x v="0"/>
    <x v="13"/>
    <x v="0"/>
    <n v="9.41"/>
    <n v="22949"/>
    <n v="24154"/>
    <n v="0"/>
    <n v="0"/>
    <n v="0"/>
    <n v="47103"/>
  </r>
  <r>
    <x v="183"/>
    <x v="0"/>
    <x v="14"/>
    <x v="0"/>
    <n v="9.31"/>
    <n v="24205"/>
    <n v="0"/>
    <n v="23168"/>
    <n v="0"/>
    <n v="0"/>
    <n v="47373"/>
  </r>
  <r>
    <x v="183"/>
    <x v="0"/>
    <x v="15"/>
    <x v="0"/>
    <n v="10.27"/>
    <n v="23255"/>
    <n v="23250"/>
    <n v="0"/>
    <n v="0"/>
    <n v="0"/>
    <n v="46505"/>
  </r>
  <r>
    <x v="183"/>
    <x v="0"/>
    <x v="16"/>
    <x v="0"/>
    <n v="9.6999999999999993"/>
    <n v="24313"/>
    <n v="0"/>
    <n v="26640"/>
    <n v="0"/>
    <n v="0"/>
    <n v="50953"/>
  </r>
  <r>
    <x v="183"/>
    <x v="0"/>
    <x v="17"/>
    <x v="0"/>
    <n v="0"/>
    <n v="24662"/>
    <n v="0"/>
    <n v="20974"/>
    <n v="0"/>
    <n v="0"/>
    <n v="45636"/>
  </r>
  <r>
    <x v="183"/>
    <x v="0"/>
    <x v="18"/>
    <x v="0"/>
    <n v="9.82"/>
    <n v="25874"/>
    <n v="0"/>
    <n v="24546"/>
    <n v="0"/>
    <n v="0"/>
    <n v="50420"/>
  </r>
  <r>
    <x v="184"/>
    <x v="0"/>
    <x v="0"/>
    <x v="0"/>
    <n v="0"/>
    <n v="20171"/>
    <n v="24099"/>
    <n v="3161"/>
    <n v="0"/>
    <n v="0"/>
    <n v="47431"/>
  </r>
  <r>
    <x v="184"/>
    <x v="0"/>
    <x v="1"/>
    <x v="0"/>
    <n v="0"/>
    <n v="23700"/>
    <n v="33000"/>
    <n v="3600"/>
    <n v="0"/>
    <n v="0"/>
    <n v="60300"/>
  </r>
  <r>
    <x v="184"/>
    <x v="0"/>
    <x v="2"/>
    <x v="0"/>
    <n v="0"/>
    <n v="20800"/>
    <n v="30000"/>
    <n v="4200"/>
    <n v="0"/>
    <n v="0"/>
    <n v="55000"/>
  </r>
  <r>
    <x v="184"/>
    <x v="0"/>
    <x v="3"/>
    <x v="0"/>
    <n v="3.07"/>
    <n v="24900"/>
    <n v="34400"/>
    <n v="4580"/>
    <n v="0"/>
    <n v="0"/>
    <n v="63880"/>
  </r>
  <r>
    <x v="184"/>
    <x v="0"/>
    <x v="4"/>
    <x v="0"/>
    <n v="4.1399999999999997"/>
    <n v="24900"/>
    <n v="33000"/>
    <n v="8700"/>
    <n v="0"/>
    <n v="0"/>
    <n v="66600"/>
  </r>
  <r>
    <x v="184"/>
    <x v="0"/>
    <x v="5"/>
    <x v="0"/>
    <n v="2.5299999999999998"/>
    <n v="23500"/>
    <n v="27300"/>
    <n v="24500"/>
    <n v="0"/>
    <n v="0"/>
    <n v="75300"/>
  </r>
  <r>
    <x v="184"/>
    <x v="0"/>
    <x v="6"/>
    <x v="0"/>
    <n v="3.11"/>
    <n v="26200"/>
    <n v="32300"/>
    <n v="27300"/>
    <n v="0"/>
    <n v="0"/>
    <n v="85800"/>
  </r>
  <r>
    <x v="184"/>
    <x v="0"/>
    <x v="7"/>
    <x v="0"/>
    <n v="3.66"/>
    <n v="28094"/>
    <n v="38817"/>
    <n v="33102"/>
    <n v="0"/>
    <n v="0"/>
    <n v="100013"/>
  </r>
  <r>
    <x v="184"/>
    <x v="0"/>
    <x v="8"/>
    <x v="0"/>
    <n v="1.2"/>
    <n v="31910"/>
    <n v="44096"/>
    <n v="32262"/>
    <n v="0"/>
    <n v="0"/>
    <n v="108268"/>
  </r>
  <r>
    <x v="184"/>
    <x v="0"/>
    <x v="9"/>
    <x v="0"/>
    <n v="4.63"/>
    <n v="35084"/>
    <n v="45325"/>
    <n v="39007"/>
    <n v="0"/>
    <n v="0"/>
    <n v="119416"/>
  </r>
  <r>
    <x v="184"/>
    <x v="0"/>
    <x v="10"/>
    <x v="0"/>
    <n v="3.32"/>
    <n v="38609"/>
    <n v="50557"/>
    <n v="42559"/>
    <n v="0"/>
    <n v="0"/>
    <n v="131725"/>
  </r>
  <r>
    <x v="184"/>
    <x v="0"/>
    <x v="11"/>
    <x v="0"/>
    <n v="4.72"/>
    <n v="40903"/>
    <n v="53158"/>
    <n v="42196"/>
    <n v="0"/>
    <n v="0"/>
    <n v="136257"/>
  </r>
  <r>
    <x v="184"/>
    <x v="0"/>
    <x v="12"/>
    <x v="0"/>
    <n v="3.31"/>
    <n v="45309"/>
    <n v="58517"/>
    <n v="47033"/>
    <n v="0"/>
    <n v="0"/>
    <n v="150859"/>
  </r>
  <r>
    <x v="184"/>
    <x v="0"/>
    <x v="13"/>
    <x v="0"/>
    <n v="3.96"/>
    <n v="47735"/>
    <n v="60147"/>
    <n v="43593"/>
    <n v="0"/>
    <n v="0"/>
    <n v="151475"/>
  </r>
  <r>
    <x v="184"/>
    <x v="0"/>
    <x v="14"/>
    <x v="0"/>
    <n v="4.0599999999999996"/>
    <n v="51953"/>
    <n v="65590"/>
    <n v="39883"/>
    <n v="0"/>
    <n v="0"/>
    <n v="157426"/>
  </r>
  <r>
    <x v="184"/>
    <x v="0"/>
    <x v="15"/>
    <x v="0"/>
    <n v="6.5"/>
    <n v="55921"/>
    <n v="66040"/>
    <n v="38991"/>
    <n v="0"/>
    <n v="0"/>
    <n v="160952"/>
  </r>
  <r>
    <x v="184"/>
    <x v="0"/>
    <x v="16"/>
    <x v="0"/>
    <n v="5.33"/>
    <n v="57514"/>
    <n v="69733"/>
    <n v="41153"/>
    <n v="0"/>
    <n v="0"/>
    <n v="168400"/>
  </r>
  <r>
    <x v="184"/>
    <x v="0"/>
    <x v="17"/>
    <x v="0"/>
    <n v="4.55"/>
    <n v="65208"/>
    <n v="61422"/>
    <n v="48484"/>
    <n v="0"/>
    <n v="0"/>
    <n v="175114"/>
  </r>
  <r>
    <x v="184"/>
    <x v="0"/>
    <x v="18"/>
    <x v="0"/>
    <n v="0"/>
    <n v="68719"/>
    <n v="68791"/>
    <n v="51918"/>
    <n v="0"/>
    <n v="0"/>
    <n v="189428"/>
  </r>
  <r>
    <x v="185"/>
    <x v="0"/>
    <x v="0"/>
    <x v="0"/>
    <n v="26.57"/>
    <n v="2269"/>
    <n v="357"/>
    <n v="0"/>
    <n v="0"/>
    <n v="0"/>
    <n v="2626"/>
  </r>
  <r>
    <x v="185"/>
    <x v="0"/>
    <x v="1"/>
    <x v="0"/>
    <n v="10.199999999999999"/>
    <n v="1900"/>
    <n v="300"/>
    <n v="0"/>
    <n v="0"/>
    <n v="0"/>
    <n v="2200"/>
  </r>
  <r>
    <x v="185"/>
    <x v="0"/>
    <x v="2"/>
    <x v="0"/>
    <n v="10.199999999999999"/>
    <n v="1900"/>
    <n v="300"/>
    <n v="0"/>
    <n v="0"/>
    <n v="0"/>
    <n v="2200"/>
  </r>
  <r>
    <x v="185"/>
    <x v="0"/>
    <x v="3"/>
    <x v="0"/>
    <n v="8.92"/>
    <n v="2168"/>
    <n v="308"/>
    <n v="0"/>
    <n v="0"/>
    <n v="0"/>
    <n v="2476"/>
  </r>
  <r>
    <x v="185"/>
    <x v="0"/>
    <x v="4"/>
    <x v="0"/>
    <n v="10.92"/>
    <n v="2059"/>
    <n v="297"/>
    <n v="0"/>
    <n v="0"/>
    <n v="0"/>
    <n v="2356"/>
  </r>
  <r>
    <x v="185"/>
    <x v="0"/>
    <x v="5"/>
    <x v="0"/>
    <n v="1.17"/>
    <n v="2190"/>
    <n v="267"/>
    <n v="0"/>
    <n v="0"/>
    <n v="0"/>
    <n v="2457"/>
  </r>
  <r>
    <x v="185"/>
    <x v="0"/>
    <x v="6"/>
    <x v="0"/>
    <n v="12.59"/>
    <n v="2314"/>
    <n v="294"/>
    <n v="0"/>
    <n v="0"/>
    <n v="0"/>
    <n v="2608"/>
  </r>
  <r>
    <x v="185"/>
    <x v="0"/>
    <x v="7"/>
    <x v="0"/>
    <n v="12.88"/>
    <n v="1925"/>
    <n v="640"/>
    <n v="0"/>
    <n v="0"/>
    <n v="0"/>
    <n v="2565"/>
  </r>
  <r>
    <x v="185"/>
    <x v="0"/>
    <x v="8"/>
    <x v="0"/>
    <n v="23.11"/>
    <n v="2231"/>
    <n v="464"/>
    <n v="0"/>
    <n v="0"/>
    <n v="0"/>
    <n v="2695"/>
  </r>
  <r>
    <x v="185"/>
    <x v="0"/>
    <x v="9"/>
    <x v="0"/>
    <n v="11.24"/>
    <n v="2390"/>
    <n v="611"/>
    <n v="0"/>
    <n v="0"/>
    <n v="0"/>
    <n v="3001"/>
  </r>
  <r>
    <x v="185"/>
    <x v="0"/>
    <x v="10"/>
    <x v="0"/>
    <n v="3.07"/>
    <n v="3290"/>
    <n v="600"/>
    <n v="0"/>
    <n v="0"/>
    <n v="0"/>
    <n v="3890"/>
  </r>
  <r>
    <x v="185"/>
    <x v="0"/>
    <x v="11"/>
    <x v="0"/>
    <n v="3.24"/>
    <n v="3100"/>
    <n v="0"/>
    <n v="0"/>
    <n v="0"/>
    <n v="0"/>
    <n v="3100"/>
  </r>
  <r>
    <x v="185"/>
    <x v="0"/>
    <x v="12"/>
    <x v="0"/>
    <n v="11.76"/>
    <n v="3000"/>
    <n v="0"/>
    <n v="0"/>
    <n v="0"/>
    <n v="0"/>
    <n v="3000"/>
  </r>
  <r>
    <x v="185"/>
    <x v="0"/>
    <x v="13"/>
    <x v="0"/>
    <n v="5.67"/>
    <n v="2568"/>
    <n v="89"/>
    <n v="134"/>
    <n v="0"/>
    <n v="188"/>
    <n v="2979"/>
  </r>
  <r>
    <x v="185"/>
    <x v="0"/>
    <x v="14"/>
    <x v="0"/>
    <n v="1.95"/>
    <n v="2666"/>
    <n v="100"/>
    <n v="112"/>
    <n v="0"/>
    <n v="389"/>
    <n v="3267"/>
  </r>
  <r>
    <x v="185"/>
    <x v="0"/>
    <x v="15"/>
    <x v="0"/>
    <n v="13.02"/>
    <n v="2415"/>
    <n v="97"/>
    <n v="127"/>
    <n v="0"/>
    <n v="0"/>
    <n v="2639"/>
  </r>
  <r>
    <x v="185"/>
    <x v="0"/>
    <x v="16"/>
    <x v="0"/>
    <n v="3.01"/>
    <n v="2551"/>
    <n v="520"/>
    <n v="99"/>
    <n v="0"/>
    <n v="0"/>
    <n v="3170"/>
  </r>
  <r>
    <x v="185"/>
    <x v="0"/>
    <x v="17"/>
    <x v="0"/>
    <n v="0"/>
    <n v="2311"/>
    <n v="176"/>
    <n v="0"/>
    <n v="0"/>
    <n v="0"/>
    <n v="2487"/>
  </r>
  <r>
    <x v="185"/>
    <x v="0"/>
    <x v="18"/>
    <x v="0"/>
    <n v="0"/>
    <n v="3245"/>
    <n v="483"/>
    <n v="0"/>
    <n v="0"/>
    <n v="0"/>
    <n v="3728"/>
  </r>
  <r>
    <x v="186"/>
    <x v="0"/>
    <x v="0"/>
    <x v="0"/>
    <n v="3.41"/>
    <n v="288298"/>
    <n v="114603"/>
    <n v="156159"/>
    <n v="21411"/>
    <n v="0"/>
    <n v="580471"/>
  </r>
  <r>
    <x v="186"/>
    <x v="0"/>
    <x v="1"/>
    <x v="0"/>
    <n v="4.41"/>
    <n v="299332"/>
    <n v="118696"/>
    <n v="248805"/>
    <n v="1399"/>
    <n v="20810"/>
    <n v="689042"/>
  </r>
  <r>
    <x v="186"/>
    <x v="0"/>
    <x v="2"/>
    <x v="0"/>
    <n v="3.72"/>
    <n v="300815"/>
    <n v="130777"/>
    <n v="281366"/>
    <n v="1465"/>
    <n v="21831"/>
    <n v="736254"/>
  </r>
  <r>
    <x v="186"/>
    <x v="0"/>
    <x v="3"/>
    <x v="0"/>
    <n v="1.39"/>
    <n v="319489"/>
    <n v="136962"/>
    <n v="283645"/>
    <n v="25088"/>
    <n v="0"/>
    <n v="765184"/>
  </r>
  <r>
    <x v="186"/>
    <x v="0"/>
    <x v="4"/>
    <x v="0"/>
    <n v="3.42"/>
    <n v="287922"/>
    <n v="136714"/>
    <n v="301338"/>
    <n v="24596"/>
    <n v="0"/>
    <n v="750570"/>
  </r>
  <r>
    <x v="186"/>
    <x v="0"/>
    <x v="5"/>
    <x v="0"/>
    <n v="3.01"/>
    <n v="324658"/>
    <n v="140520"/>
    <n v="312803"/>
    <n v="25031"/>
    <n v="0"/>
    <n v="803012"/>
  </r>
  <r>
    <x v="186"/>
    <x v="0"/>
    <x v="6"/>
    <x v="0"/>
    <n v="0.33"/>
    <n v="327537"/>
    <n v="145411"/>
    <n v="319073"/>
    <n v="1605"/>
    <n v="24497"/>
    <n v="818123"/>
  </r>
  <r>
    <x v="186"/>
    <x v="0"/>
    <x v="7"/>
    <x v="0"/>
    <n v="1.55"/>
    <n v="339776"/>
    <n v="145810"/>
    <n v="333171"/>
    <n v="1706"/>
    <n v="25112"/>
    <n v="845575"/>
  </r>
  <r>
    <x v="186"/>
    <x v="0"/>
    <x v="8"/>
    <x v="0"/>
    <n v="5.73"/>
    <n v="356279"/>
    <n v="147625"/>
    <n v="329176"/>
    <n v="1802"/>
    <n v="25847"/>
    <n v="860729"/>
  </r>
  <r>
    <x v="186"/>
    <x v="0"/>
    <x v="9"/>
    <x v="0"/>
    <n v="2.87"/>
    <n v="362264"/>
    <n v="55848"/>
    <n v="439423"/>
    <n v="2414"/>
    <n v="1065"/>
    <n v="861014"/>
  </r>
  <r>
    <x v="186"/>
    <x v="0"/>
    <x v="10"/>
    <x v="0"/>
    <n v="4.33"/>
    <n v="360954"/>
    <n v="55737"/>
    <n v="448983"/>
    <n v="2515"/>
    <n v="1092"/>
    <n v="869281"/>
  </r>
  <r>
    <x v="186"/>
    <x v="0"/>
    <x v="11"/>
    <x v="0"/>
    <n v="1.22"/>
    <n v="379312"/>
    <n v="55460"/>
    <n v="447412"/>
    <n v="2054"/>
    <n v="1058"/>
    <n v="885296"/>
  </r>
  <r>
    <x v="186"/>
    <x v="0"/>
    <x v="12"/>
    <x v="0"/>
    <n v="3.08"/>
    <n v="382311"/>
    <n v="57620"/>
    <n v="437422"/>
    <n v="1567"/>
    <n v="906"/>
    <n v="879826"/>
  </r>
  <r>
    <x v="186"/>
    <x v="0"/>
    <x v="13"/>
    <x v="0"/>
    <n v="3.69"/>
    <n v="367654"/>
    <n v="55914"/>
    <n v="277937"/>
    <n v="0"/>
    <n v="3442"/>
    <n v="704947"/>
  </r>
  <r>
    <x v="186"/>
    <x v="0"/>
    <x v="14"/>
    <x v="0"/>
    <n v="1.62"/>
    <n v="371920"/>
    <n v="216872"/>
    <n v="142806"/>
    <n v="0"/>
    <n v="3488"/>
    <n v="735086"/>
  </r>
  <r>
    <x v="186"/>
    <x v="0"/>
    <x v="15"/>
    <x v="0"/>
    <n v="3.68"/>
    <n v="366669"/>
    <n v="228650"/>
    <n v="126021"/>
    <n v="0"/>
    <n v="0"/>
    <n v="721340"/>
  </r>
  <r>
    <x v="186"/>
    <x v="0"/>
    <x v="16"/>
    <x v="0"/>
    <n v="4.13"/>
    <n v="370378"/>
    <n v="233875"/>
    <n v="132714"/>
    <n v="0"/>
    <n v="0"/>
    <n v="736967"/>
  </r>
  <r>
    <x v="186"/>
    <x v="0"/>
    <x v="17"/>
    <x v="0"/>
    <n v="3.72"/>
    <n v="382311"/>
    <n v="231924"/>
    <n v="168982"/>
    <n v="0"/>
    <n v="0"/>
    <n v="783217"/>
  </r>
  <r>
    <x v="186"/>
    <x v="0"/>
    <x v="18"/>
    <x v="0"/>
    <n v="4.17"/>
    <n v="389400"/>
    <n v="249236"/>
    <n v="169272"/>
    <n v="0"/>
    <n v="0"/>
    <n v="807908"/>
  </r>
  <r>
    <x v="187"/>
    <x v="0"/>
    <x v="0"/>
    <x v="0"/>
    <n v="5.66"/>
    <n v="28850"/>
    <n v="13201"/>
    <n v="33870"/>
    <n v="2650"/>
    <n v="0"/>
    <n v="78571"/>
  </r>
  <r>
    <x v="187"/>
    <x v="0"/>
    <x v="1"/>
    <x v="0"/>
    <n v="2.16"/>
    <n v="29970"/>
    <n v="14243"/>
    <n v="41194"/>
    <n v="0"/>
    <n v="2705"/>
    <n v="88112"/>
  </r>
  <r>
    <x v="187"/>
    <x v="0"/>
    <x v="2"/>
    <x v="0"/>
    <n v="4"/>
    <n v="29149"/>
    <n v="15263"/>
    <n v="43978"/>
    <n v="0"/>
    <n v="2767"/>
    <n v="91157"/>
  </r>
  <r>
    <x v="187"/>
    <x v="0"/>
    <x v="3"/>
    <x v="0"/>
    <n v="4"/>
    <n v="31400"/>
    <n v="16221"/>
    <n v="46303"/>
    <n v="0"/>
    <n v="2740"/>
    <n v="96664"/>
  </r>
  <r>
    <x v="187"/>
    <x v="0"/>
    <x v="4"/>
    <x v="0"/>
    <n v="4.12"/>
    <n v="33424"/>
    <n v="19833"/>
    <n v="51818"/>
    <n v="0"/>
    <n v="2757"/>
    <n v="107832"/>
  </r>
  <r>
    <x v="187"/>
    <x v="0"/>
    <x v="5"/>
    <x v="0"/>
    <n v="1.87"/>
    <n v="34760"/>
    <n v="22997"/>
    <n v="52209"/>
    <n v="0"/>
    <n v="3548"/>
    <n v="113514"/>
  </r>
  <r>
    <x v="187"/>
    <x v="0"/>
    <x v="6"/>
    <x v="0"/>
    <n v="2.0499999999999998"/>
    <n v="38655"/>
    <n v="22657"/>
    <n v="63053"/>
    <n v="0"/>
    <n v="3137"/>
    <n v="127502"/>
  </r>
  <r>
    <x v="187"/>
    <x v="0"/>
    <x v="7"/>
    <x v="0"/>
    <n v="3.61"/>
    <n v="35789"/>
    <n v="19882"/>
    <n v="86818"/>
    <n v="0"/>
    <n v="3617"/>
    <n v="146106"/>
  </r>
  <r>
    <x v="187"/>
    <x v="0"/>
    <x v="8"/>
    <x v="0"/>
    <n v="1.4"/>
    <n v="40921"/>
    <n v="23296"/>
    <n v="90907"/>
    <n v="0"/>
    <n v="3898"/>
    <n v="159022"/>
  </r>
  <r>
    <x v="187"/>
    <x v="0"/>
    <x v="9"/>
    <x v="0"/>
    <n v="3.23"/>
    <n v="42379"/>
    <n v="24467"/>
    <n v="95299"/>
    <n v="0"/>
    <n v="4228"/>
    <n v="166373"/>
  </r>
  <r>
    <x v="187"/>
    <x v="0"/>
    <x v="10"/>
    <x v="0"/>
    <n v="2.27"/>
    <n v="46670"/>
    <n v="25193"/>
    <n v="102899"/>
    <n v="0"/>
    <n v="4518"/>
    <n v="179280"/>
  </r>
  <r>
    <x v="187"/>
    <x v="0"/>
    <x v="11"/>
    <x v="0"/>
    <n v="3.22"/>
    <n v="51232"/>
    <n v="26431"/>
    <n v="107650"/>
    <n v="0"/>
    <n v="4449"/>
    <n v="189762"/>
  </r>
  <r>
    <x v="187"/>
    <x v="0"/>
    <x v="12"/>
    <x v="0"/>
    <n v="2.4300000000000002"/>
    <n v="57825"/>
    <n v="30929"/>
    <n v="114119"/>
    <n v="0"/>
    <n v="4856"/>
    <n v="207729"/>
  </r>
  <r>
    <x v="187"/>
    <x v="0"/>
    <x v="13"/>
    <x v="0"/>
    <n v="3.61"/>
    <n v="53808"/>
    <n v="34203"/>
    <n v="118090"/>
    <n v="0"/>
    <n v="5329"/>
    <n v="211430"/>
  </r>
  <r>
    <x v="187"/>
    <x v="0"/>
    <x v="14"/>
    <x v="0"/>
    <n v="2.66"/>
    <n v="57265"/>
    <n v="35630"/>
    <n v="108104"/>
    <n v="0"/>
    <n v="5846"/>
    <n v="206845"/>
  </r>
  <r>
    <x v="187"/>
    <x v="0"/>
    <x v="15"/>
    <x v="0"/>
    <n v="3.78"/>
    <n v="61400"/>
    <n v="47250"/>
    <n v="106088"/>
    <n v="0"/>
    <n v="0"/>
    <n v="214738"/>
  </r>
  <r>
    <x v="187"/>
    <x v="0"/>
    <x v="16"/>
    <x v="0"/>
    <n v="0.14000000000000001"/>
    <n v="63592"/>
    <n v="49387"/>
    <n v="107626"/>
    <n v="0"/>
    <n v="0"/>
    <n v="220605"/>
  </r>
  <r>
    <x v="187"/>
    <x v="0"/>
    <x v="17"/>
    <x v="0"/>
    <n v="4.21"/>
    <n v="64150"/>
    <n v="72518"/>
    <n v="75948"/>
    <n v="0"/>
    <n v="0"/>
    <n v="212616"/>
  </r>
  <r>
    <x v="187"/>
    <x v="0"/>
    <x v="18"/>
    <x v="0"/>
    <n v="4.24"/>
    <n v="71437"/>
    <n v="75326"/>
    <n v="81720"/>
    <n v="0"/>
    <n v="0"/>
    <n v="228483"/>
  </r>
  <r>
    <x v="188"/>
    <x v="0"/>
    <x v="0"/>
    <x v="0"/>
    <n v="13.45"/>
    <n v="108423"/>
    <n v="72881"/>
    <n v="9904"/>
    <n v="0"/>
    <n v="28512"/>
    <n v="219720"/>
  </r>
  <r>
    <x v="188"/>
    <x v="0"/>
    <x v="1"/>
    <x v="0"/>
    <n v="13.15"/>
    <n v="116422"/>
    <n v="91943"/>
    <n v="0"/>
    <n v="7"/>
    <n v="34046"/>
    <n v="242418"/>
  </r>
  <r>
    <x v="188"/>
    <x v="0"/>
    <x v="2"/>
    <x v="0"/>
    <n v="11.38"/>
    <n v="120905"/>
    <n v="109590"/>
    <n v="0"/>
    <n v="0"/>
    <n v="32894"/>
    <n v="263389"/>
  </r>
  <r>
    <x v="188"/>
    <x v="0"/>
    <x v="3"/>
    <x v="0"/>
    <n v="7.13"/>
    <n v="131488"/>
    <n v="137540"/>
    <n v="0"/>
    <n v="0"/>
    <n v="12423"/>
    <n v="281451"/>
  </r>
  <r>
    <x v="188"/>
    <x v="0"/>
    <x v="4"/>
    <x v="0"/>
    <n v="6.18"/>
    <n v="131022"/>
    <n v="138616"/>
    <n v="0"/>
    <n v="0"/>
    <n v="10514"/>
    <n v="280152"/>
  </r>
  <r>
    <x v="188"/>
    <x v="0"/>
    <x v="5"/>
    <x v="0"/>
    <n v="3.15"/>
    <n v="176847"/>
    <n v="39063"/>
    <n v="80058"/>
    <n v="0"/>
    <n v="8875"/>
    <n v="304843"/>
  </r>
  <r>
    <x v="188"/>
    <x v="0"/>
    <x v="6"/>
    <x v="0"/>
    <n v="9.51"/>
    <n v="144458"/>
    <n v="155330"/>
    <n v="0"/>
    <n v="13962"/>
    <n v="0"/>
    <n v="313750"/>
  </r>
  <r>
    <x v="188"/>
    <x v="0"/>
    <x v="7"/>
    <x v="0"/>
    <n v="6.74"/>
    <n v="155313"/>
    <n v="170827"/>
    <n v="0"/>
    <n v="14002"/>
    <n v="0"/>
    <n v="340142"/>
  </r>
  <r>
    <x v="188"/>
    <x v="0"/>
    <x v="8"/>
    <x v="0"/>
    <n v="3.83"/>
    <n v="179836"/>
    <n v="179457"/>
    <n v="0"/>
    <n v="16141"/>
    <n v="0"/>
    <n v="375434"/>
  </r>
  <r>
    <x v="188"/>
    <x v="0"/>
    <x v="9"/>
    <x v="0"/>
    <n v="2.76"/>
    <n v="171516"/>
    <n v="197561"/>
    <n v="0"/>
    <n v="19310"/>
    <n v="0"/>
    <n v="388387"/>
  </r>
  <r>
    <x v="188"/>
    <x v="0"/>
    <x v="10"/>
    <x v="0"/>
    <n v="4.08"/>
    <n v="161249"/>
    <n v="208414"/>
    <n v="0"/>
    <n v="19407"/>
    <n v="0"/>
    <n v="389070"/>
  </r>
  <r>
    <x v="188"/>
    <x v="0"/>
    <x v="11"/>
    <x v="0"/>
    <n v="4.4000000000000004"/>
    <n v="186832"/>
    <n v="215340"/>
    <n v="0"/>
    <n v="14174"/>
    <n v="0"/>
    <n v="416346"/>
  </r>
  <r>
    <x v="188"/>
    <x v="0"/>
    <x v="12"/>
    <x v="0"/>
    <n v="2.52"/>
    <n v="205289"/>
    <n v="229331"/>
    <n v="0"/>
    <n v="15541"/>
    <n v="0"/>
    <n v="450161"/>
  </r>
  <r>
    <x v="188"/>
    <x v="0"/>
    <x v="13"/>
    <x v="0"/>
    <n v="4.4000000000000004"/>
    <n v="186832"/>
    <n v="215340"/>
    <n v="0"/>
    <n v="0"/>
    <n v="14174"/>
    <n v="416346"/>
  </r>
  <r>
    <x v="188"/>
    <x v="0"/>
    <x v="14"/>
    <x v="0"/>
    <n v="3.58"/>
    <n v="210792"/>
    <n v="240872"/>
    <n v="0"/>
    <n v="0"/>
    <n v="16043"/>
    <n v="467707"/>
  </r>
  <r>
    <x v="188"/>
    <x v="0"/>
    <x v="15"/>
    <x v="0"/>
    <n v="8.24"/>
    <n v="234584"/>
    <n v="104075"/>
    <n v="164393"/>
    <n v="0"/>
    <n v="0"/>
    <n v="503052"/>
  </r>
  <r>
    <x v="188"/>
    <x v="0"/>
    <x v="16"/>
    <x v="0"/>
    <n v="4.63"/>
    <n v="243000"/>
    <n v="280000"/>
    <n v="0"/>
    <n v="0"/>
    <n v="0"/>
    <n v="523000"/>
  </r>
  <r>
    <x v="188"/>
    <x v="0"/>
    <x v="17"/>
    <x v="0"/>
    <n v="4.34"/>
    <n v="245841"/>
    <n v="96411"/>
    <n v="192988"/>
    <n v="0"/>
    <n v="0"/>
    <n v="535240"/>
  </r>
  <r>
    <x v="188"/>
    <x v="0"/>
    <x v="18"/>
    <x v="0"/>
    <n v="5.2"/>
    <n v="330408"/>
    <n v="78000"/>
    <n v="129000"/>
    <n v="0"/>
    <n v="0"/>
    <n v="537408"/>
  </r>
  <r>
    <x v="189"/>
    <x v="0"/>
    <x v="0"/>
    <x v="0"/>
    <n v="5"/>
    <n v="35088"/>
    <n v="1095"/>
    <n v="0"/>
    <n v="265"/>
    <n v="954"/>
    <n v="37402"/>
  </r>
  <r>
    <x v="189"/>
    <x v="0"/>
    <x v="1"/>
    <x v="0"/>
    <n v="1.96"/>
    <n v="34684"/>
    <n v="1096"/>
    <n v="1807"/>
    <n v="264"/>
    <n v="1462"/>
    <n v="39313"/>
  </r>
  <r>
    <x v="189"/>
    <x v="0"/>
    <x v="2"/>
    <x v="0"/>
    <n v="6.6"/>
    <n v="34059"/>
    <n v="932"/>
    <n v="1988"/>
    <n v="265"/>
    <n v="1117"/>
    <n v="38361"/>
  </r>
  <r>
    <x v="189"/>
    <x v="0"/>
    <x v="3"/>
    <x v="0"/>
    <n v="6.06"/>
    <n v="40550"/>
    <n v="1427"/>
    <n v="2692"/>
    <n v="22"/>
    <n v="1510"/>
    <n v="46201"/>
  </r>
  <r>
    <x v="189"/>
    <x v="0"/>
    <x v="4"/>
    <x v="0"/>
    <n v="2.11"/>
    <n v="32180"/>
    <n v="967"/>
    <n v="1905"/>
    <n v="0"/>
    <n v="2679"/>
    <n v="37731"/>
  </r>
  <r>
    <x v="189"/>
    <x v="0"/>
    <x v="5"/>
    <x v="0"/>
    <n v="7.73"/>
    <n v="33268"/>
    <n v="1082"/>
    <n v="1710"/>
    <n v="0"/>
    <n v="1727"/>
    <n v="37787"/>
  </r>
  <r>
    <x v="189"/>
    <x v="0"/>
    <x v="6"/>
    <x v="0"/>
    <n v="0.96"/>
    <n v="33649"/>
    <n v="3635"/>
    <n v="0"/>
    <n v="0"/>
    <n v="1286"/>
    <n v="38570"/>
  </r>
  <r>
    <x v="189"/>
    <x v="0"/>
    <x v="7"/>
    <x v="0"/>
    <n v="5.73"/>
    <n v="30985"/>
    <n v="4539"/>
    <n v="0"/>
    <n v="0"/>
    <n v="15"/>
    <n v="35539"/>
  </r>
  <r>
    <x v="189"/>
    <x v="0"/>
    <x v="8"/>
    <x v="0"/>
    <n v="5.52"/>
    <n v="32956"/>
    <n v="5204"/>
    <n v="0"/>
    <n v="0"/>
    <n v="41"/>
    <n v="38201"/>
  </r>
  <r>
    <x v="189"/>
    <x v="0"/>
    <x v="9"/>
    <x v="0"/>
    <n v="7.5"/>
    <n v="32000"/>
    <n v="4000"/>
    <n v="0"/>
    <n v="0"/>
    <n v="1000"/>
    <n v="37000"/>
  </r>
  <r>
    <x v="189"/>
    <x v="0"/>
    <x v="10"/>
    <x v="0"/>
    <n v="5.13"/>
    <n v="32000"/>
    <n v="4000"/>
    <n v="0"/>
    <n v="0"/>
    <n v="1000"/>
    <n v="37000"/>
  </r>
  <r>
    <x v="189"/>
    <x v="0"/>
    <x v="11"/>
    <x v="0"/>
    <n v="4.41"/>
    <n v="32996"/>
    <n v="6101"/>
    <n v="0"/>
    <n v="0"/>
    <n v="357"/>
    <n v="39454"/>
  </r>
  <r>
    <x v="189"/>
    <x v="0"/>
    <x v="12"/>
    <x v="0"/>
    <n v="5.4"/>
    <n v="32036"/>
    <n v="6350"/>
    <n v="0"/>
    <n v="0"/>
    <n v="623"/>
    <n v="39009"/>
  </r>
  <r>
    <x v="189"/>
    <x v="0"/>
    <x v="13"/>
    <x v="0"/>
    <n v="5.79"/>
    <n v="30188"/>
    <n v="3607"/>
    <n v="0"/>
    <n v="0"/>
    <n v="3365"/>
    <n v="37160"/>
  </r>
  <r>
    <x v="189"/>
    <x v="0"/>
    <x v="14"/>
    <x v="0"/>
    <n v="4.84"/>
    <n v="30532"/>
    <n v="3153"/>
    <n v="0"/>
    <n v="0"/>
    <n v="3521"/>
    <n v="37206"/>
  </r>
  <r>
    <x v="189"/>
    <x v="0"/>
    <x v="15"/>
    <x v="0"/>
    <n v="6.74"/>
    <n v="29582"/>
    <n v="6383"/>
    <n v="0"/>
    <n v="0"/>
    <n v="0"/>
    <n v="35965"/>
  </r>
  <r>
    <x v="189"/>
    <x v="0"/>
    <x v="16"/>
    <x v="0"/>
    <n v="2.54"/>
    <n v="29939"/>
    <n v="7199"/>
    <n v="0"/>
    <n v="0"/>
    <n v="0"/>
    <n v="37138"/>
  </r>
  <r>
    <x v="189"/>
    <x v="0"/>
    <x v="17"/>
    <x v="0"/>
    <n v="3.91"/>
    <n v="30517"/>
    <n v="7216"/>
    <n v="0"/>
    <n v="0"/>
    <n v="0"/>
    <n v="37733"/>
  </r>
  <r>
    <x v="189"/>
    <x v="0"/>
    <x v="18"/>
    <x v="0"/>
    <n v="3.66"/>
    <n v="31546"/>
    <n v="6977"/>
    <n v="0"/>
    <n v="0"/>
    <n v="0"/>
    <n v="38523"/>
  </r>
  <r>
    <x v="190"/>
    <x v="0"/>
    <x v="0"/>
    <x v="0"/>
    <n v="14.56"/>
    <n v="19461"/>
    <n v="6756"/>
    <n v="2160"/>
    <n v="0"/>
    <n v="1551"/>
    <n v="29928"/>
  </r>
  <r>
    <x v="190"/>
    <x v="0"/>
    <x v="1"/>
    <x v="0"/>
    <n v="17.61"/>
    <n v="19846"/>
    <n v="6685"/>
    <n v="2432"/>
    <n v="99"/>
    <n v="1788"/>
    <n v="30850"/>
  </r>
  <r>
    <x v="190"/>
    <x v="0"/>
    <x v="2"/>
    <x v="0"/>
    <n v="11.6"/>
    <n v="19372"/>
    <n v="7790"/>
    <n v="2872"/>
    <n v="0"/>
    <n v="0"/>
    <n v="30034"/>
  </r>
  <r>
    <x v="190"/>
    <x v="0"/>
    <x v="3"/>
    <x v="0"/>
    <n v="12.98"/>
    <n v="20535"/>
    <n v="6929"/>
    <n v="2799"/>
    <n v="108"/>
    <n v="1251"/>
    <n v="31622"/>
  </r>
  <r>
    <x v="190"/>
    <x v="0"/>
    <x v="4"/>
    <x v="0"/>
    <n v="9.75"/>
    <n v="20190"/>
    <n v="6525"/>
    <n v="2938"/>
    <n v="113"/>
    <n v="2758"/>
    <n v="32524"/>
  </r>
  <r>
    <x v="190"/>
    <x v="0"/>
    <x v="5"/>
    <x v="0"/>
    <n v="11.14"/>
    <n v="21290"/>
    <n v="6542"/>
    <n v="3016"/>
    <n v="115"/>
    <n v="2317"/>
    <n v="33280"/>
  </r>
  <r>
    <x v="190"/>
    <x v="0"/>
    <x v="6"/>
    <x v="0"/>
    <n v="9.56"/>
    <n v="22094"/>
    <n v="6992"/>
    <n v="3253"/>
    <n v="116"/>
    <n v="2846"/>
    <n v="35301"/>
  </r>
  <r>
    <x v="190"/>
    <x v="0"/>
    <x v="7"/>
    <x v="0"/>
    <n v="13.47"/>
    <n v="22190"/>
    <n v="6820"/>
    <n v="3362"/>
    <n v="124"/>
    <n v="2331"/>
    <n v="34827"/>
  </r>
  <r>
    <x v="190"/>
    <x v="0"/>
    <x v="8"/>
    <x v="0"/>
    <n v="9.16"/>
    <n v="24310"/>
    <n v="7269"/>
    <n v="3476"/>
    <n v="138"/>
    <n v="2865"/>
    <n v="38058"/>
  </r>
  <r>
    <x v="190"/>
    <x v="0"/>
    <x v="9"/>
    <x v="0"/>
    <n v="8.86"/>
    <n v="25166"/>
    <n v="7403"/>
    <n v="4377"/>
    <n v="144"/>
    <n v="2860"/>
    <n v="39950"/>
  </r>
  <r>
    <x v="190"/>
    <x v="0"/>
    <x v="10"/>
    <x v="0"/>
    <n v="12.86"/>
    <n v="25780"/>
    <n v="7542"/>
    <n v="3750"/>
    <n v="150"/>
    <n v="2748"/>
    <n v="39970"/>
  </r>
  <r>
    <x v="190"/>
    <x v="0"/>
    <x v="11"/>
    <x v="0"/>
    <n v="10.73"/>
    <n v="26280"/>
    <n v="7411"/>
    <n v="3188"/>
    <n v="151"/>
    <n v="2369"/>
    <n v="39399"/>
  </r>
  <r>
    <x v="190"/>
    <x v="0"/>
    <x v="12"/>
    <x v="0"/>
    <n v="10.34"/>
    <n v="28069"/>
    <n v="7760"/>
    <n v="3533"/>
    <n v="150"/>
    <n v="3114"/>
    <n v="42626"/>
  </r>
  <r>
    <x v="190"/>
    <x v="0"/>
    <x v="13"/>
    <x v="0"/>
    <n v="9.43"/>
    <n v="29254"/>
    <n v="8211"/>
    <n v="3054"/>
    <n v="0"/>
    <n v="3018"/>
    <n v="43537"/>
  </r>
  <r>
    <x v="190"/>
    <x v="0"/>
    <x v="14"/>
    <x v="0"/>
    <n v="7.36"/>
    <n v="30153"/>
    <n v="7473"/>
    <n v="3042"/>
    <n v="0"/>
    <n v="3360"/>
    <n v="44028"/>
  </r>
  <r>
    <x v="190"/>
    <x v="0"/>
    <x v="15"/>
    <x v="0"/>
    <n v="8.7799999999999994"/>
    <n v="31180"/>
    <n v="7072"/>
    <n v="4970"/>
    <n v="0"/>
    <n v="0"/>
    <n v="43222"/>
  </r>
  <r>
    <x v="190"/>
    <x v="0"/>
    <x v="16"/>
    <x v="0"/>
    <n v="0"/>
    <n v="31734"/>
    <n v="9701"/>
    <n v="2241"/>
    <n v="0"/>
    <n v="0"/>
    <n v="43676"/>
  </r>
  <r>
    <x v="190"/>
    <x v="0"/>
    <x v="17"/>
    <x v="0"/>
    <n v="7.28"/>
    <n v="32600"/>
    <n v="6771"/>
    <n v="4595"/>
    <n v="0"/>
    <n v="0"/>
    <n v="43966"/>
  </r>
  <r>
    <x v="190"/>
    <x v="0"/>
    <x v="18"/>
    <x v="0"/>
    <n v="8.6"/>
    <n v="34271"/>
    <n v="7309"/>
    <n v="4251"/>
    <n v="0"/>
    <n v="0"/>
    <n v="45831"/>
  </r>
  <r>
    <x v="191"/>
    <x v="0"/>
    <x v="0"/>
    <x v="0"/>
    <n v="0.53"/>
    <n v="0"/>
    <n v="0"/>
    <n v="0"/>
    <n v="0"/>
    <n v="0"/>
    <n v="0"/>
  </r>
  <r>
    <x v="191"/>
    <x v="0"/>
    <x v="1"/>
    <x v="0"/>
    <n v="0"/>
    <n v="0"/>
    <n v="0"/>
    <n v="0"/>
    <n v="0"/>
    <n v="0"/>
    <n v="0"/>
  </r>
  <r>
    <x v="191"/>
    <x v="0"/>
    <x v="2"/>
    <x v="0"/>
    <n v="0.5"/>
    <n v="0"/>
    <n v="0"/>
    <n v="0"/>
    <n v="0"/>
    <n v="0"/>
    <n v="0"/>
  </r>
  <r>
    <x v="191"/>
    <x v="0"/>
    <x v="3"/>
    <x v="0"/>
    <n v="11"/>
    <n v="0"/>
    <n v="0"/>
    <n v="0"/>
    <n v="0"/>
    <n v="0"/>
    <n v="0"/>
  </r>
  <r>
    <x v="191"/>
    <x v="0"/>
    <x v="4"/>
    <x v="0"/>
    <n v="0.5"/>
    <n v="0"/>
    <n v="0"/>
    <n v="0"/>
    <n v="0"/>
    <n v="0"/>
    <n v="0"/>
  </r>
  <r>
    <x v="191"/>
    <x v="0"/>
    <x v="5"/>
    <x v="0"/>
    <n v="4.1900000000000004"/>
    <n v="0"/>
    <n v="0"/>
    <n v="0"/>
    <n v="0"/>
    <n v="0"/>
    <n v="0"/>
  </r>
  <r>
    <x v="191"/>
    <x v="0"/>
    <x v="6"/>
    <x v="0"/>
    <n v="0.13"/>
    <n v="0"/>
    <n v="0"/>
    <n v="0"/>
    <n v="0"/>
    <n v="0"/>
    <n v="0"/>
  </r>
  <r>
    <x v="191"/>
    <x v="0"/>
    <x v="7"/>
    <x v="0"/>
    <n v="3.89"/>
    <n v="0"/>
    <n v="0"/>
    <n v="0"/>
    <n v="0"/>
    <n v="0"/>
    <n v="0"/>
  </r>
  <r>
    <x v="191"/>
    <x v="0"/>
    <x v="8"/>
    <x v="0"/>
    <n v="1.01"/>
    <n v="0"/>
    <n v="0"/>
    <n v="0"/>
    <n v="0"/>
    <n v="0"/>
    <n v="0"/>
  </r>
  <r>
    <x v="191"/>
    <x v="0"/>
    <x v="9"/>
    <x v="0"/>
    <n v="1.37"/>
    <n v="0"/>
    <n v="0"/>
    <n v="0"/>
    <n v="0"/>
    <n v="0"/>
    <n v="0"/>
  </r>
  <r>
    <x v="191"/>
    <x v="0"/>
    <x v="10"/>
    <x v="0"/>
    <n v="2.2599999999999998"/>
    <n v="0"/>
    <n v="0"/>
    <n v="0"/>
    <n v="0"/>
    <n v="0"/>
    <n v="0"/>
  </r>
  <r>
    <x v="191"/>
    <x v="0"/>
    <x v="11"/>
    <x v="0"/>
    <n v="1.3"/>
    <n v="0"/>
    <n v="0"/>
    <n v="0"/>
    <n v="0"/>
    <n v="0"/>
    <n v="0"/>
  </r>
  <r>
    <x v="191"/>
    <x v="0"/>
    <x v="12"/>
    <x v="0"/>
    <n v="2.13"/>
    <n v="0"/>
    <n v="0"/>
    <n v="0"/>
    <n v="0"/>
    <n v="0"/>
    <n v="0"/>
  </r>
  <r>
    <x v="191"/>
    <x v="0"/>
    <x v="13"/>
    <x v="0"/>
    <n v="2.37"/>
    <n v="0"/>
    <n v="0"/>
    <n v="0"/>
    <n v="0"/>
    <n v="0"/>
    <n v="0"/>
  </r>
  <r>
    <x v="191"/>
    <x v="0"/>
    <x v="14"/>
    <x v="0"/>
    <n v="2.0299999999999998"/>
    <n v="0"/>
    <n v="0"/>
    <n v="0"/>
    <n v="0"/>
    <n v="0"/>
    <n v="0"/>
  </r>
  <r>
    <x v="191"/>
    <x v="0"/>
    <x v="15"/>
    <x v="0"/>
    <n v="0"/>
    <n v="0"/>
    <n v="0"/>
    <n v="0"/>
    <n v="0"/>
    <n v="0"/>
    <n v="0"/>
  </r>
  <r>
    <x v="191"/>
    <x v="0"/>
    <x v="16"/>
    <x v="0"/>
    <n v="1.28"/>
    <n v="0"/>
    <n v="0"/>
    <n v="9950"/>
    <n v="0"/>
    <n v="0"/>
    <n v="9950"/>
  </r>
  <r>
    <x v="191"/>
    <x v="0"/>
    <x v="17"/>
    <x v="0"/>
    <n v="7.0000000000000007E-2"/>
    <n v="0"/>
    <n v="0"/>
    <n v="0"/>
    <n v="0"/>
    <n v="0"/>
    <n v="0"/>
  </r>
  <r>
    <x v="191"/>
    <x v="0"/>
    <x v="18"/>
    <x v="0"/>
    <n v="0.04"/>
    <n v="0"/>
    <n v="0"/>
    <n v="0"/>
    <n v="0"/>
    <n v="0"/>
    <n v="0"/>
  </r>
  <r>
    <x v="192"/>
    <x v="0"/>
    <x v="0"/>
    <x v="0"/>
    <n v="6.85"/>
    <n v="3493"/>
    <n v="5731"/>
    <n v="0"/>
    <n v="112"/>
    <n v="732"/>
    <n v="10068"/>
  </r>
  <r>
    <x v="192"/>
    <x v="0"/>
    <x v="1"/>
    <x v="0"/>
    <n v="3.02"/>
    <n v="3600"/>
    <n v="6200"/>
    <n v="0"/>
    <n v="500"/>
    <n v="770"/>
    <n v="11070"/>
  </r>
  <r>
    <x v="192"/>
    <x v="0"/>
    <x v="2"/>
    <x v="0"/>
    <n v="9.83"/>
    <n v="3672"/>
    <n v="8040"/>
    <n v="0"/>
    <n v="9"/>
    <n v="839"/>
    <n v="12560"/>
  </r>
  <r>
    <x v="192"/>
    <x v="0"/>
    <x v="3"/>
    <x v="0"/>
    <n v="8.49"/>
    <n v="3715"/>
    <n v="8600"/>
    <n v="0"/>
    <n v="0"/>
    <n v="994"/>
    <n v="13309"/>
  </r>
  <r>
    <x v="192"/>
    <x v="0"/>
    <x v="4"/>
    <x v="0"/>
    <n v="10.59"/>
    <n v="3387"/>
    <n v="7090"/>
    <n v="2298"/>
    <n v="0"/>
    <n v="869"/>
    <n v="13644"/>
  </r>
  <r>
    <x v="192"/>
    <x v="0"/>
    <x v="5"/>
    <x v="0"/>
    <n v="9.59"/>
    <n v="3392"/>
    <n v="8618"/>
    <n v="2570"/>
    <n v="0"/>
    <n v="1016"/>
    <n v="15596"/>
  </r>
  <r>
    <x v="192"/>
    <x v="0"/>
    <x v="6"/>
    <x v="0"/>
    <n v="9.02"/>
    <n v="3174"/>
    <n v="9500"/>
    <n v="2570"/>
    <n v="0"/>
    <n v="1153"/>
    <n v="16397"/>
  </r>
  <r>
    <x v="192"/>
    <x v="0"/>
    <x v="7"/>
    <x v="0"/>
    <n v="8.18"/>
    <n v="3358"/>
    <n v="9980"/>
    <n v="2500"/>
    <n v="111"/>
    <n v="769"/>
    <n v="16718"/>
  </r>
  <r>
    <x v="192"/>
    <x v="0"/>
    <x v="8"/>
    <x v="0"/>
    <n v="0"/>
    <n v="3599"/>
    <n v="8520"/>
    <n v="2528"/>
    <n v="0"/>
    <n v="1351"/>
    <n v="15998"/>
  </r>
  <r>
    <x v="192"/>
    <x v="0"/>
    <x v="9"/>
    <x v="0"/>
    <n v="0"/>
    <n v="3708"/>
    <n v="7748"/>
    <n v="2469"/>
    <n v="10"/>
    <n v="568"/>
    <n v="14503"/>
  </r>
  <r>
    <x v="192"/>
    <x v="0"/>
    <x v="10"/>
    <x v="0"/>
    <n v="0"/>
    <n v="5144"/>
    <n v="8332"/>
    <n v="2404"/>
    <n v="112"/>
    <n v="1178"/>
    <n v="17170"/>
  </r>
  <r>
    <x v="192"/>
    <x v="0"/>
    <x v="11"/>
    <x v="0"/>
    <n v="3.38"/>
    <n v="3671"/>
    <n v="12600"/>
    <n v="0"/>
    <n v="104"/>
    <n v="1196"/>
    <n v="17571"/>
  </r>
  <r>
    <x v="192"/>
    <x v="0"/>
    <x v="12"/>
    <x v="0"/>
    <n v="0"/>
    <n v="3909"/>
    <n v="15415"/>
    <n v="0"/>
    <n v="1338"/>
    <n v="1840"/>
    <n v="22502"/>
  </r>
  <r>
    <x v="192"/>
    <x v="0"/>
    <x v="13"/>
    <x v="0"/>
    <n v="2.61"/>
    <n v="3900"/>
    <n v="3900"/>
    <n v="10100"/>
    <n v="0"/>
    <n v="1400"/>
    <n v="19300"/>
  </r>
  <r>
    <x v="192"/>
    <x v="0"/>
    <x v="14"/>
    <x v="0"/>
    <n v="0"/>
    <n v="3500"/>
    <n v="3500"/>
    <n v="10100"/>
    <n v="0"/>
    <n v="1200"/>
    <n v="18300"/>
  </r>
  <r>
    <x v="192"/>
    <x v="0"/>
    <x v="15"/>
    <x v="0"/>
    <n v="7.95"/>
    <n v="3937"/>
    <n v="3542"/>
    <n v="15108"/>
    <n v="0"/>
    <n v="0"/>
    <n v="22587"/>
  </r>
  <r>
    <x v="192"/>
    <x v="0"/>
    <x v="16"/>
    <x v="0"/>
    <n v="2.85"/>
    <n v="4200"/>
    <n v="4700"/>
    <n v="16800"/>
    <n v="0"/>
    <n v="0"/>
    <n v="25700"/>
  </r>
  <r>
    <x v="192"/>
    <x v="0"/>
    <x v="17"/>
    <x v="0"/>
    <n v="4.95"/>
    <n v="4002"/>
    <n v="4636"/>
    <n v="19292"/>
    <n v="0"/>
    <n v="0"/>
    <n v="27930"/>
  </r>
  <r>
    <x v="192"/>
    <x v="0"/>
    <x v="18"/>
    <x v="0"/>
    <n v="3.12"/>
    <n v="4349"/>
    <n v="5251"/>
    <n v="20151"/>
    <n v="0"/>
    <n v="0"/>
    <n v="29751"/>
  </r>
  <r>
    <x v="193"/>
    <x v="0"/>
    <x v="0"/>
    <x v="0"/>
    <n v="10.25"/>
    <n v="46097"/>
    <n v="5361"/>
    <n v="0"/>
    <n v="21"/>
    <n v="26689"/>
    <n v="78168"/>
  </r>
  <r>
    <x v="193"/>
    <x v="0"/>
    <x v="1"/>
    <x v="0"/>
    <n v="10.43"/>
    <n v="48685"/>
    <n v="5822"/>
    <n v="0"/>
    <n v="35"/>
    <n v="18251"/>
    <n v="72793"/>
  </r>
  <r>
    <x v="193"/>
    <x v="0"/>
    <x v="2"/>
    <x v="0"/>
    <n v="9.9700000000000006"/>
    <n v="46015"/>
    <n v="6068"/>
    <n v="0"/>
    <n v="35"/>
    <n v="23850"/>
    <n v="75968"/>
  </r>
  <r>
    <x v="193"/>
    <x v="0"/>
    <x v="3"/>
    <x v="0"/>
    <n v="10.37"/>
    <n v="46256"/>
    <n v="6576"/>
    <n v="0"/>
    <n v="35"/>
    <n v="18862"/>
    <n v="71729"/>
  </r>
  <r>
    <x v="193"/>
    <x v="0"/>
    <x v="4"/>
    <x v="0"/>
    <n v="8.9600000000000009"/>
    <n v="42212"/>
    <n v="6500"/>
    <n v="0"/>
    <n v="35"/>
    <n v="24264"/>
    <n v="73011"/>
  </r>
  <r>
    <x v="193"/>
    <x v="0"/>
    <x v="5"/>
    <x v="0"/>
    <n v="8.73"/>
    <n v="46438"/>
    <n v="6428"/>
    <n v="0"/>
    <n v="35"/>
    <n v="14054"/>
    <n v="66955"/>
  </r>
  <r>
    <x v="193"/>
    <x v="0"/>
    <x v="6"/>
    <x v="0"/>
    <n v="9.6199999999999992"/>
    <n v="44396"/>
    <n v="6438"/>
    <n v="0"/>
    <n v="36"/>
    <n v="25180"/>
    <n v="76050"/>
  </r>
  <r>
    <x v="193"/>
    <x v="0"/>
    <x v="7"/>
    <x v="0"/>
    <n v="9.77"/>
    <n v="43392"/>
    <n v="7572"/>
    <n v="0"/>
    <n v="32"/>
    <n v="15088"/>
    <n v="66084"/>
  </r>
  <r>
    <x v="193"/>
    <x v="0"/>
    <x v="8"/>
    <x v="0"/>
    <n v="9.74"/>
    <n v="46188"/>
    <n v="7963"/>
    <n v="0"/>
    <n v="32"/>
    <n v="22858"/>
    <n v="77041"/>
  </r>
  <r>
    <x v="193"/>
    <x v="0"/>
    <x v="9"/>
    <x v="0"/>
    <n v="7.33"/>
    <n v="44893"/>
    <n v="7971"/>
    <n v="0"/>
    <n v="32"/>
    <n v="26496"/>
    <n v="79392"/>
  </r>
  <r>
    <x v="193"/>
    <x v="0"/>
    <x v="10"/>
    <x v="0"/>
    <n v="9.59"/>
    <n v="41978"/>
    <n v="7801"/>
    <n v="0"/>
    <n v="32"/>
    <n v="30664"/>
    <n v="80475"/>
  </r>
  <r>
    <x v="193"/>
    <x v="0"/>
    <x v="11"/>
    <x v="0"/>
    <n v="8.6999999999999993"/>
    <n v="42623"/>
    <n v="7812"/>
    <n v="0"/>
    <n v="32"/>
    <n v="32257"/>
    <n v="82724"/>
  </r>
  <r>
    <x v="193"/>
    <x v="0"/>
    <x v="12"/>
    <x v="0"/>
    <n v="9.0399999999999991"/>
    <n v="43667"/>
    <n v="8041"/>
    <n v="0"/>
    <n v="32"/>
    <n v="32440"/>
    <n v="84180"/>
  </r>
  <r>
    <x v="193"/>
    <x v="0"/>
    <x v="13"/>
    <x v="0"/>
    <n v="9.7899999999999991"/>
    <n v="42418"/>
    <n v="7898"/>
    <n v="0"/>
    <n v="0"/>
    <n v="23006"/>
    <n v="73322"/>
  </r>
  <r>
    <x v="193"/>
    <x v="0"/>
    <x v="14"/>
    <x v="0"/>
    <n v="9.91"/>
    <n v="44098"/>
    <n v="8583"/>
    <n v="0"/>
    <n v="0"/>
    <n v="22597"/>
    <n v="75278"/>
  </r>
  <r>
    <x v="193"/>
    <x v="0"/>
    <x v="15"/>
    <x v="0"/>
    <n v="9.86"/>
    <n v="43486"/>
    <n v="36174"/>
    <n v="0"/>
    <n v="0"/>
    <n v="0"/>
    <n v="79660"/>
  </r>
  <r>
    <x v="193"/>
    <x v="0"/>
    <x v="16"/>
    <x v="0"/>
    <n v="10.119999999999999"/>
    <n v="42922"/>
    <n v="8420"/>
    <n v="27279"/>
    <n v="0"/>
    <n v="0"/>
    <n v="78621"/>
  </r>
  <r>
    <x v="193"/>
    <x v="0"/>
    <x v="17"/>
    <x v="0"/>
    <n v="9.4700000000000006"/>
    <n v="44251"/>
    <n v="8795"/>
    <n v="29772"/>
    <n v="0"/>
    <n v="0"/>
    <n v="82818"/>
  </r>
  <r>
    <x v="193"/>
    <x v="0"/>
    <x v="18"/>
    <x v="0"/>
    <n v="10.58"/>
    <n v="44776"/>
    <n v="9261"/>
    <n v="27649"/>
    <n v="0"/>
    <n v="0"/>
    <n v="81686"/>
  </r>
  <r>
    <x v="194"/>
    <x v="0"/>
    <x v="0"/>
    <x v="0"/>
    <n v="3.05"/>
    <n v="1722248"/>
    <n v="926289"/>
    <n v="2324189"/>
    <n v="469331"/>
    <n v="0"/>
    <n v="5442057"/>
  </r>
  <r>
    <x v="194"/>
    <x v="0"/>
    <x v="1"/>
    <x v="0"/>
    <n v="2.87"/>
    <n v="1762623"/>
    <n v="301827"/>
    <n v="2980008"/>
    <n v="21851"/>
    <n v="475209"/>
    <n v="5541518"/>
  </r>
  <r>
    <x v="194"/>
    <x v="0"/>
    <x v="2"/>
    <x v="0"/>
    <n v="2.5"/>
    <n v="1753774"/>
    <n v="308596"/>
    <n v="2937440"/>
    <n v="25548"/>
    <n v="500989"/>
    <n v="5526347"/>
  </r>
  <r>
    <x v="194"/>
    <x v="0"/>
    <x v="3"/>
    <x v="0"/>
    <n v="0.25"/>
    <n v="1836227"/>
    <n v="313288"/>
    <n v="2878122"/>
    <n v="23572"/>
    <n v="517452"/>
    <n v="5568661"/>
  </r>
  <r>
    <x v="194"/>
    <x v="0"/>
    <x v="4"/>
    <x v="0"/>
    <n v="0.34"/>
    <n v="1692881"/>
    <n v="310015"/>
    <n v="2854301"/>
    <n v="23709"/>
    <n v="507053"/>
    <n v="5387959"/>
  </r>
  <r>
    <x v="194"/>
    <x v="0"/>
    <x v="5"/>
    <x v="0"/>
    <n v="3.1"/>
    <n v="1809860"/>
    <n v="320117"/>
    <n v="2865693"/>
    <n v="24828"/>
    <n v="525016"/>
    <n v="5545514"/>
  </r>
  <r>
    <x v="194"/>
    <x v="0"/>
    <x v="6"/>
    <x v="0"/>
    <n v="1.08"/>
    <n v="1764220"/>
    <n v="323713"/>
    <n v="2710258"/>
    <n v="22561"/>
    <n v="512145"/>
    <n v="5332897"/>
  </r>
  <r>
    <x v="194"/>
    <x v="0"/>
    <x v="7"/>
    <x v="0"/>
    <n v="2.33"/>
    <n v="1747508"/>
    <n v="320638"/>
    <n v="2721785"/>
    <n v="23279"/>
    <n v="517838"/>
    <n v="5331048"/>
  </r>
  <r>
    <x v="194"/>
    <x v="0"/>
    <x v="8"/>
    <x v="0"/>
    <n v="4.55"/>
    <n v="1829151"/>
    <n v="321503"/>
    <n v="2755154"/>
    <n v="23182"/>
    <n v="542106"/>
    <n v="5471096"/>
  </r>
  <r>
    <x v="194"/>
    <x v="0"/>
    <x v="9"/>
    <x v="0"/>
    <n v="2.91"/>
    <n v="1822333"/>
    <n v="320396"/>
    <n v="2860812"/>
    <n v="26663"/>
    <n v="522757"/>
    <n v="5552961"/>
  </r>
  <r>
    <x v="194"/>
    <x v="0"/>
    <x v="10"/>
    <x v="0"/>
    <n v="2.81"/>
    <n v="1762225"/>
    <n v="306034"/>
    <n v="2833090"/>
    <n v="24722"/>
    <n v="499555"/>
    <n v="5425626"/>
  </r>
  <r>
    <x v="194"/>
    <x v="0"/>
    <x v="11"/>
    <x v="0"/>
    <n v="2.5"/>
    <n v="1881640"/>
    <n v="322465"/>
    <n v="2816612"/>
    <n v="25799"/>
    <n v="518035"/>
    <n v="5564551"/>
  </r>
  <r>
    <x v="194"/>
    <x v="0"/>
    <x v="12"/>
    <x v="0"/>
    <n v="1.52"/>
    <n v="1840903"/>
    <n v="332098"/>
    <n v="2747564"/>
    <n v="7065"/>
    <n v="564390"/>
    <n v="5492020"/>
  </r>
  <r>
    <x v="194"/>
    <x v="0"/>
    <x v="13"/>
    <x v="0"/>
    <n v="4.54"/>
    <n v="1722952"/>
    <n v="314687"/>
    <n v="2004639"/>
    <n v="0"/>
    <n v="578002"/>
    <n v="4620280"/>
  </r>
  <r>
    <x v="194"/>
    <x v="0"/>
    <x v="14"/>
    <x v="0"/>
    <n v="2.4500000000000002"/>
    <n v="1792236"/>
    <n v="321567"/>
    <n v="1791618"/>
    <n v="0"/>
    <n v="629781"/>
    <n v="4535202"/>
  </r>
  <r>
    <x v="194"/>
    <x v="0"/>
    <x v="15"/>
    <x v="0"/>
    <n v="8.2100000000000009"/>
    <n v="1634681"/>
    <n v="1061684"/>
    <n v="1374361"/>
    <n v="0"/>
    <n v="0"/>
    <n v="4070726"/>
  </r>
  <r>
    <x v="194"/>
    <x v="0"/>
    <x v="16"/>
    <x v="0"/>
    <n v="1.29"/>
    <n v="1773275"/>
    <n v="889415"/>
    <n v="1975544"/>
    <n v="0"/>
    <n v="0"/>
    <n v="4638234"/>
  </r>
  <r>
    <x v="194"/>
    <x v="0"/>
    <x v="17"/>
    <x v="0"/>
    <n v="2.68"/>
    <n v="1760110"/>
    <n v="348146"/>
    <n v="2513572"/>
    <n v="0"/>
    <n v="825"/>
    <n v="4622653"/>
  </r>
  <r>
    <x v="194"/>
    <x v="0"/>
    <x v="18"/>
    <x v="0"/>
    <n v="2.96"/>
    <n v="1822438"/>
    <n v="323917"/>
    <n v="2584708"/>
    <n v="0"/>
    <n v="844"/>
    <n v="4731907"/>
  </r>
  <r>
    <x v="195"/>
    <x v="0"/>
    <x v="0"/>
    <x v="0"/>
    <n v="6.82"/>
    <n v="22344"/>
    <n v="1735"/>
    <n v="2796"/>
    <n v="82"/>
    <n v="1272"/>
    <n v="28229"/>
  </r>
  <r>
    <x v="195"/>
    <x v="0"/>
    <x v="1"/>
    <x v="0"/>
    <n v="7.81"/>
    <n v="26270"/>
    <n v="1875"/>
    <n v="3054"/>
    <n v="0"/>
    <n v="106"/>
    <n v="31305"/>
  </r>
  <r>
    <x v="195"/>
    <x v="0"/>
    <x v="2"/>
    <x v="0"/>
    <n v="7.69"/>
    <n v="27823"/>
    <n v="2925"/>
    <n v="3497"/>
    <n v="103"/>
    <n v="0"/>
    <n v="34348"/>
  </r>
  <r>
    <x v="195"/>
    <x v="0"/>
    <x v="3"/>
    <x v="0"/>
    <n v="3.91"/>
    <n v="30594"/>
    <n v="7779"/>
    <n v="0"/>
    <n v="118"/>
    <n v="0"/>
    <n v="38491"/>
  </r>
  <r>
    <x v="195"/>
    <x v="0"/>
    <x v="4"/>
    <x v="0"/>
    <n v="6.42"/>
    <n v="28808"/>
    <n v="8781"/>
    <n v="0"/>
    <n v="108"/>
    <n v="0"/>
    <n v="37697"/>
  </r>
  <r>
    <x v="195"/>
    <x v="0"/>
    <x v="5"/>
    <x v="0"/>
    <n v="6.41"/>
    <n v="31760"/>
    <n v="8790"/>
    <n v="0"/>
    <n v="120"/>
    <n v="0"/>
    <n v="40670"/>
  </r>
  <r>
    <x v="195"/>
    <x v="0"/>
    <x v="6"/>
    <x v="0"/>
    <n v="7.13"/>
    <n v="32811"/>
    <n v="8769"/>
    <n v="0"/>
    <n v="126"/>
    <n v="0"/>
    <n v="41706"/>
  </r>
  <r>
    <x v="195"/>
    <x v="0"/>
    <x v="7"/>
    <x v="0"/>
    <n v="5.8"/>
    <n v="34499"/>
    <n v="9776"/>
    <n v="0"/>
    <n v="135"/>
    <n v="0"/>
    <n v="44410"/>
  </r>
  <r>
    <x v="195"/>
    <x v="0"/>
    <x v="8"/>
    <x v="0"/>
    <n v="5.98"/>
    <n v="38090"/>
    <n v="9895"/>
    <n v="0"/>
    <n v="154"/>
    <n v="0"/>
    <n v="48139"/>
  </r>
  <r>
    <x v="195"/>
    <x v="0"/>
    <x v="9"/>
    <x v="0"/>
    <n v="6.13"/>
    <n v="39490"/>
    <n v="10010"/>
    <n v="0"/>
    <n v="140"/>
    <n v="0"/>
    <n v="49640"/>
  </r>
  <r>
    <x v="195"/>
    <x v="0"/>
    <x v="10"/>
    <x v="0"/>
    <n v="3.64"/>
    <n v="41515"/>
    <n v="12720"/>
    <n v="0"/>
    <n v="129"/>
    <n v="0"/>
    <n v="54364"/>
  </r>
  <r>
    <x v="195"/>
    <x v="0"/>
    <x v="11"/>
    <x v="0"/>
    <n v="3.22"/>
    <n v="47908"/>
    <n v="10819"/>
    <n v="0"/>
    <n v="155"/>
    <n v="0"/>
    <n v="58882"/>
  </r>
  <r>
    <x v="195"/>
    <x v="0"/>
    <x v="12"/>
    <x v="0"/>
    <n v="6.38"/>
    <n v="49718"/>
    <n v="10810"/>
    <n v="0"/>
    <n v="176"/>
    <n v="0"/>
    <n v="60704"/>
  </r>
  <r>
    <x v="195"/>
    <x v="0"/>
    <x v="13"/>
    <x v="0"/>
    <n v="5.93"/>
    <n v="47830"/>
    <n v="10507"/>
    <n v="0"/>
    <n v="0"/>
    <n v="157"/>
    <n v="58494"/>
  </r>
  <r>
    <x v="195"/>
    <x v="0"/>
    <x v="14"/>
    <x v="0"/>
    <n v="5.96"/>
    <n v="49241"/>
    <n v="10177"/>
    <n v="0"/>
    <n v="0"/>
    <n v="153"/>
    <n v="59571"/>
  </r>
  <r>
    <x v="195"/>
    <x v="0"/>
    <x v="15"/>
    <x v="0"/>
    <n v="8.14"/>
    <n v="48217"/>
    <n v="10692"/>
    <n v="0"/>
    <n v="0"/>
    <n v="0"/>
    <n v="58909"/>
  </r>
  <r>
    <x v="195"/>
    <x v="0"/>
    <x v="16"/>
    <x v="0"/>
    <n v="6.27"/>
    <n v="50394"/>
    <n v="10867"/>
    <n v="0"/>
    <n v="0"/>
    <n v="0"/>
    <n v="61261"/>
  </r>
  <r>
    <x v="195"/>
    <x v="0"/>
    <x v="17"/>
    <x v="0"/>
    <n v="7.22"/>
    <n v="51533"/>
    <n v="11247"/>
    <n v="0"/>
    <n v="0"/>
    <n v="0"/>
    <n v="62780"/>
  </r>
  <r>
    <x v="195"/>
    <x v="0"/>
    <x v="18"/>
    <x v="0"/>
    <n v="7.08"/>
    <n v="51617"/>
    <n v="12423"/>
    <n v="0"/>
    <n v="0"/>
    <n v="0"/>
    <n v="64040"/>
  </r>
  <r>
    <x v="196"/>
    <x v="0"/>
    <x v="0"/>
    <x v="0"/>
    <n v="5.91"/>
    <n v="166514"/>
    <n v="89977"/>
    <n v="28944"/>
    <n v="3508"/>
    <n v="1084"/>
    <n v="290027"/>
  </r>
  <r>
    <x v="196"/>
    <x v="0"/>
    <x v="1"/>
    <x v="0"/>
    <n v="5.89"/>
    <n v="176478"/>
    <n v="94906"/>
    <n v="32623"/>
    <n v="1738"/>
    <n v="2626"/>
    <n v="308371"/>
  </r>
  <r>
    <x v="196"/>
    <x v="0"/>
    <x v="2"/>
    <x v="0"/>
    <n v="6.35"/>
    <n v="177159"/>
    <n v="95676"/>
    <n v="42511"/>
    <n v="1755"/>
    <n v="1868"/>
    <n v="318969"/>
  </r>
  <r>
    <x v="196"/>
    <x v="0"/>
    <x v="3"/>
    <x v="0"/>
    <n v="5.44"/>
    <n v="186641"/>
    <n v="100361"/>
    <n v="51132"/>
    <n v="1769"/>
    <n v="1908"/>
    <n v="341811"/>
  </r>
  <r>
    <x v="196"/>
    <x v="0"/>
    <x v="4"/>
    <x v="0"/>
    <n v="5.28"/>
    <n v="172389"/>
    <n v="99548"/>
    <n v="60058"/>
    <n v="1715"/>
    <n v="2768"/>
    <n v="336478"/>
  </r>
  <r>
    <x v="196"/>
    <x v="0"/>
    <x v="5"/>
    <x v="0"/>
    <n v="5.0199999999999996"/>
    <n v="191019"/>
    <n v="107460"/>
    <n v="58761"/>
    <n v="1771"/>
    <n v="1901"/>
    <n v="360912"/>
  </r>
  <r>
    <x v="196"/>
    <x v="0"/>
    <x v="6"/>
    <x v="0"/>
    <n v="5.01"/>
    <n v="189216"/>
    <n v="109478"/>
    <n v="61123"/>
    <n v="1736"/>
    <n v="1968"/>
    <n v="363521"/>
  </r>
  <r>
    <x v="196"/>
    <x v="0"/>
    <x v="7"/>
    <x v="0"/>
    <n v="5.16"/>
    <n v="185166"/>
    <n v="105903"/>
    <n v="67765"/>
    <n v="1752"/>
    <n v="1995"/>
    <n v="362581"/>
  </r>
  <r>
    <x v="196"/>
    <x v="0"/>
    <x v="8"/>
    <x v="0"/>
    <n v="6.98"/>
    <n v="198998"/>
    <n v="114498"/>
    <n v="89545"/>
    <n v="1769"/>
    <n v="2105"/>
    <n v="406915"/>
  </r>
  <r>
    <x v="196"/>
    <x v="0"/>
    <x v="9"/>
    <x v="0"/>
    <n v="5.15"/>
    <n v="193412"/>
    <n v="113204"/>
    <n v="87369"/>
    <n v="4030"/>
    <n v="0"/>
    <n v="398015"/>
  </r>
  <r>
    <x v="196"/>
    <x v="0"/>
    <x v="10"/>
    <x v="0"/>
    <n v="5.73"/>
    <n v="198999"/>
    <n v="116866"/>
    <n v="67023"/>
    <n v="4005"/>
    <n v="0"/>
    <n v="386893"/>
  </r>
  <r>
    <x v="196"/>
    <x v="0"/>
    <x v="11"/>
    <x v="0"/>
    <n v="3.43"/>
    <n v="220604"/>
    <n v="124796"/>
    <n v="65048"/>
    <n v="2118"/>
    <n v="1916"/>
    <n v="414482"/>
  </r>
  <r>
    <x v="196"/>
    <x v="0"/>
    <x v="12"/>
    <x v="0"/>
    <n v="4.63"/>
    <n v="211982"/>
    <n v="119445"/>
    <n v="67282"/>
    <n v="1912"/>
    <n v="2843"/>
    <n v="403464"/>
  </r>
  <r>
    <x v="196"/>
    <x v="0"/>
    <x v="13"/>
    <x v="0"/>
    <n v="3.88"/>
    <n v="202794"/>
    <n v="114434"/>
    <n v="70264"/>
    <n v="0"/>
    <n v="4932"/>
    <n v="392424"/>
  </r>
  <r>
    <x v="196"/>
    <x v="0"/>
    <x v="14"/>
    <x v="0"/>
    <n v="4.8099999999999996"/>
    <n v="198284"/>
    <n v="115501"/>
    <n v="68575"/>
    <n v="0"/>
    <n v="4702"/>
    <n v="387062"/>
  </r>
  <r>
    <x v="196"/>
    <x v="0"/>
    <x v="15"/>
    <x v="0"/>
    <n v="5.27"/>
    <n v="192572"/>
    <n v="120388"/>
    <n v="69780"/>
    <n v="0"/>
    <n v="0"/>
    <n v="382740"/>
  </r>
  <r>
    <x v="196"/>
    <x v="0"/>
    <x v="16"/>
    <x v="0"/>
    <n v="4.6399999999999997"/>
    <n v="199820"/>
    <n v="116656"/>
    <n v="70358"/>
    <n v="0"/>
    <n v="0"/>
    <n v="386834"/>
  </r>
  <r>
    <x v="196"/>
    <x v="0"/>
    <x v="17"/>
    <x v="0"/>
    <n v="4.2699999999999996"/>
    <n v="208751"/>
    <n v="119148"/>
    <n v="74285"/>
    <n v="0"/>
    <n v="0"/>
    <n v="402184"/>
  </r>
  <r>
    <x v="196"/>
    <x v="0"/>
    <x v="18"/>
    <x v="0"/>
    <n v="4.25"/>
    <n v="218451"/>
    <n v="121534"/>
    <n v="76673"/>
    <n v="0"/>
    <n v="0"/>
    <n v="416658"/>
  </r>
  <r>
    <x v="197"/>
    <x v="0"/>
    <x v="1"/>
    <x v="0"/>
    <n v="8.18"/>
    <n v="8862"/>
    <n v="4199"/>
    <n v="239"/>
    <n v="80"/>
    <n v="274"/>
    <n v="13654"/>
  </r>
  <r>
    <x v="197"/>
    <x v="0"/>
    <x v="2"/>
    <x v="0"/>
    <n v="7.47"/>
    <n v="8629"/>
    <n v="3069"/>
    <n v="75"/>
    <n v="110"/>
    <n v="1715"/>
    <n v="13598"/>
  </r>
  <r>
    <x v="197"/>
    <x v="0"/>
    <x v="3"/>
    <x v="0"/>
    <n v="6.26"/>
    <n v="8762"/>
    <n v="3187"/>
    <n v="80"/>
    <n v="128"/>
    <n v="1788"/>
    <n v="13945"/>
  </r>
  <r>
    <x v="197"/>
    <x v="0"/>
    <x v="4"/>
    <x v="0"/>
    <n v="6.49"/>
    <n v="8280"/>
    <n v="3234"/>
    <n v="77"/>
    <n v="120"/>
    <n v="1639"/>
    <n v="13350"/>
  </r>
  <r>
    <x v="197"/>
    <x v="0"/>
    <x v="5"/>
    <x v="0"/>
    <n v="7.32"/>
    <n v="8656"/>
    <n v="3307"/>
    <n v="63"/>
    <n v="72"/>
    <n v="1845"/>
    <n v="13943"/>
  </r>
  <r>
    <x v="197"/>
    <x v="0"/>
    <x v="6"/>
    <x v="0"/>
    <n v="8.8800000000000008"/>
    <n v="8170"/>
    <n v="3351"/>
    <n v="29"/>
    <n v="96"/>
    <n v="1800"/>
    <n v="13446"/>
  </r>
  <r>
    <x v="197"/>
    <x v="0"/>
    <x v="7"/>
    <x v="0"/>
    <n v="6.59"/>
    <n v="8238"/>
    <n v="3416"/>
    <n v="29"/>
    <n v="125"/>
    <n v="1906"/>
    <n v="13714"/>
  </r>
  <r>
    <x v="197"/>
    <x v="0"/>
    <x v="8"/>
    <x v="0"/>
    <n v="5.48"/>
    <n v="8784"/>
    <n v="3509"/>
    <n v="31"/>
    <n v="137"/>
    <n v="2056"/>
    <n v="14517"/>
  </r>
  <r>
    <x v="197"/>
    <x v="0"/>
    <x v="9"/>
    <x v="0"/>
    <n v="5.66"/>
    <n v="8608"/>
    <n v="3285"/>
    <n v="66"/>
    <n v="134"/>
    <n v="1093"/>
    <n v="13186"/>
  </r>
  <r>
    <x v="197"/>
    <x v="0"/>
    <x v="10"/>
    <x v="0"/>
    <n v="5.66"/>
    <n v="8414"/>
    <n v="3120"/>
    <n v="60"/>
    <n v="140"/>
    <n v="1712"/>
    <n v="13446"/>
  </r>
  <r>
    <x v="197"/>
    <x v="0"/>
    <x v="11"/>
    <x v="0"/>
    <n v="5.45"/>
    <n v="8827"/>
    <n v="3033"/>
    <n v="74"/>
    <n v="128"/>
    <n v="1804"/>
    <n v="13866"/>
  </r>
  <r>
    <x v="197"/>
    <x v="0"/>
    <x v="12"/>
    <x v="0"/>
    <n v="0.38"/>
    <n v="9268"/>
    <n v="3053"/>
    <n v="76"/>
    <n v="152"/>
    <n v="2544"/>
    <n v="15093"/>
  </r>
  <r>
    <x v="197"/>
    <x v="0"/>
    <x v="13"/>
    <x v="0"/>
    <n v="6.02"/>
    <n v="9039"/>
    <n v="2961"/>
    <n v="60"/>
    <n v="0"/>
    <n v="1838"/>
    <n v="13898"/>
  </r>
  <r>
    <x v="197"/>
    <x v="0"/>
    <x v="14"/>
    <x v="0"/>
    <n v="5.78"/>
    <n v="9592"/>
    <n v="2777"/>
    <n v="69"/>
    <n v="0"/>
    <n v="1846"/>
    <n v="14284"/>
  </r>
  <r>
    <x v="197"/>
    <x v="0"/>
    <x v="15"/>
    <x v="0"/>
    <n v="5.91"/>
    <n v="9285"/>
    <n v="4732"/>
    <n v="72"/>
    <n v="0"/>
    <n v="0"/>
    <n v="14089"/>
  </r>
  <r>
    <x v="197"/>
    <x v="0"/>
    <x v="16"/>
    <x v="0"/>
    <n v="0"/>
    <n v="9282"/>
    <n v="4739"/>
    <n v="78"/>
    <n v="0"/>
    <n v="0"/>
    <n v="14099"/>
  </r>
  <r>
    <x v="197"/>
    <x v="0"/>
    <x v="17"/>
    <x v="0"/>
    <n v="3.5"/>
    <n v="9724"/>
    <n v="5469"/>
    <n v="66"/>
    <n v="0"/>
    <n v="0"/>
    <n v="15259"/>
  </r>
  <r>
    <x v="197"/>
    <x v="0"/>
    <x v="18"/>
    <x v="0"/>
    <n v="4.29"/>
    <n v="10279"/>
    <n v="5009"/>
    <n v="48"/>
    <n v="0"/>
    <n v="0"/>
    <n v="15336"/>
  </r>
  <r>
    <x v="198"/>
    <x v="0"/>
    <x v="0"/>
    <x v="0"/>
    <n v="4.22"/>
    <n v="127424"/>
    <n v="68125"/>
    <n v="8452"/>
    <n v="1453"/>
    <n v="46806"/>
    <n v="252260"/>
  </r>
  <r>
    <x v="198"/>
    <x v="0"/>
    <x v="1"/>
    <x v="0"/>
    <n v="8.17"/>
    <n v="140921"/>
    <n v="61688"/>
    <n v="18920"/>
    <n v="1605"/>
    <n v="17257"/>
    <n v="240391"/>
  </r>
  <r>
    <x v="198"/>
    <x v="0"/>
    <x v="2"/>
    <x v="0"/>
    <n v="10.119999999999999"/>
    <n v="136452"/>
    <n v="62272"/>
    <n v="20495"/>
    <n v="650"/>
    <n v="16190"/>
    <n v="236059"/>
  </r>
  <r>
    <x v="198"/>
    <x v="0"/>
    <x v="3"/>
    <x v="0"/>
    <n v="12.55"/>
    <n v="145641"/>
    <n v="67918"/>
    <n v="18656"/>
    <n v="1266"/>
    <n v="16833"/>
    <n v="250314"/>
  </r>
  <r>
    <x v="198"/>
    <x v="0"/>
    <x v="4"/>
    <x v="0"/>
    <n v="17.11"/>
    <n v="136896"/>
    <n v="65682"/>
    <n v="15594"/>
    <n v="1460"/>
    <n v="18976"/>
    <n v="238608"/>
  </r>
  <r>
    <x v="198"/>
    <x v="0"/>
    <x v="5"/>
    <x v="0"/>
    <n v="9.27"/>
    <n v="155741"/>
    <n v="74457"/>
    <n v="17491"/>
    <n v="1483"/>
    <n v="11682"/>
    <n v="260854"/>
  </r>
  <r>
    <x v="198"/>
    <x v="0"/>
    <x v="6"/>
    <x v="0"/>
    <n v="11.68"/>
    <n v="148168"/>
    <n v="74385"/>
    <n v="19786"/>
    <n v="1515"/>
    <n v="19035"/>
    <n v="262889"/>
  </r>
  <r>
    <x v="198"/>
    <x v="0"/>
    <x v="7"/>
    <x v="0"/>
    <n v="12.8"/>
    <n v="154814"/>
    <n v="76698"/>
    <n v="18713"/>
    <n v="1553"/>
    <n v="19217"/>
    <n v="270995"/>
  </r>
  <r>
    <x v="198"/>
    <x v="0"/>
    <x v="8"/>
    <x v="0"/>
    <n v="17.829999999999998"/>
    <n v="169823"/>
    <n v="81697"/>
    <n v="20530"/>
    <n v="1613"/>
    <n v="17432"/>
    <n v="291095"/>
  </r>
  <r>
    <x v="198"/>
    <x v="0"/>
    <x v="9"/>
    <x v="0"/>
    <n v="4.26"/>
    <n v="166564"/>
    <n v="92093"/>
    <n v="21065"/>
    <n v="1634"/>
    <n v="19027"/>
    <n v="300383"/>
  </r>
  <r>
    <x v="198"/>
    <x v="0"/>
    <x v="10"/>
    <x v="0"/>
    <n v="6.46"/>
    <n v="160522"/>
    <n v="84406"/>
    <n v="22921"/>
    <n v="1654"/>
    <n v="16581"/>
    <n v="286084"/>
  </r>
  <r>
    <x v="198"/>
    <x v="0"/>
    <x v="11"/>
    <x v="0"/>
    <n v="4.6900000000000004"/>
    <n v="166906"/>
    <n v="91680"/>
    <n v="24537"/>
    <n v="1718"/>
    <n v="21730"/>
    <n v="306571"/>
  </r>
  <r>
    <x v="198"/>
    <x v="0"/>
    <x v="12"/>
    <x v="0"/>
    <n v="5.73"/>
    <n v="174446"/>
    <n v="100767"/>
    <n v="22838"/>
    <n v="1802"/>
    <n v="19519"/>
    <n v="319372"/>
  </r>
  <r>
    <x v="198"/>
    <x v="0"/>
    <x v="13"/>
    <x v="0"/>
    <n v="5.0599999999999996"/>
    <n v="179320"/>
    <n v="106732"/>
    <n v="19703"/>
    <n v="0"/>
    <n v="21539"/>
    <n v="327294"/>
  </r>
  <r>
    <x v="198"/>
    <x v="0"/>
    <x v="14"/>
    <x v="0"/>
    <n v="14.8"/>
    <n v="182102"/>
    <n v="102580"/>
    <n v="19625"/>
    <n v="0"/>
    <n v="1805"/>
    <n v="306112"/>
  </r>
  <r>
    <x v="198"/>
    <x v="0"/>
    <x v="15"/>
    <x v="0"/>
    <n v="18.04"/>
    <n v="181671"/>
    <n v="104544"/>
    <n v="17036"/>
    <n v="0"/>
    <n v="0"/>
    <n v="303251"/>
  </r>
  <r>
    <x v="198"/>
    <x v="0"/>
    <x v="16"/>
    <x v="0"/>
    <n v="14.09"/>
    <n v="187413"/>
    <n v="108347"/>
    <n v="16144"/>
    <n v="0"/>
    <n v="0"/>
    <n v="311904"/>
  </r>
  <r>
    <x v="198"/>
    <x v="0"/>
    <x v="17"/>
    <x v="0"/>
    <n v="15.37"/>
    <n v="194681"/>
    <n v="110597"/>
    <n v="16785"/>
    <n v="0"/>
    <n v="0"/>
    <n v="322063"/>
  </r>
  <r>
    <x v="198"/>
    <x v="0"/>
    <x v="18"/>
    <x v="0"/>
    <n v="5.72"/>
    <n v="201545"/>
    <n v="113035"/>
    <n v="17016"/>
    <n v="0"/>
    <n v="0"/>
    <n v="331596"/>
  </r>
  <r>
    <x v="199"/>
    <x v="0"/>
    <x v="0"/>
    <x v="0"/>
    <n v="5.51"/>
    <n v="106730"/>
    <n v="77702"/>
    <n v="96476"/>
    <n v="169"/>
    <n v="218837"/>
    <n v="499914"/>
  </r>
  <r>
    <x v="199"/>
    <x v="0"/>
    <x v="1"/>
    <x v="0"/>
    <n v="5.95"/>
    <n v="110052"/>
    <n v="71557"/>
    <n v="82741"/>
    <n v="161"/>
    <n v="240715"/>
    <n v="505226"/>
  </r>
  <r>
    <x v="199"/>
    <x v="0"/>
    <x v="2"/>
    <x v="0"/>
    <n v="6.25"/>
    <n v="108876"/>
    <n v="71677"/>
    <n v="94109"/>
    <n v="176"/>
    <n v="261342"/>
    <n v="536180"/>
  </r>
  <r>
    <x v="199"/>
    <x v="0"/>
    <x v="3"/>
    <x v="0"/>
    <n v="5.66"/>
    <n v="122659"/>
    <n v="75949"/>
    <n v="90842"/>
    <n v="178"/>
    <n v="272290"/>
    <n v="561918"/>
  </r>
  <r>
    <x v="199"/>
    <x v="0"/>
    <x v="4"/>
    <x v="0"/>
    <n v="5.97"/>
    <n v="115616"/>
    <n v="81802"/>
    <n v="106189"/>
    <n v="179"/>
    <n v="263509"/>
    <n v="567295"/>
  </r>
  <r>
    <x v="199"/>
    <x v="0"/>
    <x v="5"/>
    <x v="0"/>
    <n v="5.39"/>
    <n v="133088"/>
    <n v="81714"/>
    <n v="116785"/>
    <n v="180"/>
    <n v="230618"/>
    <n v="562385"/>
  </r>
  <r>
    <x v="199"/>
    <x v="0"/>
    <x v="6"/>
    <x v="0"/>
    <n v="5.44"/>
    <n v="126183"/>
    <n v="87821"/>
    <n v="129464"/>
    <n v="192"/>
    <n v="280141"/>
    <n v="623801"/>
  </r>
  <r>
    <x v="199"/>
    <x v="0"/>
    <x v="7"/>
    <x v="0"/>
    <n v="5.46"/>
    <n v="128242"/>
    <n v="93226"/>
    <n v="131889"/>
    <n v="198"/>
    <n v="244349"/>
    <n v="597904"/>
  </r>
  <r>
    <x v="199"/>
    <x v="0"/>
    <x v="8"/>
    <x v="0"/>
    <n v="5.78"/>
    <n v="142019"/>
    <n v="104841"/>
    <n v="137847"/>
    <n v="215"/>
    <n v="260628"/>
    <n v="645550"/>
  </r>
  <r>
    <x v="199"/>
    <x v="0"/>
    <x v="9"/>
    <x v="0"/>
    <n v="4.58"/>
    <n v="140166"/>
    <n v="375549"/>
    <n v="146424"/>
    <n v="253"/>
    <n v="0"/>
    <n v="662392"/>
  </r>
  <r>
    <x v="199"/>
    <x v="0"/>
    <x v="10"/>
    <x v="0"/>
    <n v="4.57"/>
    <n v="140624"/>
    <n v="412822"/>
    <n v="170824"/>
    <n v="265"/>
    <n v="0"/>
    <n v="724535"/>
  </r>
  <r>
    <x v="199"/>
    <x v="0"/>
    <x v="11"/>
    <x v="0"/>
    <n v="4.21"/>
    <n v="145515"/>
    <n v="455336"/>
    <n v="172235"/>
    <n v="272"/>
    <n v="0"/>
    <n v="773358"/>
  </r>
  <r>
    <x v="199"/>
    <x v="0"/>
    <x v="12"/>
    <x v="0"/>
    <n v="4.51"/>
    <n v="150942"/>
    <n v="458139"/>
    <n v="186698"/>
    <n v="302"/>
    <n v="0"/>
    <n v="796081"/>
  </r>
  <r>
    <x v="199"/>
    <x v="0"/>
    <x v="13"/>
    <x v="0"/>
    <n v="3.96"/>
    <n v="150110"/>
    <n v="430153"/>
    <n v="187618"/>
    <n v="0"/>
    <n v="344"/>
    <n v="768225"/>
  </r>
  <r>
    <x v="199"/>
    <x v="0"/>
    <x v="14"/>
    <x v="0"/>
    <n v="5.31"/>
    <n v="147849"/>
    <n v="444702"/>
    <n v="215364"/>
    <n v="0"/>
    <n v="366"/>
    <n v="808281"/>
  </r>
  <r>
    <x v="199"/>
    <x v="0"/>
    <x v="15"/>
    <x v="0"/>
    <n v="4.6100000000000003"/>
    <n v="146950"/>
    <n v="452406"/>
    <n v="212793"/>
    <n v="0"/>
    <n v="0"/>
    <n v="812149"/>
  </r>
  <r>
    <x v="199"/>
    <x v="0"/>
    <x v="16"/>
    <x v="0"/>
    <n v="4.05"/>
    <n v="154577"/>
    <n v="433054"/>
    <n v="224968"/>
    <n v="0"/>
    <n v="0"/>
    <n v="812599"/>
  </r>
  <r>
    <x v="199"/>
    <x v="0"/>
    <x v="17"/>
    <x v="0"/>
    <n v="4.6900000000000004"/>
    <n v="153858"/>
    <n v="146573"/>
    <n v="535642"/>
    <n v="0"/>
    <n v="0"/>
    <n v="836073"/>
  </r>
  <r>
    <x v="199"/>
    <x v="0"/>
    <x v="18"/>
    <x v="0"/>
    <n v="4.5"/>
    <n v="158718"/>
    <n v="148831"/>
    <n v="499624"/>
    <n v="0"/>
    <n v="0"/>
    <n v="807173"/>
  </r>
  <r>
    <x v="200"/>
    <x v="0"/>
    <x v="0"/>
    <x v="0"/>
    <n v="7.38"/>
    <n v="23750"/>
    <n v="9067"/>
    <n v="11925"/>
    <n v="0"/>
    <n v="18450"/>
    <n v="63192"/>
  </r>
  <r>
    <x v="200"/>
    <x v="0"/>
    <x v="1"/>
    <x v="0"/>
    <n v="5.53"/>
    <n v="22133"/>
    <n v="10000"/>
    <n v="14000"/>
    <n v="0"/>
    <n v="18000"/>
    <n v="64133"/>
  </r>
  <r>
    <x v="200"/>
    <x v="0"/>
    <x v="2"/>
    <x v="0"/>
    <n v="7.39"/>
    <n v="21896"/>
    <n v="9893"/>
    <n v="13850"/>
    <n v="0"/>
    <n v="17808"/>
    <n v="63447"/>
  </r>
  <r>
    <x v="200"/>
    <x v="0"/>
    <x v="3"/>
    <x v="0"/>
    <n v="6.36"/>
    <n v="22000"/>
    <n v="10000"/>
    <n v="15396"/>
    <n v="0"/>
    <n v="18000"/>
    <n v="65396"/>
  </r>
  <r>
    <x v="200"/>
    <x v="0"/>
    <x v="4"/>
    <x v="0"/>
    <n v="7.44"/>
    <n v="20966"/>
    <n v="10724"/>
    <n v="13920"/>
    <n v="0"/>
    <n v="23443"/>
    <n v="69053"/>
  </r>
  <r>
    <x v="200"/>
    <x v="0"/>
    <x v="5"/>
    <x v="0"/>
    <n v="6.62"/>
    <n v="37988"/>
    <n v="13140"/>
    <n v="0"/>
    <n v="0"/>
    <n v="20386"/>
    <n v="71514"/>
  </r>
  <r>
    <x v="200"/>
    <x v="0"/>
    <x v="6"/>
    <x v="0"/>
    <n v="6.51"/>
    <n v="36452"/>
    <n v="13390"/>
    <n v="0"/>
    <n v="0"/>
    <n v="23891"/>
    <n v="73733"/>
  </r>
  <r>
    <x v="200"/>
    <x v="0"/>
    <x v="7"/>
    <x v="0"/>
    <n v="2.75"/>
    <n v="36521"/>
    <n v="12744"/>
    <n v="0"/>
    <n v="0"/>
    <n v="19388"/>
    <n v="68653"/>
  </r>
  <r>
    <x v="200"/>
    <x v="0"/>
    <x v="8"/>
    <x v="0"/>
    <n v="5.47"/>
    <n v="38932"/>
    <n v="13998"/>
    <n v="0"/>
    <n v="0"/>
    <n v="25244"/>
    <n v="78174"/>
  </r>
  <r>
    <x v="200"/>
    <x v="0"/>
    <x v="9"/>
    <x v="0"/>
    <n v="7.74"/>
    <n v="38461"/>
    <n v="14731"/>
    <n v="0"/>
    <n v="0"/>
    <n v="23220"/>
    <n v="76412"/>
  </r>
  <r>
    <x v="200"/>
    <x v="0"/>
    <x v="10"/>
    <x v="0"/>
    <n v="7.08"/>
    <n v="84411"/>
    <n v="38495"/>
    <n v="0"/>
    <n v="57"/>
    <n v="36944"/>
    <n v="159907"/>
  </r>
  <r>
    <x v="200"/>
    <x v="0"/>
    <x v="11"/>
    <x v="0"/>
    <n v="6.23"/>
    <n v="87590"/>
    <n v="40543"/>
    <n v="0"/>
    <n v="57"/>
    <n v="41604"/>
    <n v="169794"/>
  </r>
  <r>
    <x v="200"/>
    <x v="0"/>
    <x v="12"/>
    <x v="0"/>
    <n v="7.16"/>
    <n v="87013"/>
    <n v="41292"/>
    <n v="0"/>
    <n v="57"/>
    <n v="52322"/>
    <n v="180684"/>
  </r>
  <r>
    <x v="201"/>
    <x v="0"/>
    <x v="0"/>
    <x v="0"/>
    <n v="6.56"/>
    <n v="0"/>
    <n v="0"/>
    <n v="0"/>
    <n v="0"/>
    <n v="0"/>
    <n v="0"/>
  </r>
  <r>
    <x v="201"/>
    <x v="0"/>
    <x v="1"/>
    <x v="0"/>
    <n v="0"/>
    <n v="0"/>
    <n v="0"/>
    <n v="0"/>
    <n v="0"/>
    <n v="0"/>
    <n v="0"/>
  </r>
  <r>
    <x v="201"/>
    <x v="0"/>
    <x v="2"/>
    <x v="0"/>
    <n v="0"/>
    <n v="0"/>
    <n v="0"/>
    <n v="0"/>
    <n v="0"/>
    <n v="0"/>
    <n v="0"/>
  </r>
  <r>
    <x v="201"/>
    <x v="0"/>
    <x v="3"/>
    <x v="0"/>
    <n v="0"/>
    <n v="0"/>
    <n v="0"/>
    <n v="0"/>
    <n v="0"/>
    <n v="0"/>
    <n v="0"/>
  </r>
  <r>
    <x v="201"/>
    <x v="0"/>
    <x v="4"/>
    <x v="0"/>
    <n v="0.69"/>
    <n v="0"/>
    <n v="0"/>
    <n v="0"/>
    <n v="0"/>
    <n v="0"/>
    <n v="0"/>
  </r>
  <r>
    <x v="201"/>
    <x v="0"/>
    <x v="5"/>
    <x v="0"/>
    <n v="0"/>
    <n v="0"/>
    <n v="0"/>
    <n v="0"/>
    <n v="0"/>
    <n v="0"/>
    <n v="0"/>
  </r>
  <r>
    <x v="201"/>
    <x v="0"/>
    <x v="6"/>
    <x v="0"/>
    <n v="0"/>
    <n v="0"/>
    <n v="0"/>
    <n v="0"/>
    <n v="0"/>
    <n v="0"/>
    <n v="0"/>
  </r>
  <r>
    <x v="201"/>
    <x v="0"/>
    <x v="7"/>
    <x v="0"/>
    <n v="0"/>
    <n v="0"/>
    <n v="0"/>
    <n v="0"/>
    <n v="0"/>
    <n v="0"/>
    <n v="0"/>
  </r>
  <r>
    <x v="201"/>
    <x v="0"/>
    <x v="8"/>
    <x v="0"/>
    <n v="0"/>
    <n v="0"/>
    <n v="0"/>
    <n v="0"/>
    <n v="0"/>
    <n v="0"/>
    <n v="0"/>
  </r>
  <r>
    <x v="201"/>
    <x v="0"/>
    <x v="9"/>
    <x v="0"/>
    <n v="0"/>
    <n v="0"/>
    <n v="0"/>
    <n v="0"/>
    <n v="0"/>
    <n v="0"/>
    <n v="0"/>
  </r>
  <r>
    <x v="201"/>
    <x v="0"/>
    <x v="10"/>
    <x v="0"/>
    <n v="0"/>
    <n v="0"/>
    <n v="0"/>
    <n v="0"/>
    <n v="0"/>
    <n v="0"/>
    <n v="0"/>
  </r>
  <r>
    <x v="201"/>
    <x v="0"/>
    <x v="11"/>
    <x v="0"/>
    <n v="0"/>
    <n v="0"/>
    <n v="0"/>
    <n v="0"/>
    <n v="0"/>
    <n v="0"/>
    <n v="0"/>
  </r>
  <r>
    <x v="201"/>
    <x v="0"/>
    <x v="12"/>
    <x v="0"/>
    <n v="0"/>
    <n v="0"/>
    <n v="0"/>
    <n v="0"/>
    <n v="0"/>
    <n v="0"/>
    <n v="0"/>
  </r>
  <r>
    <x v="201"/>
    <x v="0"/>
    <x v="13"/>
    <x v="0"/>
    <n v="0"/>
    <n v="0"/>
    <n v="0"/>
    <n v="0"/>
    <n v="0"/>
    <n v="0"/>
    <n v="0"/>
  </r>
  <r>
    <x v="201"/>
    <x v="0"/>
    <x v="14"/>
    <x v="0"/>
    <n v="0"/>
    <n v="0"/>
    <n v="0"/>
    <n v="0"/>
    <n v="0"/>
    <n v="0"/>
    <n v="0"/>
  </r>
  <r>
    <x v="201"/>
    <x v="0"/>
    <x v="15"/>
    <x v="0"/>
    <n v="0"/>
    <n v="0"/>
    <n v="0"/>
    <n v="0"/>
    <n v="0"/>
    <n v="0"/>
    <n v="0"/>
  </r>
  <r>
    <x v="201"/>
    <x v="0"/>
    <x v="16"/>
    <x v="0"/>
    <n v="0"/>
    <n v="0"/>
    <n v="0"/>
    <n v="0"/>
    <n v="0"/>
    <n v="0"/>
    <n v="0"/>
  </r>
  <r>
    <x v="201"/>
    <x v="0"/>
    <x v="17"/>
    <x v="0"/>
    <n v="0"/>
    <n v="0"/>
    <n v="0"/>
    <n v="0"/>
    <n v="0"/>
    <n v="0"/>
    <n v="0"/>
  </r>
  <r>
    <x v="201"/>
    <x v="0"/>
    <x v="18"/>
    <x v="0"/>
    <n v="0"/>
    <n v="0"/>
    <n v="0"/>
    <n v="0"/>
    <n v="0"/>
    <n v="0"/>
    <n v="0"/>
  </r>
  <r>
    <x v="202"/>
    <x v="0"/>
    <x v="0"/>
    <x v="0"/>
    <n v="5.62"/>
    <n v="0"/>
    <n v="0"/>
    <n v="0"/>
    <n v="0"/>
    <n v="0"/>
    <n v="0"/>
  </r>
  <r>
    <x v="202"/>
    <x v="0"/>
    <x v="1"/>
    <x v="0"/>
    <n v="4.3"/>
    <n v="0"/>
    <n v="0"/>
    <n v="0"/>
    <n v="0"/>
    <n v="0"/>
    <n v="0"/>
  </r>
  <r>
    <x v="202"/>
    <x v="0"/>
    <x v="2"/>
    <x v="0"/>
    <n v="2.0499999999999998"/>
    <n v="0"/>
    <n v="0"/>
    <n v="0"/>
    <n v="0"/>
    <n v="0"/>
    <n v="0"/>
  </r>
  <r>
    <x v="202"/>
    <x v="0"/>
    <x v="3"/>
    <x v="0"/>
    <n v="2.27"/>
    <n v="0"/>
    <n v="0"/>
    <n v="0"/>
    <n v="0"/>
    <n v="0"/>
    <n v="0"/>
  </r>
  <r>
    <x v="202"/>
    <x v="0"/>
    <x v="4"/>
    <x v="0"/>
    <n v="2.23"/>
    <n v="0"/>
    <n v="0"/>
    <n v="0"/>
    <n v="0"/>
    <n v="0"/>
    <n v="0"/>
  </r>
  <r>
    <x v="202"/>
    <x v="0"/>
    <x v="5"/>
    <x v="0"/>
    <n v="2.71"/>
    <n v="0"/>
    <n v="0"/>
    <n v="0"/>
    <n v="0"/>
    <n v="0"/>
    <n v="0"/>
  </r>
  <r>
    <x v="202"/>
    <x v="0"/>
    <x v="6"/>
    <x v="0"/>
    <n v="2.16"/>
    <n v="0"/>
    <n v="0"/>
    <n v="0"/>
    <n v="0"/>
    <n v="0"/>
    <n v="0"/>
  </r>
  <r>
    <x v="202"/>
    <x v="0"/>
    <x v="7"/>
    <x v="0"/>
    <n v="2.5099999999999998"/>
    <n v="0"/>
    <n v="0"/>
    <n v="0"/>
    <n v="0"/>
    <n v="0"/>
    <n v="0"/>
  </r>
  <r>
    <x v="202"/>
    <x v="0"/>
    <x v="8"/>
    <x v="0"/>
    <n v="2.09"/>
    <n v="0"/>
    <n v="0"/>
    <n v="0"/>
    <n v="0"/>
    <n v="0"/>
    <n v="0"/>
  </r>
  <r>
    <x v="202"/>
    <x v="0"/>
    <x v="9"/>
    <x v="0"/>
    <n v="3.25"/>
    <n v="0"/>
    <n v="0"/>
    <n v="0"/>
    <n v="0"/>
    <n v="0"/>
    <n v="0"/>
  </r>
  <r>
    <x v="202"/>
    <x v="0"/>
    <x v="10"/>
    <x v="0"/>
    <n v="2.79"/>
    <n v="0"/>
    <n v="0"/>
    <n v="0"/>
    <n v="0"/>
    <n v="0"/>
    <n v="0"/>
  </r>
  <r>
    <x v="202"/>
    <x v="0"/>
    <x v="11"/>
    <x v="0"/>
    <n v="2.84"/>
    <n v="0"/>
    <n v="0"/>
    <n v="0"/>
    <n v="0"/>
    <n v="0"/>
    <n v="0"/>
  </r>
  <r>
    <x v="202"/>
    <x v="0"/>
    <x v="12"/>
    <x v="0"/>
    <n v="2.02"/>
    <n v="0"/>
    <n v="0"/>
    <n v="0"/>
    <n v="0"/>
    <n v="0"/>
    <n v="0"/>
  </r>
  <r>
    <x v="202"/>
    <x v="0"/>
    <x v="13"/>
    <x v="0"/>
    <n v="2.7"/>
    <n v="0"/>
    <n v="0"/>
    <n v="0"/>
    <n v="0"/>
    <n v="0"/>
    <n v="0"/>
  </r>
  <r>
    <x v="202"/>
    <x v="0"/>
    <x v="14"/>
    <x v="0"/>
    <n v="2.88"/>
    <n v="0"/>
    <n v="0"/>
    <n v="0"/>
    <n v="0"/>
    <n v="0"/>
    <n v="0"/>
  </r>
  <r>
    <x v="202"/>
    <x v="0"/>
    <x v="15"/>
    <x v="0"/>
    <n v="2.85"/>
    <n v="0"/>
    <n v="0"/>
    <n v="0"/>
    <n v="0"/>
    <n v="0"/>
    <n v="0"/>
  </r>
  <r>
    <x v="202"/>
    <x v="0"/>
    <x v="16"/>
    <x v="0"/>
    <n v="3.29"/>
    <n v="0"/>
    <n v="0"/>
    <n v="0"/>
    <n v="0"/>
    <n v="0"/>
    <n v="0"/>
  </r>
  <r>
    <x v="202"/>
    <x v="0"/>
    <x v="17"/>
    <x v="0"/>
    <n v="5.8"/>
    <n v="0"/>
    <n v="0"/>
    <n v="0"/>
    <n v="0"/>
    <n v="0"/>
    <n v="0"/>
  </r>
  <r>
    <x v="202"/>
    <x v="0"/>
    <x v="18"/>
    <x v="0"/>
    <n v="3.4"/>
    <n v="0"/>
    <n v="0"/>
    <n v="0"/>
    <n v="0"/>
    <n v="0"/>
    <n v="0"/>
  </r>
  <r>
    <x v="203"/>
    <x v="0"/>
    <x v="0"/>
    <x v="0"/>
    <n v="6.31"/>
    <n v="3747375"/>
    <n v="3417412"/>
    <n v="8571931"/>
    <n v="47149"/>
    <n v="541989"/>
    <n v="16325856"/>
  </r>
  <r>
    <x v="204"/>
    <x v="0"/>
    <x v="0"/>
    <x v="0"/>
    <n v="10.42"/>
    <n v="14189"/>
    <n v="2954"/>
    <n v="0"/>
    <n v="0"/>
    <n v="1828"/>
    <n v="18971"/>
  </r>
  <r>
    <x v="204"/>
    <x v="0"/>
    <x v="1"/>
    <x v="0"/>
    <n v="10.56"/>
    <n v="14911"/>
    <n v="3235"/>
    <n v="0"/>
    <n v="0"/>
    <n v="1326"/>
    <n v="19472"/>
  </r>
  <r>
    <x v="204"/>
    <x v="0"/>
    <x v="2"/>
    <x v="0"/>
    <n v="9.5"/>
    <n v="14775"/>
    <n v="3650"/>
    <n v="0"/>
    <n v="0"/>
    <n v="1990"/>
    <n v="20415"/>
  </r>
  <r>
    <x v="204"/>
    <x v="0"/>
    <x v="3"/>
    <x v="0"/>
    <n v="10.62"/>
    <n v="15801"/>
    <n v="3832"/>
    <n v="0"/>
    <n v="57"/>
    <n v="1015"/>
    <n v="20705"/>
  </r>
  <r>
    <x v="204"/>
    <x v="0"/>
    <x v="4"/>
    <x v="0"/>
    <n v="9.08"/>
    <n v="14501"/>
    <n v="3497"/>
    <n v="0"/>
    <n v="57"/>
    <n v="1682"/>
    <n v="19737"/>
  </r>
  <r>
    <x v="204"/>
    <x v="0"/>
    <x v="5"/>
    <x v="0"/>
    <n v="10.35"/>
    <n v="15800"/>
    <n v="3808"/>
    <n v="0"/>
    <n v="57"/>
    <n v="683"/>
    <n v="20348"/>
  </r>
  <r>
    <x v="204"/>
    <x v="0"/>
    <x v="6"/>
    <x v="0"/>
    <n v="10.33"/>
    <n v="15710"/>
    <n v="4040"/>
    <n v="0"/>
    <n v="57"/>
    <n v="1234"/>
    <n v="21041"/>
  </r>
  <r>
    <x v="204"/>
    <x v="0"/>
    <x v="7"/>
    <x v="0"/>
    <n v="9.57"/>
    <n v="15653"/>
    <n v="3888"/>
    <n v="0"/>
    <n v="60"/>
    <n v="969"/>
    <n v="20570"/>
  </r>
  <r>
    <x v="204"/>
    <x v="0"/>
    <x v="8"/>
    <x v="0"/>
    <n v="11.12"/>
    <n v="16563"/>
    <n v="4140"/>
    <n v="0"/>
    <n v="0"/>
    <n v="1152"/>
    <n v="21855"/>
  </r>
  <r>
    <x v="204"/>
    <x v="0"/>
    <x v="9"/>
    <x v="0"/>
    <n v="7.75"/>
    <n v="15658"/>
    <n v="4140"/>
    <n v="0"/>
    <n v="0"/>
    <n v="920"/>
    <n v="20718"/>
  </r>
  <r>
    <x v="204"/>
    <x v="0"/>
    <x v="10"/>
    <x v="0"/>
    <n v="10.97"/>
    <n v="14986"/>
    <n v="4184"/>
    <n v="0"/>
    <n v="0"/>
    <n v="1791"/>
    <n v="20961"/>
  </r>
  <r>
    <x v="204"/>
    <x v="0"/>
    <x v="11"/>
    <x v="0"/>
    <n v="10.52"/>
    <n v="14718"/>
    <n v="3864"/>
    <n v="0"/>
    <n v="0"/>
    <n v="847"/>
    <n v="19429"/>
  </r>
  <r>
    <x v="204"/>
    <x v="0"/>
    <x v="12"/>
    <x v="0"/>
    <n v="11.77"/>
    <n v="15280"/>
    <n v="4146"/>
    <n v="0"/>
    <n v="0"/>
    <n v="1140"/>
    <n v="20566"/>
  </r>
  <r>
    <x v="204"/>
    <x v="0"/>
    <x v="13"/>
    <x v="0"/>
    <n v="6.73"/>
    <n v="16057"/>
    <n v="4319"/>
    <n v="0"/>
    <n v="0"/>
    <n v="910"/>
    <n v="21286"/>
  </r>
  <r>
    <x v="204"/>
    <x v="0"/>
    <x v="14"/>
    <x v="0"/>
    <n v="9.2899999999999991"/>
    <n v="16458"/>
    <n v="4464"/>
    <n v="0"/>
    <n v="0"/>
    <n v="981"/>
    <n v="21903"/>
  </r>
  <r>
    <x v="204"/>
    <x v="0"/>
    <x v="15"/>
    <x v="0"/>
    <n v="8.77"/>
    <n v="14569"/>
    <n v="8368"/>
    <n v="0"/>
    <n v="0"/>
    <n v="0"/>
    <n v="22937"/>
  </r>
  <r>
    <x v="204"/>
    <x v="0"/>
    <x v="16"/>
    <x v="0"/>
    <n v="9.3000000000000007"/>
    <n v="13836"/>
    <n v="7244"/>
    <n v="0"/>
    <n v="0"/>
    <n v="0"/>
    <n v="21080"/>
  </r>
  <r>
    <x v="204"/>
    <x v="0"/>
    <x v="17"/>
    <x v="0"/>
    <n v="6.66"/>
    <n v="13758"/>
    <n v="7808"/>
    <n v="0"/>
    <n v="0"/>
    <n v="0"/>
    <n v="21566"/>
  </r>
  <r>
    <x v="204"/>
    <x v="0"/>
    <x v="18"/>
    <x v="0"/>
    <n v="10"/>
    <n v="15934"/>
    <n v="6568"/>
    <n v="0"/>
    <n v="0"/>
    <n v="0"/>
    <n v="22502"/>
  </r>
  <r>
    <x v="205"/>
    <x v="0"/>
    <x v="0"/>
    <x v="0"/>
    <n v="3.06"/>
    <n v="109826"/>
    <n v="5971"/>
    <n v="31200"/>
    <n v="184"/>
    <n v="5116"/>
    <n v="152297"/>
  </r>
  <r>
    <x v="205"/>
    <x v="0"/>
    <x v="1"/>
    <x v="0"/>
    <n v="3.48"/>
    <n v="113178"/>
    <n v="38831"/>
    <n v="0"/>
    <n v="184"/>
    <n v="4928"/>
    <n v="157121"/>
  </r>
  <r>
    <x v="205"/>
    <x v="0"/>
    <x v="2"/>
    <x v="0"/>
    <n v="4.22"/>
    <n v="110569"/>
    <n v="38499"/>
    <n v="0"/>
    <n v="185"/>
    <n v="5274"/>
    <n v="154527"/>
  </r>
  <r>
    <x v="205"/>
    <x v="0"/>
    <x v="3"/>
    <x v="0"/>
    <n v="3.72"/>
    <n v="118999"/>
    <n v="40213"/>
    <n v="0"/>
    <n v="185"/>
    <n v="5681"/>
    <n v="165078"/>
  </r>
  <r>
    <x v="205"/>
    <x v="0"/>
    <x v="4"/>
    <x v="0"/>
    <n v="2.16"/>
    <n v="114276"/>
    <n v="40798"/>
    <n v="0"/>
    <n v="185"/>
    <n v="5989"/>
    <n v="161248"/>
  </r>
  <r>
    <x v="205"/>
    <x v="0"/>
    <x v="5"/>
    <x v="0"/>
    <n v="2.8"/>
    <n v="124671"/>
    <n v="42512"/>
    <n v="0"/>
    <n v="185"/>
    <n v="5284"/>
    <n v="172652"/>
  </r>
  <r>
    <x v="205"/>
    <x v="0"/>
    <x v="6"/>
    <x v="0"/>
    <n v="3.29"/>
    <n v="119690"/>
    <n v="48497"/>
    <n v="0"/>
    <n v="186"/>
    <n v="6621"/>
    <n v="174994"/>
  </r>
  <r>
    <x v="205"/>
    <x v="0"/>
    <x v="7"/>
    <x v="0"/>
    <n v="2.61"/>
    <n v="117713"/>
    <n v="50939"/>
    <n v="0"/>
    <n v="186"/>
    <n v="5719"/>
    <n v="174557"/>
  </r>
  <r>
    <x v="205"/>
    <x v="0"/>
    <x v="8"/>
    <x v="0"/>
    <n v="5.12"/>
    <n v="127032"/>
    <n v="54583"/>
    <n v="0"/>
    <n v="186"/>
    <n v="6374"/>
    <n v="188175"/>
  </r>
  <r>
    <x v="205"/>
    <x v="0"/>
    <x v="9"/>
    <x v="0"/>
    <n v="3.45"/>
    <n v="122198"/>
    <n v="58695"/>
    <n v="0"/>
    <n v="186"/>
    <n v="6725"/>
    <n v="187804"/>
  </r>
  <r>
    <x v="205"/>
    <x v="0"/>
    <x v="10"/>
    <x v="0"/>
    <n v="5.01"/>
    <n v="118385"/>
    <n v="62454"/>
    <n v="0"/>
    <n v="186"/>
    <n v="7430"/>
    <n v="188455"/>
  </r>
  <r>
    <x v="205"/>
    <x v="0"/>
    <x v="11"/>
    <x v="0"/>
    <n v="3.18"/>
    <n v="120783"/>
    <n v="62541"/>
    <n v="0"/>
    <n v="162"/>
    <n v="8577"/>
    <n v="192063"/>
  </r>
  <r>
    <x v="205"/>
    <x v="0"/>
    <x v="12"/>
    <x v="0"/>
    <n v="3.2"/>
    <n v="124241"/>
    <n v="67064"/>
    <n v="0"/>
    <n v="162"/>
    <n v="8912"/>
    <n v="200379"/>
  </r>
  <r>
    <x v="205"/>
    <x v="0"/>
    <x v="13"/>
    <x v="0"/>
    <n v="4.37"/>
    <n v="118288"/>
    <n v="64341"/>
    <n v="0"/>
    <n v="0"/>
    <n v="7316"/>
    <n v="189945"/>
  </r>
  <r>
    <x v="205"/>
    <x v="0"/>
    <x v="14"/>
    <x v="0"/>
    <n v="3.77"/>
    <n v="120744"/>
    <n v="64829"/>
    <n v="0"/>
    <n v="0"/>
    <n v="7469"/>
    <n v="193042"/>
  </r>
  <r>
    <x v="205"/>
    <x v="0"/>
    <x v="15"/>
    <x v="0"/>
    <n v="4.95"/>
    <n v="120058"/>
    <n v="76618"/>
    <n v="0"/>
    <n v="0"/>
    <n v="0"/>
    <n v="196676"/>
  </r>
  <r>
    <x v="205"/>
    <x v="0"/>
    <x v="16"/>
    <x v="0"/>
    <n v="2.87"/>
    <n v="123655"/>
    <n v="78676"/>
    <n v="0"/>
    <n v="0"/>
    <n v="0"/>
    <n v="202331"/>
  </r>
  <r>
    <x v="205"/>
    <x v="0"/>
    <x v="17"/>
    <x v="0"/>
    <n v="5.44"/>
    <n v="124864"/>
    <n v="76174"/>
    <n v="0"/>
    <n v="0"/>
    <n v="0"/>
    <n v="201038"/>
  </r>
  <r>
    <x v="205"/>
    <x v="0"/>
    <x v="18"/>
    <x v="0"/>
    <n v="3.56"/>
    <n v="132003"/>
    <n v="82705"/>
    <n v="0"/>
    <n v="0"/>
    <n v="0"/>
    <n v="214708"/>
  </r>
  <r>
    <x v="206"/>
    <x v="0"/>
    <x v="0"/>
    <x v="0"/>
    <n v="10.92"/>
    <n v="54288"/>
    <n v="6728"/>
    <n v="0"/>
    <n v="78"/>
    <n v="40860"/>
    <n v="101954"/>
  </r>
  <r>
    <x v="206"/>
    <x v="0"/>
    <x v="1"/>
    <x v="0"/>
    <n v="9.4"/>
    <n v="59406"/>
    <n v="3647"/>
    <n v="2664"/>
    <n v="77"/>
    <n v="36969"/>
    <n v="102763"/>
  </r>
  <r>
    <x v="206"/>
    <x v="0"/>
    <x v="2"/>
    <x v="0"/>
    <n v="9.69"/>
    <n v="56940"/>
    <n v="3657"/>
    <n v="2404"/>
    <n v="76"/>
    <n v="38843"/>
    <n v="101920"/>
  </r>
  <r>
    <x v="206"/>
    <x v="0"/>
    <x v="3"/>
    <x v="0"/>
    <n v="10.039999999999999"/>
    <n v="60989"/>
    <n v="3964"/>
    <n v="2527"/>
    <n v="76"/>
    <n v="38433"/>
    <n v="105989"/>
  </r>
  <r>
    <x v="206"/>
    <x v="0"/>
    <x v="4"/>
    <x v="0"/>
    <n v="10.78"/>
    <n v="58753"/>
    <n v="4089"/>
    <n v="2261"/>
    <n v="76"/>
    <n v="38583"/>
    <n v="103762"/>
  </r>
  <r>
    <x v="206"/>
    <x v="0"/>
    <x v="5"/>
    <x v="0"/>
    <n v="9.9600000000000009"/>
    <n v="64063"/>
    <n v="5340"/>
    <n v="2268"/>
    <n v="78"/>
    <n v="23573"/>
    <n v="95322"/>
  </r>
  <r>
    <x v="206"/>
    <x v="0"/>
    <x v="6"/>
    <x v="0"/>
    <n v="8.2200000000000006"/>
    <n v="62292"/>
    <n v="4748"/>
    <n v="1735"/>
    <n v="79"/>
    <n v="41089"/>
    <n v="109943"/>
  </r>
  <r>
    <x v="206"/>
    <x v="0"/>
    <x v="7"/>
    <x v="0"/>
    <n v="9.11"/>
    <n v="63554"/>
    <n v="4485"/>
    <n v="1969"/>
    <n v="79"/>
    <n v="30511"/>
    <n v="100598"/>
  </r>
  <r>
    <x v="206"/>
    <x v="0"/>
    <x v="8"/>
    <x v="0"/>
    <n v="8.61"/>
    <n v="70755"/>
    <n v="4838"/>
    <n v="1983"/>
    <n v="0"/>
    <n v="41358"/>
    <n v="118934"/>
  </r>
  <r>
    <x v="206"/>
    <x v="0"/>
    <x v="9"/>
    <x v="0"/>
    <n v="9.07"/>
    <n v="67326"/>
    <n v="4353"/>
    <n v="5664"/>
    <n v="0"/>
    <n v="30193"/>
    <n v="107536"/>
  </r>
  <r>
    <x v="206"/>
    <x v="0"/>
    <x v="10"/>
    <x v="0"/>
    <n v="8.33"/>
    <n v="69044"/>
    <n v="4345"/>
    <n v="5670"/>
    <n v="0"/>
    <n v="36914"/>
    <n v="115973"/>
  </r>
  <r>
    <x v="206"/>
    <x v="0"/>
    <x v="11"/>
    <x v="0"/>
    <n v="9.92"/>
    <n v="69945"/>
    <n v="6225"/>
    <n v="0"/>
    <n v="0"/>
    <n v="36621"/>
    <n v="112791"/>
  </r>
  <r>
    <x v="206"/>
    <x v="0"/>
    <x v="12"/>
    <x v="0"/>
    <n v="10.33"/>
    <n v="73553"/>
    <n v="5401"/>
    <n v="0"/>
    <n v="0"/>
    <n v="46855"/>
    <n v="125809"/>
  </r>
  <r>
    <x v="206"/>
    <x v="0"/>
    <x v="13"/>
    <x v="0"/>
    <n v="9.4"/>
    <n v="72575"/>
    <n v="6482"/>
    <n v="0"/>
    <n v="0"/>
    <n v="43870"/>
    <n v="122927"/>
  </r>
  <r>
    <x v="206"/>
    <x v="0"/>
    <x v="14"/>
    <x v="0"/>
    <n v="8.89"/>
    <n v="76943"/>
    <n v="6898"/>
    <n v="0"/>
    <n v="0"/>
    <n v="38808"/>
    <n v="122649"/>
  </r>
  <r>
    <x v="206"/>
    <x v="0"/>
    <x v="15"/>
    <x v="0"/>
    <n v="8.77"/>
    <n v="76580"/>
    <n v="51029"/>
    <n v="0"/>
    <n v="0"/>
    <n v="0"/>
    <n v="127609"/>
  </r>
  <r>
    <x v="206"/>
    <x v="0"/>
    <x v="16"/>
    <x v="0"/>
    <n v="9.2899999999999991"/>
    <n v="76790"/>
    <n v="47805"/>
    <n v="0"/>
    <n v="0"/>
    <n v="0"/>
    <n v="124595"/>
  </r>
  <r>
    <x v="206"/>
    <x v="0"/>
    <x v="17"/>
    <x v="0"/>
    <n v="9.5500000000000007"/>
    <n v="79323"/>
    <n v="47246"/>
    <n v="0"/>
    <n v="0"/>
    <n v="0"/>
    <n v="126569"/>
  </r>
  <r>
    <x v="206"/>
    <x v="0"/>
    <x v="18"/>
    <x v="0"/>
    <n v="8.9700000000000006"/>
    <n v="83327"/>
    <n v="53928"/>
    <n v="0"/>
    <n v="0"/>
    <n v="0"/>
    <n v="137255"/>
  </r>
  <r>
    <x v="207"/>
    <x v="0"/>
    <x v="0"/>
    <x v="0"/>
    <n v="1.03"/>
    <n v="0"/>
    <n v="0"/>
    <n v="0"/>
    <n v="0"/>
    <n v="0"/>
    <n v="0"/>
  </r>
  <r>
    <x v="207"/>
    <x v="0"/>
    <x v="1"/>
    <x v="0"/>
    <n v="0.9"/>
    <n v="0"/>
    <n v="0"/>
    <n v="0"/>
    <n v="0"/>
    <n v="0"/>
    <n v="0"/>
  </r>
  <r>
    <x v="207"/>
    <x v="0"/>
    <x v="2"/>
    <x v="0"/>
    <n v="1.48"/>
    <n v="0"/>
    <n v="0"/>
    <n v="0"/>
    <n v="0"/>
    <n v="0"/>
    <n v="0"/>
  </r>
  <r>
    <x v="207"/>
    <x v="0"/>
    <x v="3"/>
    <x v="0"/>
    <n v="0.98"/>
    <n v="0"/>
    <n v="0"/>
    <n v="0"/>
    <n v="0"/>
    <n v="0"/>
    <n v="0"/>
  </r>
  <r>
    <x v="208"/>
    <x v="0"/>
    <x v="0"/>
    <x v="0"/>
    <n v="9.68"/>
    <n v="36113"/>
    <n v="24569"/>
    <n v="13345"/>
    <n v="68"/>
    <n v="7723"/>
    <n v="81818"/>
  </r>
  <r>
    <x v="208"/>
    <x v="0"/>
    <x v="1"/>
    <x v="0"/>
    <n v="9.58"/>
    <n v="37614"/>
    <n v="21992"/>
    <n v="13673"/>
    <n v="74"/>
    <n v="8484"/>
    <n v="81837"/>
  </r>
  <r>
    <x v="208"/>
    <x v="0"/>
    <x v="2"/>
    <x v="0"/>
    <n v="7.69"/>
    <n v="37011"/>
    <n v="20991"/>
    <n v="13700"/>
    <n v="74"/>
    <n v="8779"/>
    <n v="80555"/>
  </r>
  <r>
    <x v="208"/>
    <x v="0"/>
    <x v="3"/>
    <x v="0"/>
    <n v="8.26"/>
    <n v="40385"/>
    <n v="18208"/>
    <n v="14777"/>
    <n v="83"/>
    <n v="9312"/>
    <n v="82765"/>
  </r>
  <r>
    <x v="208"/>
    <x v="0"/>
    <x v="4"/>
    <x v="0"/>
    <n v="10.44"/>
    <n v="37873"/>
    <n v="14539"/>
    <n v="10933"/>
    <n v="92"/>
    <n v="9820"/>
    <n v="73257"/>
  </r>
  <r>
    <x v="208"/>
    <x v="0"/>
    <x v="5"/>
    <x v="0"/>
    <n v="9.2200000000000006"/>
    <n v="43368"/>
    <n v="14993"/>
    <n v="10679"/>
    <n v="94"/>
    <n v="7775"/>
    <n v="76909"/>
  </r>
  <r>
    <x v="208"/>
    <x v="0"/>
    <x v="6"/>
    <x v="0"/>
    <n v="6.36"/>
    <n v="42584"/>
    <n v="14905"/>
    <n v="9845"/>
    <n v="90"/>
    <n v="10609"/>
    <n v="78033"/>
  </r>
  <r>
    <x v="208"/>
    <x v="0"/>
    <x v="7"/>
    <x v="0"/>
    <n v="9.02"/>
    <n v="42607"/>
    <n v="13631"/>
    <n v="9998"/>
    <n v="87"/>
    <n v="7088"/>
    <n v="73411"/>
  </r>
  <r>
    <x v="208"/>
    <x v="0"/>
    <x v="8"/>
    <x v="0"/>
    <n v="8.18"/>
    <n v="45785"/>
    <n v="13481"/>
    <n v="11751"/>
    <n v="82"/>
    <n v="8204"/>
    <n v="79303"/>
  </r>
  <r>
    <x v="208"/>
    <x v="0"/>
    <x v="9"/>
    <x v="0"/>
    <n v="5.87"/>
    <n v="45555"/>
    <n v="14039"/>
    <n v="11391"/>
    <n v="76"/>
    <n v="8149"/>
    <n v="79210"/>
  </r>
  <r>
    <x v="208"/>
    <x v="0"/>
    <x v="10"/>
    <x v="0"/>
    <n v="8.23"/>
    <n v="45387"/>
    <n v="15497"/>
    <n v="10910"/>
    <n v="85"/>
    <n v="7694"/>
    <n v="79573"/>
  </r>
  <r>
    <x v="208"/>
    <x v="0"/>
    <x v="11"/>
    <x v="0"/>
    <n v="7.36"/>
    <n v="45276"/>
    <n v="16684"/>
    <n v="11500"/>
    <n v="97"/>
    <n v="12765"/>
    <n v="86322"/>
  </r>
  <r>
    <x v="208"/>
    <x v="0"/>
    <x v="12"/>
    <x v="0"/>
    <n v="10.19"/>
    <n v="46352"/>
    <n v="16093"/>
    <n v="12301"/>
    <n v="97"/>
    <n v="12734"/>
    <n v="87577"/>
  </r>
  <r>
    <x v="208"/>
    <x v="0"/>
    <x v="13"/>
    <x v="0"/>
    <n v="4.6399999999999997"/>
    <n v="45324"/>
    <n v="14329"/>
    <n v="13682"/>
    <n v="0"/>
    <n v="13290"/>
    <n v="86625"/>
  </r>
  <r>
    <x v="208"/>
    <x v="0"/>
    <x v="14"/>
    <x v="0"/>
    <n v="8.7899999999999991"/>
    <n v="45314"/>
    <n v="13936"/>
    <n v="15635"/>
    <n v="0"/>
    <n v="15015"/>
    <n v="89900"/>
  </r>
  <r>
    <x v="208"/>
    <x v="0"/>
    <x v="15"/>
    <x v="0"/>
    <n v="8.7100000000000009"/>
    <n v="44169"/>
    <n v="27487"/>
    <n v="15476"/>
    <n v="0"/>
    <n v="0"/>
    <n v="87132"/>
  </r>
  <r>
    <x v="208"/>
    <x v="0"/>
    <x v="16"/>
    <x v="0"/>
    <n v="7.62"/>
    <n v="48298"/>
    <n v="14581"/>
    <n v="25904"/>
    <n v="0"/>
    <n v="0"/>
    <n v="88783"/>
  </r>
  <r>
    <x v="208"/>
    <x v="0"/>
    <x v="17"/>
    <x v="0"/>
    <n v="10.24"/>
    <n v="46912"/>
    <n v="15281"/>
    <n v="26592"/>
    <n v="0"/>
    <n v="0"/>
    <n v="88785"/>
  </r>
  <r>
    <x v="208"/>
    <x v="0"/>
    <x v="18"/>
    <x v="0"/>
    <n v="8.8000000000000007"/>
    <n v="49952"/>
    <n v="16497"/>
    <n v="26092"/>
    <n v="0"/>
    <n v="0"/>
    <n v="92541"/>
  </r>
  <r>
    <x v="209"/>
    <x v="0"/>
    <x v="5"/>
    <x v="0"/>
    <n v="8.39"/>
    <n v="17115"/>
    <n v="5209"/>
    <n v="236"/>
    <n v="38"/>
    <n v="1799"/>
    <n v="24397"/>
  </r>
  <r>
    <x v="209"/>
    <x v="0"/>
    <x v="6"/>
    <x v="0"/>
    <n v="6.77"/>
    <n v="20273"/>
    <n v="6950"/>
    <n v="226"/>
    <n v="0"/>
    <n v="0"/>
    <n v="27449"/>
  </r>
  <r>
    <x v="209"/>
    <x v="0"/>
    <x v="7"/>
    <x v="0"/>
    <n v="0"/>
    <n v="19752"/>
    <n v="5097"/>
    <n v="227"/>
    <n v="0"/>
    <n v="1757"/>
    <n v="26833"/>
  </r>
  <r>
    <x v="209"/>
    <x v="0"/>
    <x v="8"/>
    <x v="0"/>
    <n v="0"/>
    <n v="22406"/>
    <n v="5319"/>
    <n v="265"/>
    <n v="0"/>
    <n v="2401"/>
    <n v="30391"/>
  </r>
  <r>
    <x v="209"/>
    <x v="0"/>
    <x v="9"/>
    <x v="0"/>
    <n v="0"/>
    <n v="23264"/>
    <n v="6998"/>
    <n v="299"/>
    <n v="0"/>
    <n v="2282"/>
    <n v="32843"/>
  </r>
  <r>
    <x v="209"/>
    <x v="0"/>
    <x v="10"/>
    <x v="0"/>
    <n v="0"/>
    <n v="23586"/>
    <n v="8481"/>
    <n v="326"/>
    <n v="0"/>
    <n v="2375"/>
    <n v="34768"/>
  </r>
  <r>
    <x v="209"/>
    <x v="0"/>
    <x v="11"/>
    <x v="0"/>
    <n v="0"/>
    <n v="24769"/>
    <n v="9939"/>
    <n v="236"/>
    <n v="0"/>
    <n v="2492"/>
    <n v="37436"/>
  </r>
  <r>
    <x v="209"/>
    <x v="0"/>
    <x v="12"/>
    <x v="0"/>
    <n v="0"/>
    <n v="24795"/>
    <n v="13126"/>
    <n v="249"/>
    <n v="0"/>
    <n v="5806"/>
    <n v="43976"/>
  </r>
  <r>
    <x v="209"/>
    <x v="0"/>
    <x v="13"/>
    <x v="0"/>
    <n v="0"/>
    <n v="34013"/>
    <n v="20798"/>
    <n v="244"/>
    <n v="0"/>
    <n v="5844"/>
    <n v="60899"/>
  </r>
  <r>
    <x v="209"/>
    <x v="0"/>
    <x v="14"/>
    <x v="0"/>
    <n v="0"/>
    <n v="32592"/>
    <n v="22839"/>
    <n v="240"/>
    <n v="0"/>
    <n v="5359"/>
    <n v="61030"/>
  </r>
  <r>
    <x v="209"/>
    <x v="0"/>
    <x v="15"/>
    <x v="0"/>
    <n v="0"/>
    <n v="32676"/>
    <n v="28099"/>
    <n v="230"/>
    <n v="0"/>
    <n v="0"/>
    <n v="61005"/>
  </r>
  <r>
    <x v="209"/>
    <x v="0"/>
    <x v="16"/>
    <x v="0"/>
    <n v="0"/>
    <n v="32827"/>
    <n v="24974"/>
    <n v="234"/>
    <n v="0"/>
    <n v="0"/>
    <n v="58035"/>
  </r>
  <r>
    <x v="209"/>
    <x v="0"/>
    <x v="17"/>
    <x v="0"/>
    <n v="0"/>
    <n v="39689"/>
    <n v="28448"/>
    <n v="269"/>
    <n v="0"/>
    <n v="0"/>
    <n v="68406"/>
  </r>
  <r>
    <x v="209"/>
    <x v="0"/>
    <x v="18"/>
    <x v="0"/>
    <n v="0"/>
    <n v="46996"/>
    <n v="28247"/>
    <n v="320"/>
    <n v="0"/>
    <n v="0"/>
    <n v="75563"/>
  </r>
  <r>
    <x v="210"/>
    <x v="0"/>
    <x v="0"/>
    <x v="0"/>
    <n v="8.7200000000000006"/>
    <n v="8872"/>
    <n v="4085"/>
    <n v="0"/>
    <n v="0"/>
    <n v="0"/>
    <n v="12957"/>
  </r>
  <r>
    <x v="210"/>
    <x v="0"/>
    <x v="1"/>
    <x v="0"/>
    <n v="7.76"/>
    <n v="9600"/>
    <n v="3800"/>
    <n v="0"/>
    <n v="0"/>
    <n v="0"/>
    <n v="13400"/>
  </r>
  <r>
    <x v="210"/>
    <x v="0"/>
    <x v="2"/>
    <x v="0"/>
    <n v="6.25"/>
    <n v="10000"/>
    <n v="4000"/>
    <n v="0"/>
    <n v="0"/>
    <n v="0"/>
    <n v="14000"/>
  </r>
  <r>
    <x v="210"/>
    <x v="0"/>
    <x v="3"/>
    <x v="0"/>
    <n v="1.79"/>
    <n v="12388"/>
    <n v="2210"/>
    <n v="0"/>
    <n v="0"/>
    <n v="0"/>
    <n v="14598"/>
  </r>
  <r>
    <x v="210"/>
    <x v="0"/>
    <x v="4"/>
    <x v="0"/>
    <n v="0.92"/>
    <n v="11480"/>
    <n v="3610"/>
    <n v="0"/>
    <n v="0"/>
    <n v="0"/>
    <n v="15090"/>
  </r>
  <r>
    <x v="210"/>
    <x v="0"/>
    <x v="5"/>
    <x v="0"/>
    <n v="4.92"/>
    <n v="13495"/>
    <n v="2435"/>
    <n v="0"/>
    <n v="0"/>
    <n v="0"/>
    <n v="15930"/>
  </r>
  <r>
    <x v="210"/>
    <x v="0"/>
    <x v="6"/>
    <x v="0"/>
    <n v="4.16"/>
    <n v="13408"/>
    <n v="2165"/>
    <n v="0"/>
    <n v="0"/>
    <n v="0"/>
    <n v="15573"/>
  </r>
  <r>
    <x v="210"/>
    <x v="0"/>
    <x v="7"/>
    <x v="0"/>
    <n v="8.73"/>
    <n v="13639"/>
    <n v="2245"/>
    <n v="0"/>
    <n v="0"/>
    <n v="0"/>
    <n v="15884"/>
  </r>
  <r>
    <x v="210"/>
    <x v="0"/>
    <x v="8"/>
    <x v="0"/>
    <n v="6.96"/>
    <n v="15516"/>
    <n v="2331"/>
    <n v="0"/>
    <n v="0"/>
    <n v="0"/>
    <n v="17847"/>
  </r>
  <r>
    <x v="210"/>
    <x v="0"/>
    <x v="9"/>
    <x v="0"/>
    <n v="15.93"/>
    <n v="10304"/>
    <n v="1445"/>
    <n v="0"/>
    <n v="0"/>
    <n v="0"/>
    <n v="11749"/>
  </r>
  <r>
    <x v="211"/>
    <x v="0"/>
    <x v="0"/>
    <x v="0"/>
    <n v="3"/>
    <n v="0"/>
    <n v="0"/>
    <n v="0"/>
    <n v="0"/>
    <n v="0"/>
    <n v="0"/>
  </r>
  <r>
    <x v="211"/>
    <x v="0"/>
    <x v="1"/>
    <x v="0"/>
    <n v="3"/>
    <n v="0"/>
    <n v="0"/>
    <n v="0"/>
    <n v="0"/>
    <n v="0"/>
    <n v="0"/>
  </r>
  <r>
    <x v="211"/>
    <x v="0"/>
    <x v="2"/>
    <x v="0"/>
    <n v="3"/>
    <n v="0"/>
    <n v="0"/>
    <n v="0"/>
    <n v="0"/>
    <n v="0"/>
    <n v="0"/>
  </r>
  <r>
    <x v="211"/>
    <x v="0"/>
    <x v="3"/>
    <x v="0"/>
    <n v="4.13"/>
    <n v="0"/>
    <n v="0"/>
    <n v="0"/>
    <n v="0"/>
    <n v="0"/>
    <n v="0"/>
  </r>
  <r>
    <x v="211"/>
    <x v="0"/>
    <x v="4"/>
    <x v="0"/>
    <n v="3"/>
    <n v="0"/>
    <n v="0"/>
    <n v="0"/>
    <n v="0"/>
    <n v="0"/>
    <n v="0"/>
  </r>
  <r>
    <x v="212"/>
    <x v="0"/>
    <x v="0"/>
    <x v="0"/>
    <n v="0"/>
    <n v="38394"/>
    <n v="0"/>
    <n v="0"/>
    <n v="0"/>
    <n v="0"/>
    <n v="38394"/>
  </r>
  <r>
    <x v="212"/>
    <x v="0"/>
    <x v="1"/>
    <x v="0"/>
    <n v="0"/>
    <n v="40403"/>
    <n v="0"/>
    <n v="0"/>
    <n v="0"/>
    <n v="0"/>
    <n v="40403"/>
  </r>
  <r>
    <x v="212"/>
    <x v="0"/>
    <x v="2"/>
    <x v="0"/>
    <n v="0"/>
    <n v="42161"/>
    <n v="0"/>
    <n v="0"/>
    <n v="0"/>
    <n v="0"/>
    <n v="42161"/>
  </r>
  <r>
    <x v="212"/>
    <x v="0"/>
    <x v="3"/>
    <x v="0"/>
    <n v="0"/>
    <n v="43324"/>
    <n v="0"/>
    <n v="0"/>
    <n v="0"/>
    <n v="0"/>
    <n v="43324"/>
  </r>
  <r>
    <x v="212"/>
    <x v="0"/>
    <x v="4"/>
    <x v="0"/>
    <n v="0"/>
    <n v="23508"/>
    <n v="20091"/>
    <n v="0"/>
    <n v="0"/>
    <n v="0"/>
    <n v="43599"/>
  </r>
  <r>
    <x v="212"/>
    <x v="0"/>
    <x v="5"/>
    <x v="0"/>
    <n v="0"/>
    <n v="23585"/>
    <n v="20090"/>
    <n v="0"/>
    <n v="0"/>
    <n v="0"/>
    <n v="43675"/>
  </r>
  <r>
    <x v="212"/>
    <x v="0"/>
    <x v="6"/>
    <x v="0"/>
    <n v="0"/>
    <n v="23977"/>
    <n v="20425"/>
    <n v="0"/>
    <n v="0"/>
    <n v="0"/>
    <n v="44402"/>
  </r>
  <r>
    <x v="212"/>
    <x v="0"/>
    <x v="7"/>
    <x v="0"/>
    <n v="5.62"/>
    <n v="23984"/>
    <n v="20430"/>
    <n v="0"/>
    <n v="0"/>
    <n v="0"/>
    <n v="44414"/>
  </r>
  <r>
    <x v="212"/>
    <x v="0"/>
    <x v="8"/>
    <x v="0"/>
    <n v="0"/>
    <n v="24226"/>
    <n v="22351"/>
    <n v="0"/>
    <n v="0"/>
    <n v="0"/>
    <n v="46577"/>
  </r>
  <r>
    <x v="212"/>
    <x v="0"/>
    <x v="9"/>
    <x v="0"/>
    <n v="0"/>
    <n v="24100"/>
    <n v="22236"/>
    <n v="0"/>
    <n v="0"/>
    <n v="0"/>
    <n v="46336"/>
  </r>
  <r>
    <x v="212"/>
    <x v="0"/>
    <x v="10"/>
    <x v="0"/>
    <n v="10.6"/>
    <n v="21841"/>
    <n v="20152"/>
    <n v="0"/>
    <n v="0"/>
    <n v="0"/>
    <n v="41993"/>
  </r>
  <r>
    <x v="212"/>
    <x v="0"/>
    <x v="11"/>
    <x v="0"/>
    <n v="6.37"/>
    <n v="25787"/>
    <n v="18173"/>
    <n v="0"/>
    <n v="0"/>
    <n v="0"/>
    <n v="43960"/>
  </r>
  <r>
    <x v="212"/>
    <x v="0"/>
    <x v="12"/>
    <x v="0"/>
    <n v="11.94"/>
    <n v="26047"/>
    <n v="19190"/>
    <n v="0"/>
    <n v="0"/>
    <n v="0"/>
    <n v="45237"/>
  </r>
  <r>
    <x v="212"/>
    <x v="0"/>
    <x v="13"/>
    <x v="0"/>
    <n v="0"/>
    <n v="31409"/>
    <n v="20308"/>
    <n v="0"/>
    <n v="0"/>
    <n v="0"/>
    <n v="51717"/>
  </r>
  <r>
    <x v="212"/>
    <x v="0"/>
    <x v="14"/>
    <x v="0"/>
    <n v="0"/>
    <n v="31409"/>
    <n v="17977"/>
    <n v="0"/>
    <n v="0"/>
    <n v="0"/>
    <n v="49386"/>
  </r>
  <r>
    <x v="212"/>
    <x v="0"/>
    <x v="15"/>
    <x v="0"/>
    <n v="0"/>
    <n v="23401"/>
    <n v="20200"/>
    <n v="6080"/>
    <n v="0"/>
    <n v="0"/>
    <n v="49681"/>
  </r>
  <r>
    <x v="212"/>
    <x v="0"/>
    <x v="16"/>
    <x v="0"/>
    <n v="0"/>
    <n v="22700"/>
    <n v="20975"/>
    <n v="7500"/>
    <n v="0"/>
    <n v="0"/>
    <n v="51175"/>
  </r>
  <r>
    <x v="212"/>
    <x v="0"/>
    <x v="17"/>
    <x v="0"/>
    <n v="0"/>
    <n v="24636"/>
    <n v="25074"/>
    <n v="6239"/>
    <n v="0"/>
    <n v="0"/>
    <n v="55949"/>
  </r>
  <r>
    <x v="212"/>
    <x v="0"/>
    <x v="18"/>
    <x v="0"/>
    <n v="0"/>
    <n v="28162"/>
    <n v="17573"/>
    <n v="4604"/>
    <n v="0"/>
    <n v="0"/>
    <n v="50339"/>
  </r>
  <r>
    <x v="213"/>
    <x v="0"/>
    <x v="0"/>
    <x v="0"/>
    <n v="4.42"/>
    <n v="32404"/>
    <n v="39564"/>
    <n v="132942"/>
    <n v="218"/>
    <n v="6662"/>
    <n v="211790"/>
  </r>
  <r>
    <x v="213"/>
    <x v="0"/>
    <x v="1"/>
    <x v="0"/>
    <n v="3.49"/>
    <n v="33769"/>
    <n v="31609"/>
    <n v="263358"/>
    <n v="217"/>
    <n v="7047"/>
    <n v="336000"/>
  </r>
  <r>
    <x v="213"/>
    <x v="0"/>
    <x v="2"/>
    <x v="0"/>
    <n v="3.11"/>
    <n v="33385"/>
    <n v="32736"/>
    <n v="286654"/>
    <n v="251"/>
    <n v="9020"/>
    <n v="362046"/>
  </r>
  <r>
    <x v="213"/>
    <x v="0"/>
    <x v="3"/>
    <x v="0"/>
    <n v="4.4800000000000004"/>
    <n v="35554"/>
    <n v="28700"/>
    <n v="290270"/>
    <n v="0"/>
    <n v="8177"/>
    <n v="362701"/>
  </r>
  <r>
    <x v="213"/>
    <x v="0"/>
    <x v="4"/>
    <x v="0"/>
    <n v="3.43"/>
    <n v="35926"/>
    <n v="34314"/>
    <n v="300201"/>
    <n v="521"/>
    <n v="9404"/>
    <n v="380366"/>
  </r>
  <r>
    <x v="213"/>
    <x v="0"/>
    <x v="5"/>
    <x v="0"/>
    <n v="0"/>
    <n v="38885"/>
    <n v="36518"/>
    <n v="316858"/>
    <n v="356"/>
    <n v="6431"/>
    <n v="399048"/>
  </r>
  <r>
    <x v="213"/>
    <x v="0"/>
    <x v="6"/>
    <x v="0"/>
    <n v="0.6"/>
    <n v="40651"/>
    <n v="39939"/>
    <n v="395561"/>
    <n v="388"/>
    <n v="8957"/>
    <n v="485496"/>
  </r>
  <r>
    <x v="213"/>
    <x v="0"/>
    <x v="7"/>
    <x v="0"/>
    <n v="2.36"/>
    <n v="40708"/>
    <n v="50747"/>
    <n v="519143"/>
    <n v="439"/>
    <n v="5432"/>
    <n v="616469"/>
  </r>
  <r>
    <x v="213"/>
    <x v="0"/>
    <x v="8"/>
    <x v="0"/>
    <n v="1.08"/>
    <n v="46639"/>
    <n v="42120"/>
    <n v="599324"/>
    <n v="499"/>
    <n v="7420"/>
    <n v="696002"/>
  </r>
  <r>
    <x v="213"/>
    <x v="0"/>
    <x v="9"/>
    <x v="0"/>
    <n v="0.69"/>
    <n v="46542"/>
    <n v="40920"/>
    <n v="612589"/>
    <n v="422"/>
    <n v="6643"/>
    <n v="707116"/>
  </r>
  <r>
    <x v="213"/>
    <x v="0"/>
    <x v="10"/>
    <x v="0"/>
    <n v="0.99"/>
    <n v="51222"/>
    <n v="45189"/>
    <n v="583893"/>
    <n v="425"/>
    <n v="7292"/>
    <n v="688021"/>
  </r>
  <r>
    <x v="213"/>
    <x v="0"/>
    <x v="11"/>
    <x v="0"/>
    <n v="3.41"/>
    <n v="48792"/>
    <n v="47262"/>
    <n v="574824"/>
    <n v="1024"/>
    <n v="4912"/>
    <n v="676814"/>
  </r>
  <r>
    <x v="213"/>
    <x v="0"/>
    <x v="12"/>
    <x v="0"/>
    <n v="5.48"/>
    <n v="48384"/>
    <n v="51928"/>
    <n v="532971"/>
    <n v="473"/>
    <n v="6243"/>
    <n v="639999"/>
  </r>
  <r>
    <x v="213"/>
    <x v="0"/>
    <x v="13"/>
    <x v="0"/>
    <n v="0.75"/>
    <n v="48962"/>
    <n v="50848"/>
    <n v="543560"/>
    <n v="0"/>
    <n v="9802"/>
    <n v="653172"/>
  </r>
  <r>
    <x v="213"/>
    <x v="0"/>
    <x v="14"/>
    <x v="0"/>
    <n v="0"/>
    <n v="51245"/>
    <n v="53719"/>
    <n v="561969"/>
    <n v="0"/>
    <n v="7876"/>
    <n v="674809"/>
  </r>
  <r>
    <x v="213"/>
    <x v="0"/>
    <x v="15"/>
    <x v="0"/>
    <n v="3.62"/>
    <n v="48154"/>
    <n v="54836"/>
    <n v="516967"/>
    <n v="0"/>
    <n v="0"/>
    <n v="619957"/>
  </r>
  <r>
    <x v="213"/>
    <x v="0"/>
    <x v="16"/>
    <x v="0"/>
    <n v="2.3199999999999998"/>
    <n v="50562"/>
    <n v="53648"/>
    <n v="574419"/>
    <n v="0"/>
    <n v="0"/>
    <n v="678629"/>
  </r>
  <r>
    <x v="213"/>
    <x v="0"/>
    <x v="17"/>
    <x v="0"/>
    <n v="5.3"/>
    <n v="50288"/>
    <n v="53432"/>
    <n v="602532"/>
    <n v="0"/>
    <n v="0"/>
    <n v="706252"/>
  </r>
  <r>
    <x v="213"/>
    <x v="0"/>
    <x v="18"/>
    <x v="0"/>
    <n v="5.34"/>
    <n v="52070"/>
    <n v="56198"/>
    <n v="627889"/>
    <n v="0"/>
    <n v="0"/>
    <n v="736157"/>
  </r>
  <r>
    <x v="214"/>
    <x v="0"/>
    <x v="0"/>
    <x v="0"/>
    <n v="7.69"/>
    <n v="39788"/>
    <n v="14886"/>
    <n v="0"/>
    <n v="200"/>
    <n v="44"/>
    <n v="54918"/>
  </r>
  <r>
    <x v="214"/>
    <x v="0"/>
    <x v="1"/>
    <x v="0"/>
    <n v="7.69"/>
    <n v="39788"/>
    <n v="14885"/>
    <n v="0"/>
    <n v="199"/>
    <n v="46"/>
    <n v="54918"/>
  </r>
  <r>
    <x v="214"/>
    <x v="0"/>
    <x v="2"/>
    <x v="0"/>
    <n v="8.7100000000000009"/>
    <n v="43389"/>
    <n v="4139"/>
    <n v="9974"/>
    <n v="200"/>
    <n v="1"/>
    <n v="57703"/>
  </r>
  <r>
    <x v="214"/>
    <x v="0"/>
    <x v="3"/>
    <x v="0"/>
    <n v="9.2200000000000006"/>
    <n v="45277"/>
    <n v="4143"/>
    <n v="8550"/>
    <n v="200"/>
    <n v="1"/>
    <n v="58171"/>
  </r>
  <r>
    <x v="214"/>
    <x v="0"/>
    <x v="4"/>
    <x v="0"/>
    <n v="8"/>
    <n v="42595"/>
    <n v="4113"/>
    <n v="8204"/>
    <n v="185"/>
    <n v="48"/>
    <n v="55145"/>
  </r>
  <r>
    <x v="214"/>
    <x v="0"/>
    <x v="5"/>
    <x v="0"/>
    <n v="9.33"/>
    <n v="45662"/>
    <n v="4389"/>
    <n v="8440"/>
    <n v="200"/>
    <n v="37"/>
    <n v="58728"/>
  </r>
  <r>
    <x v="214"/>
    <x v="0"/>
    <x v="6"/>
    <x v="0"/>
    <n v="8.59"/>
    <n v="45937"/>
    <n v="4474"/>
    <n v="9474"/>
    <n v="199"/>
    <n v="45"/>
    <n v="60129"/>
  </r>
  <r>
    <x v="214"/>
    <x v="0"/>
    <x v="7"/>
    <x v="0"/>
    <n v="9.07"/>
    <n v="45799"/>
    <n v="4510"/>
    <n v="10645"/>
    <n v="200"/>
    <n v="40"/>
    <n v="61194"/>
  </r>
  <r>
    <x v="214"/>
    <x v="0"/>
    <x v="8"/>
    <x v="0"/>
    <n v="9.42"/>
    <n v="49212"/>
    <n v="4976"/>
    <n v="10112"/>
    <n v="197"/>
    <n v="0"/>
    <n v="64497"/>
  </r>
  <r>
    <x v="214"/>
    <x v="0"/>
    <x v="9"/>
    <x v="0"/>
    <n v="8.73"/>
    <n v="48147"/>
    <n v="4900"/>
    <n v="12033"/>
    <n v="196"/>
    <n v="25"/>
    <n v="65301"/>
  </r>
  <r>
    <x v="214"/>
    <x v="0"/>
    <x v="10"/>
    <x v="0"/>
    <n v="8.51"/>
    <n v="48601"/>
    <n v="4841"/>
    <n v="12998"/>
    <n v="196"/>
    <n v="45"/>
    <n v="66681"/>
  </r>
  <r>
    <x v="214"/>
    <x v="0"/>
    <x v="11"/>
    <x v="0"/>
    <n v="7.96"/>
    <n v="50928"/>
    <n v="4856"/>
    <n v="13559"/>
    <n v="195"/>
    <n v="69"/>
    <n v="69607"/>
  </r>
  <r>
    <x v="214"/>
    <x v="0"/>
    <x v="12"/>
    <x v="0"/>
    <n v="8.07"/>
    <n v="50966"/>
    <n v="4749"/>
    <n v="13620"/>
    <n v="180"/>
    <n v="70"/>
    <n v="69585"/>
  </r>
  <r>
    <x v="214"/>
    <x v="0"/>
    <x v="13"/>
    <x v="0"/>
    <n v="8.06"/>
    <n v="48831"/>
    <n v="4476"/>
    <n v="13373"/>
    <n v="0"/>
    <n v="251"/>
    <n v="66931"/>
  </r>
  <r>
    <x v="214"/>
    <x v="0"/>
    <x v="14"/>
    <x v="0"/>
    <n v="6.68"/>
    <n v="49176"/>
    <n v="4463"/>
    <n v="13398"/>
    <n v="0"/>
    <n v="254"/>
    <n v="67291"/>
  </r>
  <r>
    <x v="214"/>
    <x v="0"/>
    <x v="15"/>
    <x v="0"/>
    <n v="8.4600000000000009"/>
    <n v="48334"/>
    <n v="4718"/>
    <n v="14052"/>
    <n v="0"/>
    <n v="0"/>
    <n v="67104"/>
  </r>
  <r>
    <x v="214"/>
    <x v="0"/>
    <x v="16"/>
    <x v="0"/>
    <n v="8.92"/>
    <n v="48959"/>
    <n v="4727"/>
    <n v="14544"/>
    <n v="0"/>
    <n v="0"/>
    <n v="68230"/>
  </r>
  <r>
    <x v="214"/>
    <x v="0"/>
    <x v="17"/>
    <x v="0"/>
    <n v="8.66"/>
    <n v="49161"/>
    <n v="4814"/>
    <n v="14246"/>
    <n v="0"/>
    <n v="0"/>
    <n v="68221"/>
  </r>
  <r>
    <x v="214"/>
    <x v="0"/>
    <x v="18"/>
    <x v="0"/>
    <n v="3.03"/>
    <n v="50429"/>
    <n v="4763"/>
    <n v="13104"/>
    <n v="0"/>
    <n v="0"/>
    <n v="68296"/>
  </r>
  <r>
    <x v="215"/>
    <x v="0"/>
    <x v="0"/>
    <x v="0"/>
    <n v="8.9499999999999993"/>
    <n v="106889"/>
    <n v="12557"/>
    <n v="8641"/>
    <n v="130"/>
    <n v="7345"/>
    <n v="135562"/>
  </r>
  <r>
    <x v="215"/>
    <x v="0"/>
    <x v="1"/>
    <x v="0"/>
    <n v="8.6199999999999992"/>
    <n v="110415"/>
    <n v="13325"/>
    <n v="8631"/>
    <n v="130"/>
    <n v="4724"/>
    <n v="137225"/>
  </r>
  <r>
    <x v="215"/>
    <x v="0"/>
    <x v="2"/>
    <x v="0"/>
    <n v="10.59"/>
    <n v="104573"/>
    <n v="13049"/>
    <n v="8628"/>
    <n v="130"/>
    <n v="6370"/>
    <n v="132750"/>
  </r>
  <r>
    <x v="215"/>
    <x v="0"/>
    <x v="3"/>
    <x v="0"/>
    <n v="7.26"/>
    <n v="112599"/>
    <n v="13477"/>
    <n v="9135"/>
    <n v="128"/>
    <n v="4298"/>
    <n v="139637"/>
  </r>
  <r>
    <x v="215"/>
    <x v="0"/>
    <x v="4"/>
    <x v="0"/>
    <n v="10.46"/>
    <n v="104069"/>
    <n v="13799"/>
    <n v="10313"/>
    <n v="128"/>
    <n v="5356"/>
    <n v="133665"/>
  </r>
  <r>
    <x v="215"/>
    <x v="0"/>
    <x v="5"/>
    <x v="0"/>
    <n v="8.31"/>
    <n v="117385"/>
    <n v="15375"/>
    <n v="10530"/>
    <n v="131"/>
    <n v="4295"/>
    <n v="147716"/>
  </r>
  <r>
    <x v="215"/>
    <x v="0"/>
    <x v="6"/>
    <x v="0"/>
    <n v="9"/>
    <n v="118849"/>
    <n v="15954"/>
    <n v="10299"/>
    <n v="141"/>
    <n v="5993"/>
    <n v="151236"/>
  </r>
  <r>
    <x v="215"/>
    <x v="0"/>
    <x v="7"/>
    <x v="0"/>
    <n v="8.68"/>
    <n v="122206"/>
    <n v="16362"/>
    <n v="10921"/>
    <n v="143"/>
    <n v="3430"/>
    <n v="153062"/>
  </r>
  <r>
    <x v="215"/>
    <x v="0"/>
    <x v="8"/>
    <x v="0"/>
    <n v="8.86"/>
    <n v="135495"/>
    <n v="17360"/>
    <n v="11878"/>
    <n v="131"/>
    <n v="5801"/>
    <n v="170665"/>
  </r>
  <r>
    <x v="215"/>
    <x v="0"/>
    <x v="9"/>
    <x v="0"/>
    <n v="8.1300000000000008"/>
    <n v="132328"/>
    <n v="17797"/>
    <n v="11715"/>
    <n v="133"/>
    <n v="4839"/>
    <n v="166812"/>
  </r>
  <r>
    <x v="215"/>
    <x v="0"/>
    <x v="10"/>
    <x v="0"/>
    <n v="8.39"/>
    <n v="128915"/>
    <n v="30157"/>
    <n v="0"/>
    <n v="133"/>
    <n v="6836"/>
    <n v="166041"/>
  </r>
  <r>
    <x v="215"/>
    <x v="0"/>
    <x v="11"/>
    <x v="0"/>
    <n v="7.11"/>
    <n v="131220"/>
    <n v="31071"/>
    <n v="0"/>
    <n v="133"/>
    <n v="6266"/>
    <n v="168690"/>
  </r>
  <r>
    <x v="215"/>
    <x v="0"/>
    <x v="12"/>
    <x v="0"/>
    <n v="10.84"/>
    <n v="138339"/>
    <n v="32550"/>
    <n v="0"/>
    <n v="133"/>
    <n v="7395"/>
    <n v="178417"/>
  </r>
  <r>
    <x v="215"/>
    <x v="0"/>
    <x v="13"/>
    <x v="0"/>
    <n v="3.44"/>
    <n v="142011"/>
    <n v="19853"/>
    <n v="13213"/>
    <n v="0"/>
    <n v="6962"/>
    <n v="182039"/>
  </r>
  <r>
    <x v="215"/>
    <x v="0"/>
    <x v="14"/>
    <x v="0"/>
    <n v="5.93"/>
    <n v="150464"/>
    <n v="20275"/>
    <n v="13585"/>
    <n v="0"/>
    <n v="7019"/>
    <n v="191343"/>
  </r>
  <r>
    <x v="215"/>
    <x v="0"/>
    <x v="15"/>
    <x v="0"/>
    <n v="8.0299999999999994"/>
    <n v="156301"/>
    <n v="28529"/>
    <n v="15166"/>
    <n v="0"/>
    <n v="0"/>
    <n v="199996"/>
  </r>
  <r>
    <x v="215"/>
    <x v="0"/>
    <x v="16"/>
    <x v="0"/>
    <n v="7.89"/>
    <n v="152865"/>
    <n v="44200"/>
    <n v="0"/>
    <n v="0"/>
    <n v="0"/>
    <n v="197065"/>
  </r>
  <r>
    <x v="215"/>
    <x v="0"/>
    <x v="17"/>
    <x v="0"/>
    <n v="7.93"/>
    <n v="162132"/>
    <n v="43790"/>
    <n v="0"/>
    <n v="0"/>
    <n v="0"/>
    <n v="205922"/>
  </r>
  <r>
    <x v="215"/>
    <x v="0"/>
    <x v="18"/>
    <x v="0"/>
    <n v="7.39"/>
    <n v="170099"/>
    <n v="49062"/>
    <n v="0"/>
    <n v="0"/>
    <n v="0"/>
    <n v="2191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2" cacheId="63" dataOnRows="1" applyNumberFormats="0" applyBorderFormats="0" applyFontFormats="0" applyPatternFormats="0" applyAlignmentFormats="0" applyWidthHeightFormats="1" dataCaption="Data" updatedVersion="2" asteriskTotals="1" showMemberPropertyTips="0" useAutoFormatting="1" itemPrintTitles="1" createdVersion="1" indent="0" compact="0" compactData="0" gridDropZones="1" chartFormat="2">
  <location ref="A3:U221" firstHeaderRow="1" firstDataRow="2" firstDataCol="1"/>
  <pivotFields count="11">
    <pivotField axis="axisRow" compact="0" outline="0" subtotalTop="0" showAll="0" includeNewItemsInFilter="1">
      <items count="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09"/>
        <item x="111"/>
        <item x="112"/>
        <item x="113"/>
        <item x="114"/>
        <item x="115"/>
        <item x="116"/>
        <item x="117"/>
        <item x="118"/>
        <item x="119"/>
        <item x="120"/>
        <item x="121"/>
        <item x="122"/>
        <item x="123"/>
        <item x="124"/>
        <item x="125"/>
        <item x="126"/>
        <item x="127"/>
        <item x="128"/>
        <item x="129"/>
        <item x="130"/>
        <item x="131"/>
        <item x="132"/>
        <item x="155"/>
        <item x="156"/>
        <item x="157"/>
        <item x="158"/>
        <item x="159"/>
        <item x="160"/>
        <item x="161"/>
        <item x="162"/>
        <item x="163"/>
        <item x="164"/>
        <item x="165"/>
        <item x="166"/>
        <item x="167"/>
        <item x="168"/>
        <item x="133"/>
        <item x="134"/>
        <item x="135"/>
        <item x="136"/>
        <item x="137"/>
        <item x="138"/>
        <item x="139"/>
        <item x="140"/>
        <item x="141"/>
        <item x="142"/>
        <item x="143"/>
        <item x="144"/>
        <item x="145"/>
        <item x="146"/>
        <item x="147"/>
        <item x="148"/>
        <item x="149"/>
        <item x="150"/>
        <item x="151"/>
        <item x="152"/>
        <item x="153"/>
        <item x="154"/>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198"/>
        <item x="201"/>
        <item x="202"/>
        <item x="203"/>
        <item x="204"/>
        <item x="205"/>
        <item x="206"/>
        <item x="207"/>
        <item x="208"/>
        <item x="209"/>
        <item x="210"/>
        <item x="211"/>
        <item x="212"/>
        <item x="213"/>
        <item x="214"/>
        <item x="215"/>
        <item t="default"/>
      </items>
    </pivotField>
    <pivotField compact="0" outline="0" subtotalTop="0" showAll="0" includeNewItemsInFilter="1"/>
    <pivotField axis="axisCol" compact="0" outline="0" subtotalTop="0" showAll="0" includeNewItemsInFilter="1">
      <items count="20">
        <item x="0"/>
        <item x="1"/>
        <item x="2"/>
        <item x="3"/>
        <item x="4"/>
        <item x="5"/>
        <item x="6"/>
        <item x="7"/>
        <item x="8"/>
        <item x="9"/>
        <item x="10"/>
        <item x="11"/>
        <item x="12"/>
        <item x="13"/>
        <item x="14"/>
        <item x="15"/>
        <item x="16"/>
        <item x="17"/>
        <item x="18"/>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t="grand">
      <x/>
    </i>
  </rowItems>
  <colFields count="1">
    <field x="2"/>
  </colFields>
  <colItems count="20">
    <i>
      <x/>
    </i>
    <i>
      <x v="1"/>
    </i>
    <i>
      <x v="2"/>
    </i>
    <i>
      <x v="3"/>
    </i>
    <i>
      <x v="4"/>
    </i>
    <i>
      <x v="5"/>
    </i>
    <i>
      <x v="6"/>
    </i>
    <i>
      <x v="7"/>
    </i>
    <i>
      <x v="8"/>
    </i>
    <i>
      <x v="9"/>
    </i>
    <i>
      <x v="10"/>
    </i>
    <i>
      <x v="11"/>
    </i>
    <i>
      <x v="12"/>
    </i>
    <i>
      <x v="13"/>
    </i>
    <i>
      <x v="14"/>
    </i>
    <i>
      <x v="15"/>
    </i>
    <i>
      <x v="16"/>
    </i>
    <i>
      <x v="17"/>
    </i>
    <i>
      <x v="18"/>
    </i>
    <i t="grand">
      <x/>
    </i>
  </colItems>
  <dataFields count="1">
    <dataField name="Average of Losses % (of Total Uses)" fld="4" subtotal="average" baseField="0" baseItem="0"/>
  </dataFields>
  <formats count="4">
    <format dxfId="3">
      <pivotArea grandRow="1" outline="0" fieldPosition="0"/>
    </format>
    <format dxfId="2">
      <pivotArea grandRow="1" outline="0" fieldPosition="0"/>
    </format>
    <format dxfId="1">
      <pivotArea grandCol="1" outline="0" fieldPosition="0"/>
    </format>
    <format dxfId="0">
      <pivotArea grandCol="1" outline="0" fieldPosition="0"/>
    </format>
  </formats>
  <chartFormats count="19">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 format="2" series="1">
      <pivotArea type="data" outline="0" fieldPosition="0">
        <references count="2">
          <reference field="4294967294" count="1" selected="0">
            <x v="0"/>
          </reference>
          <reference field="2" count="1" selected="0">
            <x v="2"/>
          </reference>
        </references>
      </pivotArea>
    </chartFormat>
    <chartFormat chart="1" format="3" series="1">
      <pivotArea type="data" outline="0" fieldPosition="0">
        <references count="2">
          <reference field="4294967294" count="1" selected="0">
            <x v="0"/>
          </reference>
          <reference field="2" count="1" selected="0">
            <x v="3"/>
          </reference>
        </references>
      </pivotArea>
    </chartFormat>
    <chartFormat chart="1" format="4" series="1">
      <pivotArea type="data" outline="0" fieldPosition="0">
        <references count="2">
          <reference field="4294967294" count="1" selected="0">
            <x v="0"/>
          </reference>
          <reference field="2" count="1" selected="0">
            <x v="4"/>
          </reference>
        </references>
      </pivotArea>
    </chartFormat>
    <chartFormat chart="1" format="5" series="1">
      <pivotArea type="data" outline="0" fieldPosition="0">
        <references count="2">
          <reference field="4294967294" count="1" selected="0">
            <x v="0"/>
          </reference>
          <reference field="2" count="1" selected="0">
            <x v="5"/>
          </reference>
        </references>
      </pivotArea>
    </chartFormat>
    <chartFormat chart="1" format="6" series="1">
      <pivotArea type="data" outline="0" fieldPosition="0">
        <references count="2">
          <reference field="4294967294" count="1" selected="0">
            <x v="0"/>
          </reference>
          <reference field="2" count="1" selected="0">
            <x v="6"/>
          </reference>
        </references>
      </pivotArea>
    </chartFormat>
    <chartFormat chart="1" format="7" series="1">
      <pivotArea type="data" outline="0" fieldPosition="0">
        <references count="2">
          <reference field="4294967294" count="1" selected="0">
            <x v="0"/>
          </reference>
          <reference field="2" count="1" selected="0">
            <x v="7"/>
          </reference>
        </references>
      </pivotArea>
    </chartFormat>
    <chartFormat chart="1" format="8" series="1">
      <pivotArea type="data" outline="0" fieldPosition="0">
        <references count="2">
          <reference field="4294967294" count="1" selected="0">
            <x v="0"/>
          </reference>
          <reference field="2" count="1" selected="0">
            <x v="8"/>
          </reference>
        </references>
      </pivotArea>
    </chartFormat>
    <chartFormat chart="1" format="9" series="1">
      <pivotArea type="data" outline="0" fieldPosition="0">
        <references count="2">
          <reference field="4294967294" count="1" selected="0">
            <x v="0"/>
          </reference>
          <reference field="2" count="1" selected="0">
            <x v="9"/>
          </reference>
        </references>
      </pivotArea>
    </chartFormat>
    <chartFormat chart="1" format="10" series="1">
      <pivotArea type="data" outline="0" fieldPosition="0">
        <references count="2">
          <reference field="4294967294" count="1" selected="0">
            <x v="0"/>
          </reference>
          <reference field="2" count="1" selected="0">
            <x v="10"/>
          </reference>
        </references>
      </pivotArea>
    </chartFormat>
    <chartFormat chart="1" format="11" series="1">
      <pivotArea type="data" outline="0" fieldPosition="0">
        <references count="2">
          <reference field="4294967294" count="1" selected="0">
            <x v="0"/>
          </reference>
          <reference field="2" count="1" selected="0">
            <x v="11"/>
          </reference>
        </references>
      </pivotArea>
    </chartFormat>
    <chartFormat chart="1" format="12" series="1">
      <pivotArea type="data" outline="0" fieldPosition="0">
        <references count="2">
          <reference field="4294967294" count="1" selected="0">
            <x v="0"/>
          </reference>
          <reference field="2" count="1" selected="0">
            <x v="12"/>
          </reference>
        </references>
      </pivotArea>
    </chartFormat>
    <chartFormat chart="1" format="13" series="1">
      <pivotArea type="data" outline="0" fieldPosition="0">
        <references count="2">
          <reference field="4294967294" count="1" selected="0">
            <x v="0"/>
          </reference>
          <reference field="2" count="1" selected="0">
            <x v="13"/>
          </reference>
        </references>
      </pivotArea>
    </chartFormat>
    <chartFormat chart="1" format="14" series="1">
      <pivotArea type="data" outline="0" fieldPosition="0">
        <references count="2">
          <reference field="4294967294" count="1" selected="0">
            <x v="0"/>
          </reference>
          <reference field="2" count="1" selected="0">
            <x v="14"/>
          </reference>
        </references>
      </pivotArea>
    </chartFormat>
    <chartFormat chart="1" format="15" series="1">
      <pivotArea type="data" outline="0" fieldPosition="0">
        <references count="2">
          <reference field="4294967294" count="1" selected="0">
            <x v="0"/>
          </reference>
          <reference field="2" count="1" selected="0">
            <x v="15"/>
          </reference>
        </references>
      </pivotArea>
    </chartFormat>
    <chartFormat chart="1" format="16" series="1">
      <pivotArea type="data" outline="0" fieldPosition="0">
        <references count="2">
          <reference field="4294967294" count="1" selected="0">
            <x v="0"/>
          </reference>
          <reference field="2" count="1" selected="0">
            <x v="16"/>
          </reference>
        </references>
      </pivotArea>
    </chartFormat>
    <chartFormat chart="1" format="17" series="1">
      <pivotArea type="data" outline="0" fieldPosition="0">
        <references count="2">
          <reference field="4294967294" count="1" selected="0">
            <x v="0"/>
          </reference>
          <reference field="2" count="1" selected="0">
            <x v="17"/>
          </reference>
        </references>
      </pivotArea>
    </chartFormat>
    <chartFormat chart="1" format="18" series="1">
      <pivotArea type="data" outline="0" fieldPosition="0">
        <references count="2">
          <reference field="4294967294" count="1" selected="0">
            <x v="0"/>
          </reference>
          <reference field="2" count="1" selected="0">
            <x v="18"/>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63"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A3:U221" firstHeaderRow="1" firstDataRow="2" firstDataCol="1"/>
  <pivotFields count="11">
    <pivotField axis="axisRow" compact="0" outline="0" subtotalTop="0" showAll="0" includeNewItemsInFilter="1">
      <items count="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09"/>
        <item x="111"/>
        <item x="112"/>
        <item x="113"/>
        <item x="114"/>
        <item x="115"/>
        <item x="116"/>
        <item x="117"/>
        <item x="118"/>
        <item x="119"/>
        <item x="120"/>
        <item x="121"/>
        <item x="122"/>
        <item x="123"/>
        <item x="124"/>
        <item x="125"/>
        <item x="126"/>
        <item x="127"/>
        <item x="128"/>
        <item x="129"/>
        <item x="130"/>
        <item x="131"/>
        <item x="132"/>
        <item x="155"/>
        <item x="156"/>
        <item x="157"/>
        <item x="158"/>
        <item x="159"/>
        <item x="160"/>
        <item x="161"/>
        <item x="162"/>
        <item x="163"/>
        <item x="164"/>
        <item x="165"/>
        <item x="166"/>
        <item x="167"/>
        <item x="168"/>
        <item x="133"/>
        <item x="134"/>
        <item x="135"/>
        <item x="136"/>
        <item x="137"/>
        <item x="138"/>
        <item x="139"/>
        <item x="140"/>
        <item x="141"/>
        <item x="142"/>
        <item x="143"/>
        <item x="144"/>
        <item x="145"/>
        <item x="146"/>
        <item x="147"/>
        <item x="148"/>
        <item x="149"/>
        <item x="150"/>
        <item x="151"/>
        <item x="152"/>
        <item x="153"/>
        <item x="154"/>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200"/>
        <item x="198"/>
        <item x="201"/>
        <item x="202"/>
        <item x="203"/>
        <item x="204"/>
        <item x="205"/>
        <item x="206"/>
        <item x="207"/>
        <item x="208"/>
        <item x="209"/>
        <item x="210"/>
        <item x="211"/>
        <item x="212"/>
        <item x="213"/>
        <item x="214"/>
        <item x="215"/>
        <item t="default"/>
      </items>
    </pivotField>
    <pivotField compact="0" outline="0" subtotalTop="0" showAll="0" includeNewItemsInFilter="1"/>
    <pivotField axis="axisCol" compact="0" outline="0" subtotalTop="0" showAll="0" includeNewItemsInFilter="1">
      <items count="20">
        <item x="0"/>
        <item x="1"/>
        <item x="2"/>
        <item x="3"/>
        <item x="4"/>
        <item x="5"/>
        <item x="6"/>
        <item x="7"/>
        <item x="8"/>
        <item x="9"/>
        <item x="10"/>
        <item x="11"/>
        <item x="12"/>
        <item x="13"/>
        <item x="14"/>
        <item x="15"/>
        <item x="16"/>
        <item x="1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s>
  <rowFields count="1">
    <field x="0"/>
  </rowFields>
  <rowItems count="21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t="grand">
      <x/>
    </i>
  </rowItems>
  <colFields count="1">
    <field x="2"/>
  </colFields>
  <colItems count="20">
    <i>
      <x/>
    </i>
    <i>
      <x v="1"/>
    </i>
    <i>
      <x v="2"/>
    </i>
    <i>
      <x v="3"/>
    </i>
    <i>
      <x v="4"/>
    </i>
    <i>
      <x v="5"/>
    </i>
    <i>
      <x v="6"/>
    </i>
    <i>
      <x v="7"/>
    </i>
    <i>
      <x v="8"/>
    </i>
    <i>
      <x v="9"/>
    </i>
    <i>
      <x v="10"/>
    </i>
    <i>
      <x v="11"/>
    </i>
    <i>
      <x v="12"/>
    </i>
    <i>
      <x v="13"/>
    </i>
    <i>
      <x v="14"/>
    </i>
    <i>
      <x v="15"/>
    </i>
    <i>
      <x v="16"/>
    </i>
    <i>
      <x v="17"/>
    </i>
    <i>
      <x v="18"/>
    </i>
    <i t="grand">
      <x/>
    </i>
  </colItems>
  <dataFields count="1">
    <dataField name="Sum of Total Utility Retail Sales MWh" fld="1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5:R40"/>
  <sheetViews>
    <sheetView tabSelected="1" topLeftCell="A17" workbookViewId="0">
      <selection activeCell="F6" sqref="F6"/>
    </sheetView>
  </sheetViews>
  <sheetFormatPr defaultColWidth="9.109375" defaultRowHeight="13.2"/>
  <cols>
    <col min="1" max="1" width="22.88671875" style="84" customWidth="1"/>
    <col min="2" max="3" width="16.44140625" style="84" customWidth="1"/>
    <col min="4" max="4" width="14.109375" style="84" customWidth="1"/>
    <col min="5" max="9" width="12.33203125" style="84" customWidth="1"/>
    <col min="10" max="10" width="12" style="84" bestFit="1" customWidth="1"/>
    <col min="11" max="11" width="9.109375" style="84"/>
    <col min="12" max="12" width="10.33203125" style="84" bestFit="1" customWidth="1"/>
    <col min="13" max="14" width="9.109375" style="84"/>
    <col min="15" max="15" width="12.5546875" style="84" customWidth="1"/>
    <col min="16" max="16384" width="9.109375" style="84"/>
  </cols>
  <sheetData>
    <row r="5" spans="1:18">
      <c r="E5" s="111" t="s">
        <v>681</v>
      </c>
    </row>
    <row r="6" spans="1:18">
      <c r="E6" s="112" t="s">
        <v>680</v>
      </c>
    </row>
    <row r="8" spans="1:18" ht="78" customHeight="1">
      <c r="A8" s="94" t="s">
        <v>219</v>
      </c>
      <c r="B8" s="169" t="s">
        <v>702</v>
      </c>
      <c r="C8" s="169" t="s">
        <v>743</v>
      </c>
      <c r="D8" s="120" t="s">
        <v>744</v>
      </c>
      <c r="E8" s="94" t="s">
        <v>669</v>
      </c>
      <c r="F8" s="94" t="s">
        <v>668</v>
      </c>
      <c r="G8" s="94" t="s">
        <v>667</v>
      </c>
      <c r="H8" s="94" t="s">
        <v>666</v>
      </c>
      <c r="I8" s="120" t="s">
        <v>703</v>
      </c>
      <c r="J8" s="94" t="s">
        <v>665</v>
      </c>
      <c r="K8" s="91"/>
      <c r="L8" s="92" t="s">
        <v>658</v>
      </c>
      <c r="M8" s="92" t="s">
        <v>664</v>
      </c>
      <c r="N8" s="92" t="s">
        <v>383</v>
      </c>
      <c r="O8" s="92" t="s">
        <v>663</v>
      </c>
      <c r="R8" s="113" t="s">
        <v>679</v>
      </c>
    </row>
    <row r="9" spans="1:18">
      <c r="A9" s="90">
        <v>2015</v>
      </c>
      <c r="B9" s="121">
        <v>0.9234</v>
      </c>
      <c r="C9" s="168">
        <f t="array" ref="C9:C12">TRANSPOSE('BA Sales&amp;Loads 2015-2018'!Y32:AB32)</f>
        <v>0.91856490362865761</v>
      </c>
      <c r="D9" s="110">
        <f t="array" ref="D9:D36">TRANSPOSE('T&amp;D loss Feb 24 2020'!AM8:BN8)</f>
        <v>0.91</v>
      </c>
      <c r="E9" s="108">
        <f t="shared" ref="E9:E29" si="0">1/D9</f>
        <v>1.0989010989010988</v>
      </c>
      <c r="F9" s="109">
        <v>1.0189999999999999</v>
      </c>
      <c r="G9" s="108">
        <f t="shared" ref="G9:G29" si="1">E9/(F9*H9)</f>
        <v>1.0125927553950056</v>
      </c>
      <c r="H9" s="109">
        <v>1.0649999999999999</v>
      </c>
      <c r="I9" s="108">
        <f>F9*G9</f>
        <v>1.0318320177475107</v>
      </c>
      <c r="J9" s="108">
        <f>F9*G9*H9</f>
        <v>1.0989010989010988</v>
      </c>
      <c r="L9" s="88">
        <v>19389.897260273974</v>
      </c>
      <c r="M9" s="88">
        <f>L9*E9</f>
        <v>21307.579406894474</v>
      </c>
      <c r="N9" s="87">
        <f t="shared" ref="N9:N29" si="2">M9-L9</f>
        <v>1917.6821466205001</v>
      </c>
      <c r="Q9" s="93">
        <f>L9/M9</f>
        <v>0.91000000000000014</v>
      </c>
      <c r="R9" s="107">
        <f>(N9/L9)</f>
        <v>9.8901098901098758E-2</v>
      </c>
    </row>
    <row r="10" spans="1:18">
      <c r="A10" s="90">
        <v>2016</v>
      </c>
      <c r="B10" s="121">
        <v>0.9244</v>
      </c>
      <c r="C10" s="168">
        <v>0.92359081865456927</v>
      </c>
      <c r="D10" s="110">
        <v>0.91869999999999996</v>
      </c>
      <c r="E10" s="108">
        <f t="shared" si="0"/>
        <v>1.088494611951671</v>
      </c>
      <c r="F10" s="108">
        <f>$F$9</f>
        <v>1.0189999999999999</v>
      </c>
      <c r="G10" s="108">
        <f t="shared" si="1"/>
        <v>1.0104700289001871</v>
      </c>
      <c r="H10" s="108">
        <f t="shared" ref="H10:H29" si="3" xml:space="preserve"> 1 + (E10/F10-1) *(H9-1)/((H9-1)+G9-1)</f>
        <v>1.0571306456920317</v>
      </c>
      <c r="I10" s="108">
        <f t="shared" ref="I10:I36" si="4">F10*G10</f>
        <v>1.0296689594492905</v>
      </c>
      <c r="J10" s="108">
        <f t="shared" ref="J10:J29" si="5">F10*G10*H10</f>
        <v>1.088494611951671</v>
      </c>
      <c r="L10" s="88">
        <v>19434.417808219179</v>
      </c>
      <c r="M10" s="88">
        <f>L10*E10</f>
        <v>21154.259070664179</v>
      </c>
      <c r="N10" s="87">
        <f t="shared" si="2"/>
        <v>1719.8412624449993</v>
      </c>
      <c r="O10" s="87">
        <f t="shared" ref="O10:O29" si="6">N10-$N$9</f>
        <v>-197.84088417550083</v>
      </c>
      <c r="Q10" s="93">
        <f t="shared" ref="Q10:Q29" si="7">L10/M10</f>
        <v>0.91869999999999996</v>
      </c>
      <c r="R10" s="107">
        <f t="shared" ref="R10:R29" si="8">(N10/L10)</f>
        <v>8.8494611951670923E-2</v>
      </c>
    </row>
    <row r="11" spans="1:18">
      <c r="A11" s="90">
        <v>2017</v>
      </c>
      <c r="B11" s="121">
        <v>0.92530000000000001</v>
      </c>
      <c r="C11" s="168">
        <v>0.91891360778747155</v>
      </c>
      <c r="D11" s="110">
        <v>0.91969999999999996</v>
      </c>
      <c r="E11" s="108">
        <f t="shared" si="0"/>
        <v>1.0873110796999021</v>
      </c>
      <c r="F11" s="108">
        <f t="shared" ref="F11:F36" si="9">$F$9</f>
        <v>1.0189999999999999</v>
      </c>
      <c r="G11" s="108">
        <f t="shared" si="1"/>
        <v>1.0098260908260552</v>
      </c>
      <c r="H11" s="108">
        <f t="shared" si="3"/>
        <v>1.0566545857447613</v>
      </c>
      <c r="I11" s="108">
        <f t="shared" si="4"/>
        <v>1.0290127865517502</v>
      </c>
      <c r="J11" s="108">
        <f t="shared" si="5"/>
        <v>1.0873110796999021</v>
      </c>
      <c r="L11" s="88">
        <v>19476.963470319635</v>
      </c>
      <c r="M11" s="88">
        <f>L11*E11</f>
        <v>21177.518180188796</v>
      </c>
      <c r="N11" s="87">
        <f t="shared" si="2"/>
        <v>1700.5547098691604</v>
      </c>
      <c r="O11" s="87">
        <f t="shared" si="6"/>
        <v>-217.1274367513397</v>
      </c>
      <c r="Q11" s="93">
        <f t="shared" si="7"/>
        <v>0.91969999999999996</v>
      </c>
      <c r="R11" s="107">
        <f t="shared" si="8"/>
        <v>8.731107969990215E-2</v>
      </c>
    </row>
    <row r="12" spans="1:18">
      <c r="A12" s="90">
        <v>2018</v>
      </c>
      <c r="B12" s="121">
        <v>0.92620000000000002</v>
      </c>
      <c r="C12" s="168">
        <v>0.9267155699388947</v>
      </c>
      <c r="D12" s="110">
        <v>0.92059999999999997</v>
      </c>
      <c r="E12" s="108">
        <f t="shared" si="0"/>
        <v>1.0862480990658268</v>
      </c>
      <c r="F12" s="108">
        <f t="shared" si="9"/>
        <v>1.0189999999999999</v>
      </c>
      <c r="G12" s="108">
        <f t="shared" si="1"/>
        <v>1.0092348225235783</v>
      </c>
      <c r="H12" s="108">
        <f t="shared" si="3"/>
        <v>1.0562400199663684</v>
      </c>
      <c r="I12" s="108">
        <f t="shared" si="4"/>
        <v>1.0284102841515261</v>
      </c>
      <c r="J12" s="108">
        <f t="shared" si="5"/>
        <v>1.0862480990658265</v>
      </c>
      <c r="L12" s="88">
        <v>19429.052511415524</v>
      </c>
      <c r="M12" s="88">
        <f>L12*E12</f>
        <v>21104.771357175239</v>
      </c>
      <c r="N12" s="87">
        <f t="shared" si="2"/>
        <v>1675.7188457597149</v>
      </c>
      <c r="O12" s="87">
        <f t="shared" si="6"/>
        <v>-241.96330086078524</v>
      </c>
      <c r="Q12" s="93">
        <f t="shared" si="7"/>
        <v>0.92059999999999997</v>
      </c>
      <c r="R12" s="107">
        <f t="shared" si="8"/>
        <v>8.6248099065826686E-2</v>
      </c>
    </row>
    <row r="13" spans="1:18">
      <c r="A13" s="90">
        <v>2019</v>
      </c>
      <c r="B13" s="121">
        <v>0.92710000000000004</v>
      </c>
      <c r="C13" s="121"/>
      <c r="D13" s="110">
        <v>0.92149999999999999</v>
      </c>
      <c r="E13" s="108">
        <f t="shared" si="0"/>
        <v>1.0851871947911014</v>
      </c>
      <c r="F13" s="108">
        <f t="shared" si="9"/>
        <v>1.0189999999999999</v>
      </c>
      <c r="G13" s="108">
        <f t="shared" si="1"/>
        <v>1.0086771194302635</v>
      </c>
      <c r="H13" s="108">
        <f t="shared" si="3"/>
        <v>1.0557918541422804</v>
      </c>
      <c r="I13" s="108">
        <f t="shared" si="4"/>
        <v>1.0278419846994384</v>
      </c>
      <c r="J13" s="108">
        <f t="shared" si="5"/>
        <v>1.0851871947911016</v>
      </c>
      <c r="L13" s="88">
        <v>19311.255707762557</v>
      </c>
      <c r="M13" s="88">
        <f>L13*E13</f>
        <v>20956.327409400496</v>
      </c>
      <c r="N13" s="87">
        <f t="shared" si="2"/>
        <v>1645.0717016379385</v>
      </c>
      <c r="O13" s="87">
        <f t="shared" si="6"/>
        <v>-272.6104449825616</v>
      </c>
      <c r="Q13" s="93">
        <f t="shared" si="7"/>
        <v>0.92149999999999999</v>
      </c>
      <c r="R13" s="107">
        <f t="shared" si="8"/>
        <v>8.5187194791101442E-2</v>
      </c>
    </row>
    <row r="14" spans="1:18">
      <c r="A14" s="90">
        <v>2020</v>
      </c>
      <c r="B14" s="121">
        <v>0.92810000000000004</v>
      </c>
      <c r="C14" s="121"/>
      <c r="D14" s="110">
        <v>0.9224</v>
      </c>
      <c r="E14" s="108">
        <f t="shared" si="0"/>
        <v>1.0841283607979184</v>
      </c>
      <c r="F14" s="108">
        <f t="shared" si="9"/>
        <v>1.0189999999999999</v>
      </c>
      <c r="G14" s="108">
        <f t="shared" si="1"/>
        <v>1.0081515478546288</v>
      </c>
      <c r="H14" s="108">
        <f t="shared" si="3"/>
        <v>1.0553115721132902</v>
      </c>
      <c r="I14" s="108">
        <f t="shared" si="4"/>
        <v>1.0273064272638666</v>
      </c>
      <c r="J14" s="108">
        <f t="shared" si="5"/>
        <v>1.0841283607979184</v>
      </c>
      <c r="L14" s="88">
        <v>19109.349315068492</v>
      </c>
      <c r="M14" s="88">
        <f>L14*E14</f>
        <v>20716.98754886003</v>
      </c>
      <c r="N14" s="87">
        <f t="shared" si="2"/>
        <v>1607.6382337915384</v>
      </c>
      <c r="O14" s="87">
        <f t="shared" si="6"/>
        <v>-310.04391282896177</v>
      </c>
      <c r="Q14" s="93">
        <f t="shared" si="7"/>
        <v>0.9224</v>
      </c>
      <c r="R14" s="107">
        <f t="shared" si="8"/>
        <v>8.4128360797918481E-2</v>
      </c>
    </row>
    <row r="15" spans="1:18">
      <c r="A15" s="90">
        <v>2021</v>
      </c>
      <c r="B15" s="121">
        <v>0.92900000000000005</v>
      </c>
      <c r="C15" s="121"/>
      <c r="D15" s="110">
        <v>0.92330000000000001</v>
      </c>
      <c r="E15" s="108">
        <f t="shared" si="0"/>
        <v>1.0830715910321673</v>
      </c>
      <c r="F15" s="108">
        <f t="shared" si="9"/>
        <v>1.0189999999999999</v>
      </c>
      <c r="G15" s="108">
        <f t="shared" si="1"/>
        <v>1.0076566639952518</v>
      </c>
      <c r="H15" s="108">
        <f t="shared" si="3"/>
        <v>1.0548006750234411</v>
      </c>
      <c r="I15" s="108">
        <f t="shared" si="4"/>
        <v>1.0268021406111614</v>
      </c>
      <c r="J15" s="108">
        <f t="shared" si="5"/>
        <v>1.0830715910321673</v>
      </c>
      <c r="L15" s="88">
        <v>19090.878995433792</v>
      </c>
      <c r="M15" s="88">
        <f>L15*E15</f>
        <v>20676.788687787062</v>
      </c>
      <c r="N15" s="87">
        <f t="shared" si="2"/>
        <v>1585.9096923532707</v>
      </c>
      <c r="O15" s="87">
        <f t="shared" si="6"/>
        <v>-331.77245426722948</v>
      </c>
      <c r="Q15" s="93">
        <f t="shared" si="7"/>
        <v>0.9232999999999999</v>
      </c>
      <c r="R15" s="107">
        <f t="shared" si="8"/>
        <v>8.3071591032167394E-2</v>
      </c>
    </row>
    <row r="16" spans="1:18">
      <c r="A16" s="125">
        <v>2022</v>
      </c>
      <c r="B16" s="126">
        <v>0.92989999999999995</v>
      </c>
      <c r="C16" s="126"/>
      <c r="D16" s="127">
        <v>0.92430000000000001</v>
      </c>
      <c r="E16" s="128">
        <f t="shared" si="0"/>
        <v>1.0818998160770312</v>
      </c>
      <c r="F16" s="128">
        <f t="shared" si="9"/>
        <v>1.0189999999999999</v>
      </c>
      <c r="G16" s="128">
        <f t="shared" si="1"/>
        <v>1.007178353200918</v>
      </c>
      <c r="H16" s="128">
        <f t="shared" si="3"/>
        <v>1.0541598711344207</v>
      </c>
      <c r="I16" s="128">
        <f t="shared" si="4"/>
        <v>1.0263147419117353</v>
      </c>
      <c r="J16" s="128">
        <f t="shared" si="5"/>
        <v>1.0818998160770312</v>
      </c>
      <c r="K16" s="129"/>
      <c r="L16" s="130">
        <v>19133.493150684932</v>
      </c>
      <c r="M16" s="130">
        <f>L16*E16</f>
        <v>20700.522720637164</v>
      </c>
      <c r="N16" s="131">
        <f t="shared" si="2"/>
        <v>1567.0295699522321</v>
      </c>
      <c r="O16" s="132">
        <f t="shared" si="6"/>
        <v>-350.65257666826801</v>
      </c>
      <c r="Q16" s="93">
        <f t="shared" si="7"/>
        <v>0.92430000000000001</v>
      </c>
      <c r="R16" s="107">
        <f t="shared" si="8"/>
        <v>8.1899816077031201E-2</v>
      </c>
    </row>
    <row r="17" spans="1:18">
      <c r="A17" s="133">
        <v>2023</v>
      </c>
      <c r="B17" s="134">
        <v>0.93089999999999995</v>
      </c>
      <c r="C17" s="134"/>
      <c r="D17" s="135">
        <v>0.92520000000000002</v>
      </c>
      <c r="E17" s="136">
        <f t="shared" si="0"/>
        <v>1.0808473843493298</v>
      </c>
      <c r="F17" s="136">
        <f t="shared" si="9"/>
        <v>1.0189999999999999</v>
      </c>
      <c r="G17" s="136">
        <f t="shared" si="1"/>
        <v>1.0067416878103255</v>
      </c>
      <c r="H17" s="136">
        <f t="shared" si="3"/>
        <v>1.0535912116225001</v>
      </c>
      <c r="I17" s="136">
        <f t="shared" si="4"/>
        <v>1.0258697798787215</v>
      </c>
      <c r="J17" s="136">
        <f t="shared" si="5"/>
        <v>1.0808473843493298</v>
      </c>
      <c r="K17" s="137"/>
      <c r="L17" s="138">
        <v>19194.920091324202</v>
      </c>
      <c r="M17" s="138">
        <f>L17*E17</f>
        <v>20746.779173502164</v>
      </c>
      <c r="N17" s="139">
        <f t="shared" si="2"/>
        <v>1551.8590821779617</v>
      </c>
      <c r="O17" s="140">
        <f t="shared" si="6"/>
        <v>-365.82306444253845</v>
      </c>
      <c r="Q17" s="93">
        <f t="shared" si="7"/>
        <v>0.92520000000000002</v>
      </c>
      <c r="R17" s="107">
        <f t="shared" si="8"/>
        <v>8.0847384349329865E-2</v>
      </c>
    </row>
    <row r="18" spans="1:18">
      <c r="A18" s="133">
        <v>2024</v>
      </c>
      <c r="B18" s="134">
        <v>0.93179999999999996</v>
      </c>
      <c r="C18" s="134"/>
      <c r="D18" s="135">
        <v>0.92610000000000003</v>
      </c>
      <c r="E18" s="136">
        <f t="shared" si="0"/>
        <v>1.0797969981643452</v>
      </c>
      <c r="F18" s="136">
        <f t="shared" si="9"/>
        <v>1.0189999999999999</v>
      </c>
      <c r="G18" s="136">
        <f t="shared" si="1"/>
        <v>1.0063313374099339</v>
      </c>
      <c r="H18" s="136">
        <f t="shared" si="3"/>
        <v>1.0529965174409388</v>
      </c>
      <c r="I18" s="136">
        <f t="shared" si="4"/>
        <v>1.0254516328207226</v>
      </c>
      <c r="J18" s="136">
        <f t="shared" si="5"/>
        <v>1.0797969981643452</v>
      </c>
      <c r="K18" s="137"/>
      <c r="L18" s="138">
        <v>19256.563926940638</v>
      </c>
      <c r="M18" s="138">
        <f>L18*E18</f>
        <v>20793.179923270316</v>
      </c>
      <c r="N18" s="139">
        <f t="shared" si="2"/>
        <v>1536.6159963296777</v>
      </c>
      <c r="O18" s="140">
        <f t="shared" si="6"/>
        <v>-381.06615029082241</v>
      </c>
      <c r="Q18" s="93">
        <f t="shared" si="7"/>
        <v>0.92609999999999992</v>
      </c>
      <c r="R18" s="107">
        <f t="shared" si="8"/>
        <v>7.9796998164345184E-2</v>
      </c>
    </row>
    <row r="19" spans="1:18">
      <c r="A19" s="133">
        <v>2025</v>
      </c>
      <c r="B19" s="134">
        <v>0.93269999999999997</v>
      </c>
      <c r="C19" s="134"/>
      <c r="D19" s="135">
        <v>0.92700000000000005</v>
      </c>
      <c r="E19" s="136">
        <f t="shared" si="0"/>
        <v>1.0787486515641855</v>
      </c>
      <c r="F19" s="136">
        <f t="shared" si="9"/>
        <v>1.0189999999999999</v>
      </c>
      <c r="G19" s="136">
        <f t="shared" si="1"/>
        <v>1.005945923131407</v>
      </c>
      <c r="H19" s="136">
        <f t="shared" si="3"/>
        <v>1.052377240098133</v>
      </c>
      <c r="I19" s="136">
        <f t="shared" si="4"/>
        <v>1.0250588956709037</v>
      </c>
      <c r="J19" s="136">
        <f t="shared" si="5"/>
        <v>1.0787486515641858</v>
      </c>
      <c r="K19" s="137"/>
      <c r="L19" s="138">
        <v>19372.157534246577</v>
      </c>
      <c r="M19" s="138">
        <f>L19*E19</f>
        <v>20897.688817957471</v>
      </c>
      <c r="N19" s="139">
        <f t="shared" si="2"/>
        <v>1525.5312837108941</v>
      </c>
      <c r="O19" s="140">
        <f t="shared" si="6"/>
        <v>-392.15086290960608</v>
      </c>
      <c r="Q19" s="93">
        <f t="shared" si="7"/>
        <v>0.92700000000000005</v>
      </c>
      <c r="R19" s="107">
        <f t="shared" si="8"/>
        <v>7.8748651564185479E-2</v>
      </c>
    </row>
    <row r="20" spans="1:18">
      <c r="A20" s="133">
        <v>2026</v>
      </c>
      <c r="B20" s="134">
        <v>0.93359999999999999</v>
      </c>
      <c r="C20" s="134"/>
      <c r="D20" s="135">
        <v>0.92800000000000005</v>
      </c>
      <c r="E20" s="136">
        <f t="shared" si="0"/>
        <v>1.0775862068965516</v>
      </c>
      <c r="F20" s="136">
        <f t="shared" si="9"/>
        <v>1.0189999999999999</v>
      </c>
      <c r="G20" s="136">
        <f t="shared" si="1"/>
        <v>1.0055735953874338</v>
      </c>
      <c r="H20" s="136">
        <f t="shared" si="3"/>
        <v>1.0516324504609018</v>
      </c>
      <c r="I20" s="136">
        <f t="shared" si="4"/>
        <v>1.0246794936997949</v>
      </c>
      <c r="J20" s="136">
        <f t="shared" si="5"/>
        <v>1.0775862068965516</v>
      </c>
      <c r="K20" s="137"/>
      <c r="L20" s="138">
        <v>19485.125570776258</v>
      </c>
      <c r="M20" s="138">
        <f>L20*E20</f>
        <v>20996.902554715791</v>
      </c>
      <c r="N20" s="139">
        <f t="shared" si="2"/>
        <v>1511.7769839395332</v>
      </c>
      <c r="O20" s="140">
        <f t="shared" si="6"/>
        <v>-405.9051626809669</v>
      </c>
      <c r="Q20" s="93">
        <f t="shared" si="7"/>
        <v>0.92800000000000016</v>
      </c>
      <c r="R20" s="107">
        <f t="shared" si="8"/>
        <v>7.7586206896551518E-2</v>
      </c>
    </row>
    <row r="21" spans="1:18">
      <c r="A21" s="133">
        <v>2027</v>
      </c>
      <c r="B21" s="134">
        <v>0.93459999999999999</v>
      </c>
      <c r="C21" s="134"/>
      <c r="D21" s="135">
        <v>0.92889999999999995</v>
      </c>
      <c r="E21" s="136">
        <f t="shared" si="0"/>
        <v>1.0765421466250404</v>
      </c>
      <c r="F21" s="136">
        <f t="shared" si="9"/>
        <v>1.0189999999999999</v>
      </c>
      <c r="G21" s="136">
        <f t="shared" si="1"/>
        <v>1.0052349932846805</v>
      </c>
      <c r="H21" s="136">
        <f t="shared" si="3"/>
        <v>1.0509674238254951</v>
      </c>
      <c r="I21" s="136">
        <f t="shared" si="4"/>
        <v>1.0243344581570892</v>
      </c>
      <c r="J21" s="136">
        <f t="shared" si="5"/>
        <v>1.0765421466250404</v>
      </c>
      <c r="K21" s="137"/>
      <c r="L21" s="138">
        <v>19626.518264840182</v>
      </c>
      <c r="M21" s="138">
        <f>L21*E21</f>
        <v>21128.774103606615</v>
      </c>
      <c r="N21" s="139">
        <f t="shared" si="2"/>
        <v>1502.2558387664321</v>
      </c>
      <c r="O21" s="140">
        <f t="shared" si="6"/>
        <v>-415.426307854068</v>
      </c>
      <c r="Q21" s="93">
        <f t="shared" si="7"/>
        <v>0.92889999999999995</v>
      </c>
      <c r="R21" s="107">
        <f t="shared" si="8"/>
        <v>7.6542146625040469E-2</v>
      </c>
    </row>
    <row r="22" spans="1:18">
      <c r="A22" s="133">
        <v>2028</v>
      </c>
      <c r="B22" s="134">
        <v>0.9355</v>
      </c>
      <c r="C22" s="134"/>
      <c r="D22" s="135">
        <v>0.92979999999999996</v>
      </c>
      <c r="E22" s="136">
        <f t="shared" si="0"/>
        <v>1.0755001075500108</v>
      </c>
      <c r="F22" s="136">
        <f t="shared" si="9"/>
        <v>1.0189999999999999</v>
      </c>
      <c r="G22" s="136">
        <f t="shared" si="1"/>
        <v>1.0049173406124474</v>
      </c>
      <c r="H22" s="136">
        <f t="shared" si="3"/>
        <v>1.0502820272697904</v>
      </c>
      <c r="I22" s="136">
        <f t="shared" si="4"/>
        <v>1.0240107700840839</v>
      </c>
      <c r="J22" s="136">
        <f t="shared" si="5"/>
        <v>1.0755001075500108</v>
      </c>
      <c r="K22" s="137"/>
      <c r="L22" s="138">
        <v>19800.079908675802</v>
      </c>
      <c r="M22" s="138">
        <f>L22*E22</f>
        <v>21294.988071279633</v>
      </c>
      <c r="N22" s="139">
        <f t="shared" si="2"/>
        <v>1494.9081626038314</v>
      </c>
      <c r="O22" s="140">
        <f t="shared" si="6"/>
        <v>-422.77398401666869</v>
      </c>
      <c r="Q22" s="93">
        <f t="shared" si="7"/>
        <v>0.92979999999999996</v>
      </c>
      <c r="R22" s="107">
        <f t="shared" si="8"/>
        <v>7.5500107550010825E-2</v>
      </c>
    </row>
    <row r="23" spans="1:18">
      <c r="A23" s="133">
        <v>2029</v>
      </c>
      <c r="B23" s="134">
        <v>0.9365</v>
      </c>
      <c r="C23" s="134"/>
      <c r="D23" s="135">
        <v>0.93079999999999996</v>
      </c>
      <c r="E23" s="136">
        <f t="shared" si="0"/>
        <v>1.0743446497636442</v>
      </c>
      <c r="F23" s="136">
        <f t="shared" si="9"/>
        <v>1.0189999999999999</v>
      </c>
      <c r="G23" s="136">
        <f t="shared" si="1"/>
        <v>1.0046102642258408</v>
      </c>
      <c r="H23" s="136">
        <f t="shared" si="3"/>
        <v>1.0494743542345684</v>
      </c>
      <c r="I23" s="136">
        <f t="shared" si="4"/>
        <v>1.0236978592461317</v>
      </c>
      <c r="J23" s="136">
        <f t="shared" si="5"/>
        <v>1.0743446497636442</v>
      </c>
      <c r="K23" s="137"/>
      <c r="L23" s="138">
        <v>19995.84474885845</v>
      </c>
      <c r="M23" s="138">
        <f>L23*E23</f>
        <v>21482.428823440536</v>
      </c>
      <c r="N23" s="139">
        <f t="shared" si="2"/>
        <v>1486.584074582086</v>
      </c>
      <c r="O23" s="140">
        <f t="shared" si="6"/>
        <v>-431.0980720384141</v>
      </c>
      <c r="Q23" s="93">
        <f t="shared" si="7"/>
        <v>0.93079999999999996</v>
      </c>
      <c r="R23" s="107">
        <f t="shared" si="8"/>
        <v>7.434464976364423E-2</v>
      </c>
    </row>
    <row r="24" spans="1:18">
      <c r="A24" s="133">
        <v>2030</v>
      </c>
      <c r="B24" s="134">
        <v>0.93740000000000001</v>
      </c>
      <c r="C24" s="134"/>
      <c r="D24" s="135">
        <v>0.93169999999999997</v>
      </c>
      <c r="E24" s="136">
        <f t="shared" si="0"/>
        <v>1.0733068584308254</v>
      </c>
      <c r="F24" s="136">
        <f t="shared" si="9"/>
        <v>1.0189999999999999</v>
      </c>
      <c r="G24" s="136">
        <f t="shared" si="1"/>
        <v>1.0043317162437806</v>
      </c>
      <c r="H24" s="136">
        <f t="shared" si="3"/>
        <v>1.0487513739887593</v>
      </c>
      <c r="I24" s="136">
        <f t="shared" si="4"/>
        <v>1.0234140188524123</v>
      </c>
      <c r="J24" s="136">
        <f t="shared" si="5"/>
        <v>1.0733068584308254</v>
      </c>
      <c r="K24" s="137"/>
      <c r="L24" s="138">
        <v>20348.150684931505</v>
      </c>
      <c r="M24" s="138">
        <f>L24*E24</f>
        <v>21839.809686520883</v>
      </c>
      <c r="N24" s="139">
        <f t="shared" si="2"/>
        <v>1491.659001589378</v>
      </c>
      <c r="O24" s="140">
        <f t="shared" si="6"/>
        <v>-426.02314503112211</v>
      </c>
      <c r="Q24" s="93">
        <f t="shared" si="7"/>
        <v>0.93169999999999997</v>
      </c>
      <c r="R24" s="107">
        <f t="shared" si="8"/>
        <v>7.3306858430825461E-2</v>
      </c>
    </row>
    <row r="25" spans="1:18">
      <c r="A25" s="133">
        <v>2031</v>
      </c>
      <c r="B25" s="134">
        <v>0.93830000000000002</v>
      </c>
      <c r="C25" s="134"/>
      <c r="D25" s="135">
        <v>0.93259999999999998</v>
      </c>
      <c r="E25" s="136">
        <f t="shared" si="0"/>
        <v>1.0722710701265281</v>
      </c>
      <c r="F25" s="136">
        <f t="shared" si="9"/>
        <v>1.0189999999999999</v>
      </c>
      <c r="G25" s="136">
        <f t="shared" si="1"/>
        <v>1.0040705666574155</v>
      </c>
      <c r="H25" s="136">
        <f t="shared" si="3"/>
        <v>1.048011790227187</v>
      </c>
      <c r="I25" s="136">
        <f t="shared" si="4"/>
        <v>1.0231479074239063</v>
      </c>
      <c r="J25" s="136">
        <f t="shared" si="5"/>
        <v>1.0722710701265283</v>
      </c>
      <c r="K25" s="137"/>
      <c r="L25" s="141">
        <f>TREND(L17:L24,A17:A24,A25)</f>
        <v>20341.751060013077</v>
      </c>
      <c r="M25" s="138">
        <f>L25*E25</f>
        <v>21811.871177367659</v>
      </c>
      <c r="N25" s="139">
        <f t="shared" si="2"/>
        <v>1470.1201173545815</v>
      </c>
      <c r="O25" s="140">
        <f t="shared" si="6"/>
        <v>-447.56202926591868</v>
      </c>
      <c r="Q25" s="93">
        <f t="shared" si="7"/>
        <v>0.93259999999999998</v>
      </c>
      <c r="R25" s="107">
        <f t="shared" si="8"/>
        <v>7.2271070126528059E-2</v>
      </c>
    </row>
    <row r="26" spans="1:18">
      <c r="A26" s="133">
        <v>2032</v>
      </c>
      <c r="B26" s="134">
        <v>0.93930000000000002</v>
      </c>
      <c r="C26" s="134"/>
      <c r="D26" s="135">
        <v>0.93359999999999999</v>
      </c>
      <c r="E26" s="136">
        <f t="shared" si="0"/>
        <v>1.0711225364181662</v>
      </c>
      <c r="F26" s="136">
        <f t="shared" si="9"/>
        <v>1.0189999999999999</v>
      </c>
      <c r="G26" s="136">
        <f t="shared" si="1"/>
        <v>1.0038177324508279</v>
      </c>
      <c r="H26" s="136">
        <f t="shared" si="3"/>
        <v>1.047152923920766</v>
      </c>
      <c r="I26" s="136">
        <f t="shared" si="4"/>
        <v>1.0228902693673936</v>
      </c>
      <c r="J26" s="136">
        <f t="shared" si="5"/>
        <v>1.071122536418166</v>
      </c>
      <c r="K26" s="137"/>
      <c r="L26" s="141">
        <f>TREND(L18:L25,A18:A25,A26)</f>
        <v>20538.023687214591</v>
      </c>
      <c r="M26" s="138">
        <f>L26*E26</f>
        <v>21998.74002486567</v>
      </c>
      <c r="N26" s="139">
        <f t="shared" si="2"/>
        <v>1460.7163376510798</v>
      </c>
      <c r="O26" s="140">
        <f t="shared" si="6"/>
        <v>-456.96580896942032</v>
      </c>
      <c r="Q26" s="93">
        <f t="shared" si="7"/>
        <v>0.93359999999999999</v>
      </c>
      <c r="R26" s="107">
        <f t="shared" si="8"/>
        <v>7.1122536418166196E-2</v>
      </c>
    </row>
    <row r="27" spans="1:18">
      <c r="A27" s="133">
        <v>2033</v>
      </c>
      <c r="B27" s="134">
        <v>0.94020000000000004</v>
      </c>
      <c r="C27" s="134"/>
      <c r="D27" s="135">
        <v>0.9345</v>
      </c>
      <c r="E27" s="136">
        <f t="shared" si="0"/>
        <v>1.0700909577314073</v>
      </c>
      <c r="F27" s="136">
        <f t="shared" si="9"/>
        <v>1.0189999999999999</v>
      </c>
      <c r="G27" s="136">
        <f t="shared" si="1"/>
        <v>1.0035889257480775</v>
      </c>
      <c r="H27" s="136">
        <f t="shared" si="3"/>
        <v>1.0463829388000414</v>
      </c>
      <c r="I27" s="136">
        <f t="shared" si="4"/>
        <v>1.0226571153372908</v>
      </c>
      <c r="J27" s="136">
        <f t="shared" si="5"/>
        <v>1.0700909577314073</v>
      </c>
      <c r="K27" s="137"/>
      <c r="L27" s="141">
        <f>TREND(L19:L26,A19:A26,A27)</f>
        <v>20731.573536949058</v>
      </c>
      <c r="M27" s="138">
        <f>L27*E27</f>
        <v>22184.669381432916</v>
      </c>
      <c r="N27" s="139">
        <f t="shared" si="2"/>
        <v>1453.0958444838579</v>
      </c>
      <c r="O27" s="140">
        <f t="shared" si="6"/>
        <v>-464.58630213664219</v>
      </c>
      <c r="Q27" s="93">
        <f t="shared" si="7"/>
        <v>0.93449999999999989</v>
      </c>
      <c r="R27" s="107">
        <f t="shared" si="8"/>
        <v>7.0090957731407277E-2</v>
      </c>
    </row>
    <row r="28" spans="1:18">
      <c r="A28" s="133">
        <v>2034</v>
      </c>
      <c r="B28" s="134">
        <v>0.94110000000000005</v>
      </c>
      <c r="C28" s="134"/>
      <c r="D28" s="135">
        <v>0.93540000000000001</v>
      </c>
      <c r="E28" s="136">
        <f t="shared" si="0"/>
        <v>1.0690613641223006</v>
      </c>
      <c r="F28" s="136">
        <f t="shared" si="9"/>
        <v>1.0189999999999999</v>
      </c>
      <c r="G28" s="136">
        <f t="shared" si="1"/>
        <v>1.003374442240069</v>
      </c>
      <c r="H28" s="136">
        <f t="shared" si="3"/>
        <v>1.0455996178711855</v>
      </c>
      <c r="I28" s="136">
        <f t="shared" si="4"/>
        <v>1.0224385566426302</v>
      </c>
      <c r="J28" s="136">
        <f t="shared" si="5"/>
        <v>1.0690613641223006</v>
      </c>
      <c r="K28" s="137"/>
      <c r="L28" s="141">
        <f>TREND(L20:L27,A20:A27,A28)</f>
        <v>20925.882482702029</v>
      </c>
      <c r="M28" s="138">
        <f>L28*E28</f>
        <v>22371.052472420386</v>
      </c>
      <c r="N28" s="139">
        <f t="shared" si="2"/>
        <v>1445.1699897183571</v>
      </c>
      <c r="O28" s="140">
        <f t="shared" si="6"/>
        <v>-472.51215690214303</v>
      </c>
      <c r="Q28" s="93">
        <f t="shared" si="7"/>
        <v>0.93540000000000001</v>
      </c>
      <c r="R28" s="107">
        <f t="shared" si="8"/>
        <v>6.9061364122300628E-2</v>
      </c>
    </row>
    <row r="29" spans="1:18">
      <c r="A29" s="133">
        <v>2035</v>
      </c>
      <c r="B29" s="134">
        <v>0.94210000000000005</v>
      </c>
      <c r="C29" s="134"/>
      <c r="D29" s="135">
        <v>0.93640000000000001</v>
      </c>
      <c r="E29" s="136">
        <f t="shared" si="0"/>
        <v>1.0679196924391285</v>
      </c>
      <c r="F29" s="136">
        <f t="shared" si="9"/>
        <v>1.0189999999999999</v>
      </c>
      <c r="G29" s="136">
        <f t="shared" si="1"/>
        <v>1.0031663137868643</v>
      </c>
      <c r="H29" s="136">
        <f t="shared" si="3"/>
        <v>1.044699701938596</v>
      </c>
      <c r="I29" s="136">
        <f t="shared" si="4"/>
        <v>1.0222264737488147</v>
      </c>
      <c r="J29" s="136">
        <f t="shared" si="5"/>
        <v>1.0679196924391288</v>
      </c>
      <c r="K29" s="137"/>
      <c r="L29" s="141">
        <f>TREND(L21:L28,A21:A28,A29)</f>
        <v>21112.039914088207</v>
      </c>
      <c r="M29" s="138">
        <f>L29*E29</f>
        <v>22545.963171815685</v>
      </c>
      <c r="N29" s="139">
        <f t="shared" si="2"/>
        <v>1433.9232577274779</v>
      </c>
      <c r="O29" s="140">
        <f t="shared" si="6"/>
        <v>-483.75888889302223</v>
      </c>
      <c r="Q29" s="93">
        <f t="shared" si="7"/>
        <v>0.93640000000000001</v>
      </c>
      <c r="R29" s="107">
        <f t="shared" si="8"/>
        <v>6.7919692439128598E-2</v>
      </c>
    </row>
    <row r="30" spans="1:18">
      <c r="A30" s="133">
        <v>2036</v>
      </c>
      <c r="B30" s="134"/>
      <c r="C30" s="134"/>
      <c r="D30" s="135">
        <v>0.93730000000000002</v>
      </c>
      <c r="E30" s="136">
        <f t="shared" ref="E30:E36" si="10">1/D30</f>
        <v>1.066894270777766</v>
      </c>
      <c r="F30" s="136">
        <f t="shared" si="9"/>
        <v>1.0189999999999999</v>
      </c>
      <c r="G30" s="136">
        <f t="shared" ref="G30:G36" si="11">E30/(F30*H30)</f>
        <v>1.0029783821989962</v>
      </c>
      <c r="H30" s="136">
        <f t="shared" ref="H30:H36" si="12" xml:space="preserve"> 1 + (E30/F30-1) *(H29-1)/((H29-1)+G29-1)</f>
        <v>1.0438921373237087</v>
      </c>
      <c r="I30" s="136">
        <f t="shared" si="4"/>
        <v>1.022034971460777</v>
      </c>
      <c r="J30" s="136">
        <f t="shared" ref="J30:J36" si="13">F30*G30*H30</f>
        <v>1.0668942707777662</v>
      </c>
      <c r="K30" s="137"/>
      <c r="L30" s="141">
        <f t="shared" ref="L30:L36" si="14">TREND(L22:L29,A22:A29,A30)</f>
        <v>21287.406639912631</v>
      </c>
      <c r="M30" s="138">
        <f t="shared" ref="M30:M36" si="15">L30*E30</f>
        <v>22711.412183839362</v>
      </c>
      <c r="N30" s="139">
        <f t="shared" ref="N30:N36" si="16">M30-L30</f>
        <v>1424.0055439267308</v>
      </c>
      <c r="O30" s="140">
        <f t="shared" ref="O30:O36" si="17">N30-$N$9</f>
        <v>-493.67660269376938</v>
      </c>
      <c r="Q30" s="93"/>
      <c r="R30" s="107"/>
    </row>
    <row r="31" spans="1:18">
      <c r="A31" s="133">
        <v>2037</v>
      </c>
      <c r="B31" s="134"/>
      <c r="C31" s="134"/>
      <c r="D31" s="135">
        <v>0.93820000000000003</v>
      </c>
      <c r="E31" s="136">
        <f t="shared" si="10"/>
        <v>1.0658708164570454</v>
      </c>
      <c r="F31" s="136">
        <f t="shared" si="9"/>
        <v>1.0189999999999999</v>
      </c>
      <c r="G31" s="136">
        <f t="shared" si="11"/>
        <v>1.0028021660748856</v>
      </c>
      <c r="H31" s="136">
        <f t="shared" si="12"/>
        <v>1.0430740092143163</v>
      </c>
      <c r="I31" s="136">
        <f t="shared" si="4"/>
        <v>1.0218554072303083</v>
      </c>
      <c r="J31" s="136">
        <f t="shared" si="13"/>
        <v>1.0658708164570456</v>
      </c>
      <c r="K31" s="137"/>
      <c r="L31" s="141">
        <f t="shared" si="14"/>
        <v>21453.279996171012</v>
      </c>
      <c r="M31" s="138">
        <f t="shared" si="15"/>
        <v>22866.425065200398</v>
      </c>
      <c r="N31" s="139">
        <f t="shared" si="16"/>
        <v>1413.1450690293859</v>
      </c>
      <c r="O31" s="140">
        <f t="shared" si="17"/>
        <v>-504.53707759111421</v>
      </c>
      <c r="Q31" s="93"/>
      <c r="R31" s="107"/>
    </row>
    <row r="32" spans="1:18">
      <c r="A32" s="133">
        <v>2038</v>
      </c>
      <c r="B32" s="134"/>
      <c r="C32" s="134"/>
      <c r="D32" s="135">
        <v>0.93920000000000003</v>
      </c>
      <c r="E32" s="136">
        <f t="shared" si="10"/>
        <v>1.0647359454855196</v>
      </c>
      <c r="F32" s="136">
        <f t="shared" si="9"/>
        <v>1.0189999999999999</v>
      </c>
      <c r="G32" s="136">
        <f t="shared" si="11"/>
        <v>1.0026306519384058</v>
      </c>
      <c r="H32" s="136">
        <f t="shared" si="12"/>
        <v>1.0421416533834176</v>
      </c>
      <c r="I32" s="136">
        <f t="shared" si="4"/>
        <v>1.0216806343252354</v>
      </c>
      <c r="J32" s="136">
        <f t="shared" si="13"/>
        <v>1.0647359454855196</v>
      </c>
      <c r="K32" s="137"/>
      <c r="L32" s="141">
        <f t="shared" si="14"/>
        <v>21612.649609420041</v>
      </c>
      <c r="M32" s="138">
        <f t="shared" si="15"/>
        <v>23011.764916333093</v>
      </c>
      <c r="N32" s="139">
        <f t="shared" si="16"/>
        <v>1399.1153069130523</v>
      </c>
      <c r="O32" s="140">
        <f t="shared" si="17"/>
        <v>-518.5668397074478</v>
      </c>
      <c r="Q32" s="93"/>
      <c r="R32" s="107"/>
    </row>
    <row r="33" spans="1:18">
      <c r="A33" s="133">
        <v>2039</v>
      </c>
      <c r="B33" s="134"/>
      <c r="C33" s="134"/>
      <c r="D33" s="135">
        <v>0.94010000000000005</v>
      </c>
      <c r="E33" s="136">
        <f t="shared" si="10"/>
        <v>1.0637166258908626</v>
      </c>
      <c r="F33" s="136">
        <f t="shared" si="9"/>
        <v>1.0189999999999999</v>
      </c>
      <c r="G33" s="136">
        <f t="shared" si="11"/>
        <v>1.0024761163456273</v>
      </c>
      <c r="H33" s="136">
        <f t="shared" si="12"/>
        <v>1.0413044607124582</v>
      </c>
      <c r="I33" s="136">
        <f t="shared" si="4"/>
        <v>1.021523162556194</v>
      </c>
      <c r="J33" s="136">
        <f t="shared" si="13"/>
        <v>1.0637166258908624</v>
      </c>
      <c r="K33" s="137"/>
      <c r="L33" s="141">
        <f t="shared" si="14"/>
        <v>21821.373801393143</v>
      </c>
      <c r="M33" s="138">
        <f t="shared" si="15"/>
        <v>23211.758112321178</v>
      </c>
      <c r="N33" s="139">
        <f t="shared" si="16"/>
        <v>1390.3843109280351</v>
      </c>
      <c r="O33" s="140">
        <f t="shared" si="17"/>
        <v>-527.29783569246501</v>
      </c>
      <c r="Q33" s="93"/>
      <c r="R33" s="107"/>
    </row>
    <row r="34" spans="1:18">
      <c r="A34" s="133">
        <v>2040</v>
      </c>
      <c r="B34" s="134"/>
      <c r="C34" s="134"/>
      <c r="D34" s="135">
        <v>0.94099999999999995</v>
      </c>
      <c r="E34" s="136">
        <f t="shared" si="10"/>
        <v>1.0626992561105209</v>
      </c>
      <c r="F34" s="136">
        <f t="shared" si="9"/>
        <v>1.0189999999999999</v>
      </c>
      <c r="G34" s="136">
        <f t="shared" si="11"/>
        <v>1.0023311190151205</v>
      </c>
      <c r="H34" s="136">
        <f t="shared" si="12"/>
        <v>1.040459017730738</v>
      </c>
      <c r="I34" s="136">
        <f t="shared" si="4"/>
        <v>1.0213754102764077</v>
      </c>
      <c r="J34" s="136">
        <f t="shared" si="13"/>
        <v>1.0626992561105206</v>
      </c>
      <c r="K34" s="137"/>
      <c r="L34" s="141">
        <f t="shared" si="14"/>
        <v>21996.692481401144</v>
      </c>
      <c r="M34" s="138">
        <f t="shared" si="15"/>
        <v>23375.868736876881</v>
      </c>
      <c r="N34" s="139">
        <f t="shared" si="16"/>
        <v>1379.176255475737</v>
      </c>
      <c r="O34" s="140">
        <f t="shared" si="17"/>
        <v>-538.50589114476315</v>
      </c>
      <c r="Q34" s="93"/>
      <c r="R34" s="107"/>
    </row>
    <row r="35" spans="1:18">
      <c r="A35" s="142">
        <v>2041</v>
      </c>
      <c r="B35" s="143"/>
      <c r="C35" s="143"/>
      <c r="D35" s="144">
        <v>0.94199999999999995</v>
      </c>
      <c r="E35" s="145">
        <f t="shared" si="10"/>
        <v>1.0615711252653928</v>
      </c>
      <c r="F35" s="145">
        <f t="shared" si="9"/>
        <v>1.0189999999999999</v>
      </c>
      <c r="G35" s="145">
        <f t="shared" si="11"/>
        <v>1.0021894580845174</v>
      </c>
      <c r="H35" s="145">
        <f t="shared" si="12"/>
        <v>1.0395014107430711</v>
      </c>
      <c r="I35" s="145">
        <f t="shared" si="4"/>
        <v>1.0212310577881232</v>
      </c>
      <c r="J35" s="145">
        <f t="shared" si="13"/>
        <v>1.0615711252653928</v>
      </c>
      <c r="K35" s="146"/>
      <c r="L35" s="147">
        <f t="shared" si="14"/>
        <v>22171.236860265781</v>
      </c>
      <c r="M35" s="148">
        <f t="shared" si="15"/>
        <v>23536.3448622779</v>
      </c>
      <c r="N35" s="149">
        <f t="shared" si="16"/>
        <v>1365.108002012119</v>
      </c>
      <c r="O35" s="150">
        <f t="shared" si="17"/>
        <v>-552.57414460838118</v>
      </c>
      <c r="Q35" s="93"/>
      <c r="R35" s="107"/>
    </row>
    <row r="36" spans="1:18">
      <c r="A36" s="90">
        <v>2042</v>
      </c>
      <c r="B36" s="121"/>
      <c r="C36" s="121"/>
      <c r="D36" s="110">
        <v>0.94289999999999996</v>
      </c>
      <c r="E36" s="108">
        <f t="shared" si="10"/>
        <v>1.0605578534309048</v>
      </c>
      <c r="F36" s="108">
        <f t="shared" si="9"/>
        <v>1.0189999999999999</v>
      </c>
      <c r="G36" s="108">
        <f t="shared" si="11"/>
        <v>1.0020620968914218</v>
      </c>
      <c r="H36" s="108">
        <f t="shared" si="12"/>
        <v>1.0386411980844954</v>
      </c>
      <c r="I36" s="108">
        <f t="shared" si="4"/>
        <v>1.0211012767323586</v>
      </c>
      <c r="J36" s="108">
        <f t="shared" si="13"/>
        <v>1.0605578534309048</v>
      </c>
      <c r="L36" s="89">
        <f t="shared" si="14"/>
        <v>22345.892432662193</v>
      </c>
      <c r="M36" s="88">
        <f t="shared" si="15"/>
        <v>23699.111711382113</v>
      </c>
      <c r="N36" s="87">
        <f t="shared" si="16"/>
        <v>1353.2192787199201</v>
      </c>
      <c r="O36" s="87">
        <f t="shared" si="17"/>
        <v>-564.46286790058002</v>
      </c>
      <c r="Q36" s="93"/>
      <c r="R36" s="107"/>
    </row>
    <row r="38" spans="1:18">
      <c r="A38" s="124" t="s">
        <v>662</v>
      </c>
      <c r="D38" s="86">
        <f t="shared" ref="D38:G38" si="18">AVERAGE(D16:D36)</f>
        <v>0.93357142857142861</v>
      </c>
      <c r="E38" s="86">
        <f t="shared" si="18"/>
        <v>1.0711944920798335</v>
      </c>
      <c r="F38" s="86">
        <f t="shared" si="18"/>
        <v>1.0189999999999995</v>
      </c>
      <c r="G38" s="86">
        <f t="shared" si="18"/>
        <v>1.0041120563209045</v>
      </c>
      <c r="H38" s="86">
        <f>AVERAGE(H16:H36)</f>
        <v>1.04690920619169</v>
      </c>
      <c r="I38" s="86">
        <f t="shared" ref="I38:J38" si="19">AVERAGE(I16:I36)</f>
        <v>1.0231901853910017</v>
      </c>
      <c r="J38" s="86">
        <f t="shared" si="19"/>
        <v>1.0711944920798335</v>
      </c>
    </row>
    <row r="40" spans="1:18">
      <c r="G40" s="85">
        <f>G38-1</f>
        <v>4.1120563209045002E-3</v>
      </c>
      <c r="H40" s="122">
        <f>H38-1</f>
        <v>4.6909206191690034E-2</v>
      </c>
      <c r="I40" s="123">
        <f>I38-1</f>
        <v>2.3190185391001705E-2</v>
      </c>
      <c r="L40" s="84">
        <f>(1+G40)*(1+H40)</f>
        <v>1.0512141558104238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0:J11"/>
  <sheetViews>
    <sheetView workbookViewId="0">
      <selection activeCell="J24" sqref="J24"/>
    </sheetView>
  </sheetViews>
  <sheetFormatPr defaultRowHeight="13.2"/>
  <sheetData>
    <row r="10" spans="2:10">
      <c r="B10" s="48">
        <v>2005</v>
      </c>
      <c r="C10" s="48">
        <v>2006</v>
      </c>
      <c r="D10" s="48">
        <v>2007</v>
      </c>
      <c r="E10" s="48">
        <v>2008</v>
      </c>
      <c r="F10" s="48">
        <v>2009</v>
      </c>
      <c r="G10" s="48">
        <v>2010</v>
      </c>
      <c r="H10" s="48">
        <v>2011</v>
      </c>
      <c r="I10" s="48">
        <v>2012</v>
      </c>
      <c r="J10" s="48" t="s">
        <v>399</v>
      </c>
    </row>
    <row r="11" spans="2:10">
      <c r="B11" s="49">
        <v>8.8347696993005487E-2</v>
      </c>
      <c r="C11" s="49">
        <v>9.9399821491185758E-2</v>
      </c>
      <c r="D11" s="49">
        <v>8.4135668882067138E-2</v>
      </c>
      <c r="E11" s="49">
        <v>0.1025079056642253</v>
      </c>
      <c r="F11" s="49">
        <v>8.5737611524022261E-2</v>
      </c>
      <c r="G11" s="49">
        <v>7.2152258655733492E-2</v>
      </c>
      <c r="H11" s="49">
        <v>7.6599659717614621E-2</v>
      </c>
      <c r="I11" s="49">
        <v>6.0263475793197463E-2</v>
      </c>
      <c r="J11" s="49">
        <f>AVERAGE(B11:I11)</f>
        <v>8.364301234013144E-2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Q151"/>
  <sheetViews>
    <sheetView workbookViewId="0">
      <selection activeCell="J157" sqref="J157"/>
    </sheetView>
  </sheetViews>
  <sheetFormatPr defaultRowHeight="13.2"/>
  <cols>
    <col min="1" max="1" width="41.6640625" customWidth="1"/>
    <col min="2" max="2" width="38.88671875" customWidth="1"/>
    <col min="5" max="5" width="11.6640625" customWidth="1"/>
    <col min="7" max="7" width="12.6640625" customWidth="1"/>
    <col min="9" max="9" width="12.44140625" customWidth="1"/>
    <col min="11" max="11" width="13" customWidth="1"/>
    <col min="13" max="13" width="12.88671875" customWidth="1"/>
    <col min="15" max="15" width="13.109375" customWidth="1"/>
    <col min="17" max="17" width="13.33203125" customWidth="1"/>
    <col min="24" max="24" width="17.44140625" customWidth="1"/>
    <col min="32" max="32" width="38.6640625" customWidth="1"/>
    <col min="33" max="33" width="11.109375" bestFit="1" customWidth="1"/>
    <col min="34" max="48" width="12.109375" customWidth="1"/>
    <col min="49" max="49" width="12.44140625" customWidth="1"/>
    <col min="50" max="50" width="11.6640625" customWidth="1"/>
    <col min="51" max="51" width="13.109375" customWidth="1"/>
    <col min="58" max="58" width="45" customWidth="1"/>
    <col min="59" max="59" width="12.44140625" bestFit="1" customWidth="1"/>
    <col min="84" max="84" width="38.109375" customWidth="1"/>
  </cols>
  <sheetData>
    <row r="3" spans="1:17">
      <c r="A3" t="s">
        <v>393</v>
      </c>
      <c r="D3">
        <v>2000</v>
      </c>
      <c r="E3">
        <v>2000</v>
      </c>
      <c r="F3">
        <v>2001</v>
      </c>
      <c r="G3">
        <v>2001</v>
      </c>
      <c r="H3">
        <v>2002</v>
      </c>
      <c r="I3">
        <v>2002</v>
      </c>
      <c r="J3">
        <v>2003</v>
      </c>
      <c r="K3">
        <v>2003</v>
      </c>
      <c r="L3">
        <v>2004</v>
      </c>
      <c r="M3">
        <v>2004</v>
      </c>
      <c r="N3">
        <v>2005</v>
      </c>
      <c r="O3">
        <v>2005</v>
      </c>
      <c r="P3">
        <v>2006</v>
      </c>
      <c r="Q3">
        <v>2006</v>
      </c>
    </row>
    <row r="4" spans="1:17" ht="26.4">
      <c r="A4" s="39" t="s">
        <v>389</v>
      </c>
      <c r="B4" s="39" t="s">
        <v>388</v>
      </c>
      <c r="C4" s="39" t="s">
        <v>234</v>
      </c>
      <c r="D4" s="39" t="s">
        <v>383</v>
      </c>
      <c r="E4" s="44" t="s">
        <v>238</v>
      </c>
      <c r="F4" s="39" t="s">
        <v>383</v>
      </c>
      <c r="G4" s="44" t="s">
        <v>238</v>
      </c>
      <c r="H4" s="39" t="s">
        <v>383</v>
      </c>
      <c r="I4" s="44" t="s">
        <v>238</v>
      </c>
      <c r="J4" s="39" t="s">
        <v>383</v>
      </c>
      <c r="K4" s="44" t="s">
        <v>238</v>
      </c>
      <c r="L4" s="39" t="s">
        <v>383</v>
      </c>
      <c r="M4" s="44" t="s">
        <v>238</v>
      </c>
      <c r="N4" s="39" t="s">
        <v>383</v>
      </c>
      <c r="O4" s="44" t="s">
        <v>238</v>
      </c>
      <c r="P4" s="39" t="s">
        <v>383</v>
      </c>
      <c r="Q4" s="44" t="s">
        <v>238</v>
      </c>
    </row>
    <row r="5" spans="1:17" ht="24.75" customHeight="1">
      <c r="A5" s="39"/>
      <c r="B5" s="39"/>
      <c r="C5" s="39"/>
      <c r="D5" s="39" t="str">
        <f>CONCATENATE(D4," ",D3)</f>
        <v>Losses 2000</v>
      </c>
      <c r="E5" s="39"/>
      <c r="F5" s="39" t="str">
        <f>CONCATENATE(F4," ",F3)</f>
        <v>Losses 2001</v>
      </c>
      <c r="G5" s="39"/>
      <c r="H5" s="39" t="str">
        <f>CONCATENATE(H4," ",H3)</f>
        <v>Losses 2002</v>
      </c>
      <c r="I5" s="39"/>
      <c r="J5" s="39" t="str">
        <f>CONCATENATE(J4," ",J3)</f>
        <v>Losses 2003</v>
      </c>
      <c r="K5" s="39"/>
      <c r="L5" s="39" t="str">
        <f>CONCATENATE(L4," ",L3)</f>
        <v>Losses 2004</v>
      </c>
      <c r="M5" s="39"/>
      <c r="N5" s="39" t="str">
        <f>CONCATENATE(N4," ",N3)</f>
        <v>Losses 2005</v>
      </c>
      <c r="O5" s="39"/>
      <c r="P5" s="39" t="str">
        <f>CONCATENATE(P4," ",P3)</f>
        <v>Losses 2006</v>
      </c>
      <c r="Q5" s="44"/>
    </row>
    <row r="6" spans="1:17">
      <c r="A6" s="23" t="s">
        <v>0</v>
      </c>
      <c r="B6" s="40" t="s">
        <v>247</v>
      </c>
      <c r="C6" s="40" t="s">
        <v>246</v>
      </c>
      <c r="D6" s="24">
        <f>VLOOKUP($A6,Losses,MATCH(D$3,'Losses by Year 19882006'!$B$4:$T$4,0)+1,FALSE)/100</f>
        <v>3.9599999999999996E-2</v>
      </c>
      <c r="E6" s="40">
        <f>VLOOKUP($A6,Sales,MATCH(E$3,'Sales by Year 19882006'!$B$4:$T$4,0)+1,FALSE)</f>
        <v>2743</v>
      </c>
      <c r="F6" s="24">
        <f>VLOOKUP($A6,Losses,MATCH(F$3,'Losses by Year 19882006'!$B$4:$T$4,0)+1,FALSE)/100</f>
        <v>3.8399999999999997E-2</v>
      </c>
      <c r="G6" s="40">
        <f>VLOOKUP($A6,Sales,MATCH(G$3,'Sales by Year 19882006'!$B$4:$T$4,0)+1,FALSE)</f>
        <v>3005</v>
      </c>
      <c r="H6" s="24">
        <f>VLOOKUP($A6,Losses,MATCH(H$3,'Losses by Year 19882006'!$B$4:$T$4,0)+1,FALSE)/100</f>
        <v>2.53E-2</v>
      </c>
      <c r="I6" s="40">
        <f>VLOOKUP($A6,Sales,MATCH(I$3,'Sales by Year 19882006'!$B$4:$T$4,0)+1,FALSE)</f>
        <v>3076</v>
      </c>
      <c r="J6" s="24">
        <f>VLOOKUP($A6,Losses,MATCH(J$3,'Losses by Year 19882006'!$B$4:$T$4,0)+1,FALSE)/100</f>
        <v>8.3499999999999991E-2</v>
      </c>
      <c r="K6" s="40">
        <f>VLOOKUP($A6,Sales,MATCH(K$3,'Sales by Year 19882006'!$B$4:$T$4,0)+1,FALSE)</f>
        <v>2875</v>
      </c>
      <c r="L6" s="24">
        <f>VLOOKUP($A6,Losses,MATCH(L$3,'Losses by Year 19882006'!$B$4:$T$4,0)+1,FALSE)/100</f>
        <v>8.5500000000000007E-2</v>
      </c>
      <c r="M6" s="40">
        <f>VLOOKUP($A6,Sales,MATCH(M$3,'Sales by Year 19882006'!$B$4:$T$4,0)+1,FALSE)</f>
        <v>3005</v>
      </c>
      <c r="N6" s="24">
        <f>VLOOKUP($A6,Losses,MATCH(N$3,'Losses by Year 19882006'!$B$4:$T$4,0)+1,FALSE)/100</f>
        <v>9.3599999999999989E-2</v>
      </c>
      <c r="O6" s="40">
        <f>VLOOKUP($A6,Sales,MATCH(O$3,'Sales by Year 19882006'!$B$4:$T$4,0)+1,FALSE)</f>
        <v>2962</v>
      </c>
      <c r="P6" s="24">
        <f>VLOOKUP($A6,Losses,MATCH(P$3,'Losses by Year 19882006'!$B$4:$T$4,0)+1,FALSE)/100</f>
        <v>0.113</v>
      </c>
      <c r="Q6" s="40">
        <f>VLOOKUP($A6,Sales,MATCH(Q$3,'Sales by Year 19882006'!$B$4:$T$4,0)+1,FALSE)</f>
        <v>2992</v>
      </c>
    </row>
    <row r="7" spans="1:17">
      <c r="A7" s="23" t="s">
        <v>2</v>
      </c>
      <c r="B7" s="40" t="s">
        <v>326</v>
      </c>
      <c r="C7" s="40" t="s">
        <v>327</v>
      </c>
      <c r="D7" s="24">
        <f>VLOOKUP($A7,Losses,MATCH(D$3,'Losses by Year 19882006'!$B$4:$T$4,0)+1,FALSE)/100</f>
        <v>7.1800000000000003E-2</v>
      </c>
      <c r="E7" s="40">
        <f>VLOOKUP($A7,Sales,MATCH(E$3,'Sales by Year 19882006'!$B$4:$T$4,0)+1,FALSE)</f>
        <v>3518</v>
      </c>
      <c r="F7" s="24">
        <f>VLOOKUP($A7,Losses,MATCH(F$3,'Losses by Year 19882006'!$B$4:$T$4,0)+1,FALSE)/100</f>
        <v>8.5699999999999998E-2</v>
      </c>
      <c r="G7" s="40">
        <f>VLOOKUP($A7,Sales,MATCH(G$3,'Sales by Year 19882006'!$B$4:$T$4,0)+1,FALSE)</f>
        <v>3276</v>
      </c>
      <c r="H7" s="24">
        <f>VLOOKUP($A7,Losses,MATCH(H$3,'Losses by Year 19882006'!$B$4:$T$4,0)+1,FALSE)/100</f>
        <v>0.15909999999999999</v>
      </c>
      <c r="I7" s="40">
        <f>VLOOKUP($A7,Sales,MATCH(I$3,'Sales by Year 19882006'!$B$4:$T$4,0)+1,FALSE)</f>
        <v>3070</v>
      </c>
      <c r="J7" s="24">
        <f>VLOOKUP($A7,Losses,MATCH(J$3,'Losses by Year 19882006'!$B$4:$T$4,0)+1,FALSE)/100</f>
        <v>8.3000000000000004E-2</v>
      </c>
      <c r="K7" s="40">
        <f>VLOOKUP($A7,Sales,MATCH(K$3,'Sales by Year 19882006'!$B$4:$T$4,0)+1,FALSE)</f>
        <v>3359</v>
      </c>
      <c r="L7" s="24">
        <f>VLOOKUP($A7,Losses,MATCH(L$3,'Losses by Year 19882006'!$B$4:$T$4,0)+1,FALSE)/100</f>
        <v>8.3299999999999999E-2</v>
      </c>
      <c r="M7" s="40">
        <f>VLOOKUP($A7,Sales,MATCH(M$3,'Sales by Year 19882006'!$B$4:$T$4,0)+1,FALSE)</f>
        <v>3357</v>
      </c>
      <c r="N7" s="24">
        <f>VLOOKUP($A7,Losses,MATCH(N$3,'Losses by Year 19882006'!$B$4:$T$4,0)+1,FALSE)/100</f>
        <v>7.7100000000000002E-2</v>
      </c>
      <c r="O7" s="40">
        <f>VLOOKUP($A7,Sales,MATCH(O$3,'Sales by Year 19882006'!$B$4:$T$4,0)+1,FALSE)</f>
        <v>3577</v>
      </c>
      <c r="P7" s="24">
        <f>VLOOKUP($A7,Losses,MATCH(P$3,'Losses by Year 19882006'!$B$4:$T$4,0)+1,FALSE)/100</f>
        <v>6.8199999999999997E-2</v>
      </c>
      <c r="Q7" s="40">
        <f>VLOOKUP($A7,Sales,MATCH(Q$3,'Sales by Year 19882006'!$B$4:$T$4,0)+1,FALSE)</f>
        <v>3798</v>
      </c>
    </row>
    <row r="8" spans="1:17">
      <c r="A8" s="23" t="s">
        <v>3</v>
      </c>
      <c r="B8" s="40" t="s">
        <v>296</v>
      </c>
      <c r="C8" s="40" t="s">
        <v>292</v>
      </c>
      <c r="D8" s="24">
        <f>VLOOKUP($A8,Losses,MATCH(D$3,'Losses by Year 19882006'!$B$4:$T$4,0)+1,FALSE)/100</f>
        <v>4.0300000000000002E-2</v>
      </c>
      <c r="E8" s="40">
        <f>VLOOKUP($A8,Sales,MATCH(E$3,'Sales by Year 19882006'!$B$4:$T$4,0)+1,FALSE)</f>
        <v>164176</v>
      </c>
      <c r="F8" s="24">
        <f>VLOOKUP($A8,Losses,MATCH(F$3,'Losses by Year 19882006'!$B$4:$T$4,0)+1,FALSE)/100</f>
        <v>6.0199999999999997E-2</v>
      </c>
      <c r="G8" s="40">
        <f>VLOOKUP($A8,Sales,MATCH(G$3,'Sales by Year 19882006'!$B$4:$T$4,0)+1,FALSE)</f>
        <v>169410</v>
      </c>
      <c r="H8" s="24">
        <f>VLOOKUP($A8,Losses,MATCH(H$3,'Losses by Year 19882006'!$B$4:$T$4,0)+1,FALSE)/100</f>
        <v>4.7E-2</v>
      </c>
      <c r="I8" s="40">
        <f>VLOOKUP($A8,Sales,MATCH(I$3,'Sales by Year 19882006'!$B$4:$T$4,0)+1,FALSE)</f>
        <v>158872</v>
      </c>
      <c r="J8" s="24">
        <f>VLOOKUP($A8,Losses,MATCH(J$3,'Losses by Year 19882006'!$B$4:$T$4,0)+1,FALSE)/100</f>
        <v>1.9900000000000001E-2</v>
      </c>
      <c r="K8" s="40">
        <f>VLOOKUP($A8,Sales,MATCH(K$3,'Sales by Year 19882006'!$B$4:$T$4,0)+1,FALSE)</f>
        <v>166468</v>
      </c>
      <c r="L8" s="24">
        <f>VLOOKUP($A8,Losses,MATCH(L$3,'Losses by Year 19882006'!$B$4:$T$4,0)+1,FALSE)/100</f>
        <v>4.9000000000000002E-2</v>
      </c>
      <c r="M8" s="40">
        <f>VLOOKUP($A8,Sales,MATCH(M$3,'Sales by Year 19882006'!$B$4:$T$4,0)+1,FALSE)</f>
        <v>169437</v>
      </c>
      <c r="N8" s="24">
        <f>VLOOKUP($A8,Losses,MATCH(N$3,'Losses by Year 19882006'!$B$4:$T$4,0)+1,FALSE)/100</f>
        <v>4.6500000000000007E-2</v>
      </c>
      <c r="O8" s="40">
        <f>VLOOKUP($A8,Sales,MATCH(O$3,'Sales by Year 19882006'!$B$4:$T$4,0)+1,FALSE)</f>
        <v>169156</v>
      </c>
      <c r="P8" s="24">
        <f>VLOOKUP($A8,Losses,MATCH(P$3,'Losses by Year 19882006'!$B$4:$T$4,0)+1,FALSE)/100</f>
        <v>2.8199999999999999E-2</v>
      </c>
      <c r="Q8" s="40">
        <f>VLOOKUP($A8,Sales,MATCH(Q$3,'Sales by Year 19882006'!$B$4:$T$4,0)+1,FALSE)</f>
        <v>173811</v>
      </c>
    </row>
    <row r="9" spans="1:17">
      <c r="A9" s="23" t="s">
        <v>5</v>
      </c>
      <c r="B9" s="40" t="s">
        <v>245</v>
      </c>
      <c r="C9" s="40" t="s">
        <v>246</v>
      </c>
      <c r="D9" s="24">
        <f>VLOOKUP($A9,Losses,MATCH(D$3,'Losses by Year 19882006'!$B$4:$T$4,0)+1,FALSE)/100</f>
        <v>2.4500000000000001E-2</v>
      </c>
      <c r="E9" s="40">
        <f>VLOOKUP($A9,Sales,MATCH(E$3,'Sales by Year 19882006'!$B$4:$T$4,0)+1,FALSE)</f>
        <v>8251809</v>
      </c>
      <c r="F9" s="24">
        <f>VLOOKUP($A9,Losses,MATCH(F$3,'Losses by Year 19882006'!$B$4:$T$4,0)+1,FALSE)/100</f>
        <v>2.8799999999999999E-2</v>
      </c>
      <c r="G9" s="40">
        <f>VLOOKUP($A9,Sales,MATCH(G$3,'Sales by Year 19882006'!$B$4:$T$4,0)+1,FALSE)</f>
        <v>8031037</v>
      </c>
      <c r="H9" s="24">
        <f>VLOOKUP($A9,Losses,MATCH(H$3,'Losses by Year 19882006'!$B$4:$T$4,0)+1,FALSE)/100</f>
        <v>5.6900000000000006E-2</v>
      </c>
      <c r="I9" s="40">
        <f>VLOOKUP($A9,Sales,MATCH(I$3,'Sales by Year 19882006'!$B$4:$T$4,0)+1,FALSE)</f>
        <v>7598029</v>
      </c>
      <c r="J9" s="24">
        <f>VLOOKUP($A9,Losses,MATCH(J$3,'Losses by Year 19882006'!$B$4:$T$4,0)+1,FALSE)/100</f>
        <v>5.3899999999999997E-2</v>
      </c>
      <c r="K9" s="40">
        <f>VLOOKUP($A9,Sales,MATCH(K$3,'Sales by Year 19882006'!$B$4:$T$4,0)+1,FALSE)</f>
        <v>8041166</v>
      </c>
      <c r="L9" s="24">
        <f>VLOOKUP($A9,Losses,MATCH(L$3,'Losses by Year 19882006'!$B$4:$T$4,0)+1,FALSE)/100</f>
        <v>5.3699999999999998E-2</v>
      </c>
      <c r="M9" s="40">
        <f>VLOOKUP($A9,Sales,MATCH(M$3,'Sales by Year 19882006'!$B$4:$T$4,0)+1,FALSE)</f>
        <v>8376616</v>
      </c>
      <c r="N9" s="24">
        <f>VLOOKUP($A9,Losses,MATCH(N$3,'Losses by Year 19882006'!$B$4:$T$4,0)+1,FALSE)/100</f>
        <v>4.6600000000000003E-2</v>
      </c>
      <c r="O9" s="40">
        <f>VLOOKUP($A9,Sales,MATCH(O$3,'Sales by Year 19882006'!$B$4:$T$4,0)+1,FALSE)</f>
        <v>8542674</v>
      </c>
      <c r="P9" s="24">
        <f>VLOOKUP($A9,Losses,MATCH(P$3,'Losses by Year 19882006'!$B$4:$T$4,0)+1,FALSE)/100</f>
        <v>4.3299999999999998E-2</v>
      </c>
      <c r="Q9" s="40">
        <f>VLOOKUP($A9,Sales,MATCH(Q$3,'Sales by Year 19882006'!$B$4:$T$4,0)+1,FALSE)</f>
        <v>8787002</v>
      </c>
    </row>
    <row r="10" spans="1:17">
      <c r="A10" s="23" t="s">
        <v>6</v>
      </c>
      <c r="B10" s="40" t="s">
        <v>297</v>
      </c>
      <c r="C10" s="40" t="s">
        <v>292</v>
      </c>
      <c r="D10" s="24">
        <f>VLOOKUP($A10,Losses,MATCH(D$3,'Losses by Year 19882006'!$B$4:$T$4,0)+1,FALSE)/100</f>
        <v>2.4900000000000002E-2</v>
      </c>
      <c r="E10" s="40">
        <f>VLOOKUP($A10,Sales,MATCH(E$3,'Sales by Year 19882006'!$B$4:$T$4,0)+1,FALSE)</f>
        <v>57468</v>
      </c>
      <c r="F10" s="24">
        <f>VLOOKUP($A10,Losses,MATCH(F$3,'Losses by Year 19882006'!$B$4:$T$4,0)+1,FALSE)/100</f>
        <v>1.7000000000000001E-3</v>
      </c>
      <c r="G10" s="40">
        <f>VLOOKUP($A10,Sales,MATCH(G$3,'Sales by Year 19882006'!$B$4:$T$4,0)+1,FALSE)</f>
        <v>55501</v>
      </c>
      <c r="H10" s="24">
        <f>VLOOKUP($A10,Losses,MATCH(H$3,'Losses by Year 19882006'!$B$4:$T$4,0)+1,FALSE)/100</f>
        <v>5.1500000000000004E-2</v>
      </c>
      <c r="I10" s="40">
        <f>VLOOKUP($A10,Sales,MATCH(I$3,'Sales by Year 19882006'!$B$4:$T$4,0)+1,FALSE)</f>
        <v>56615</v>
      </c>
      <c r="J10" s="24">
        <f>VLOOKUP($A10,Losses,MATCH(J$3,'Losses by Year 19882006'!$B$4:$T$4,0)+1,FALSE)/100</f>
        <v>4.6600000000000003E-2</v>
      </c>
      <c r="K10" s="40">
        <f>VLOOKUP($A10,Sales,MATCH(K$3,'Sales by Year 19882006'!$B$4:$T$4,0)+1,FALSE)</f>
        <v>55844</v>
      </c>
      <c r="L10" s="24">
        <f>VLOOKUP($A10,Losses,MATCH(L$3,'Losses by Year 19882006'!$B$4:$T$4,0)+1,FALSE)/100</f>
        <v>6.5199999999999994E-2</v>
      </c>
      <c r="M10" s="40">
        <f>VLOOKUP($A10,Sales,MATCH(M$3,'Sales by Year 19882006'!$B$4:$T$4,0)+1,FALSE)</f>
        <v>55957</v>
      </c>
      <c r="N10" s="24">
        <f>VLOOKUP($A10,Losses,MATCH(N$3,'Losses by Year 19882006'!$B$4:$T$4,0)+1,FALSE)/100</f>
        <v>4.8300000000000003E-2</v>
      </c>
      <c r="O10" s="40">
        <f>VLOOKUP($A10,Sales,MATCH(O$3,'Sales by Year 19882006'!$B$4:$T$4,0)+1,FALSE)</f>
        <v>58511</v>
      </c>
      <c r="P10" s="24">
        <f>VLOOKUP($A10,Losses,MATCH(P$3,'Losses by Year 19882006'!$B$4:$T$4,0)+1,FALSE)/100</f>
        <v>7.8200000000000006E-2</v>
      </c>
      <c r="Q10" s="40">
        <f>VLOOKUP($A10,Sales,MATCH(Q$3,'Sales by Year 19882006'!$B$4:$T$4,0)+1,FALSE)</f>
        <v>59581</v>
      </c>
    </row>
    <row r="11" spans="1:17">
      <c r="A11" s="23" t="s">
        <v>11</v>
      </c>
      <c r="B11" s="40" t="s">
        <v>328</v>
      </c>
      <c r="C11" s="40" t="s">
        <v>327</v>
      </c>
      <c r="D11" s="24">
        <f>VLOOKUP($A11,Losses,MATCH(D$3,'Losses by Year 19882006'!$B$4:$T$4,0)+1,FALSE)/100</f>
        <v>7.4299999999999991E-2</v>
      </c>
      <c r="E11" s="40">
        <f>VLOOKUP($A11,Sales,MATCH(E$3,'Sales by Year 19882006'!$B$4:$T$4,0)+1,FALSE)</f>
        <v>431101</v>
      </c>
      <c r="F11" s="24">
        <f>VLOOKUP($A11,Losses,MATCH(F$3,'Losses by Year 19882006'!$B$4:$T$4,0)+1,FALSE)/100</f>
        <v>6.2899999999999998E-2</v>
      </c>
      <c r="G11" s="40">
        <f>VLOOKUP($A11,Sales,MATCH(G$3,'Sales by Year 19882006'!$B$4:$T$4,0)+1,FALSE)</f>
        <v>450760</v>
      </c>
      <c r="H11" s="24">
        <f>VLOOKUP($A11,Losses,MATCH(H$3,'Losses by Year 19882006'!$B$4:$T$4,0)+1,FALSE)/100</f>
        <v>6.0700000000000004E-2</v>
      </c>
      <c r="I11" s="40">
        <f>VLOOKUP($A11,Sales,MATCH(I$3,'Sales by Year 19882006'!$B$4:$T$4,0)+1,FALSE)</f>
        <v>449110</v>
      </c>
      <c r="J11" s="24">
        <f>VLOOKUP($A11,Losses,MATCH(J$3,'Losses by Year 19882006'!$B$4:$T$4,0)+1,FALSE)/100</f>
        <v>7.1300000000000002E-2</v>
      </c>
      <c r="K11" s="40">
        <f>VLOOKUP($A11,Sales,MATCH(K$3,'Sales by Year 19882006'!$B$4:$T$4,0)+1,FALSE)</f>
        <v>464977</v>
      </c>
      <c r="L11" s="24">
        <f>VLOOKUP($A11,Losses,MATCH(L$3,'Losses by Year 19882006'!$B$4:$T$4,0)+1,FALSE)/100</f>
        <v>6.5700000000000008E-2</v>
      </c>
      <c r="M11" s="40">
        <f>VLOOKUP($A11,Sales,MATCH(M$3,'Sales by Year 19882006'!$B$4:$T$4,0)+1,FALSE)</f>
        <v>471930</v>
      </c>
      <c r="N11" s="24">
        <f>VLOOKUP($A11,Losses,MATCH(N$3,'Losses by Year 19882006'!$B$4:$T$4,0)+1,FALSE)/100</f>
        <v>6.9500000000000006E-2</v>
      </c>
      <c r="O11" s="40">
        <f>VLOOKUP($A11,Sales,MATCH(O$3,'Sales by Year 19882006'!$B$4:$T$4,0)+1,FALSE)</f>
        <v>491051</v>
      </c>
      <c r="P11" s="24">
        <f>VLOOKUP($A11,Losses,MATCH(P$3,'Losses by Year 19882006'!$B$4:$T$4,0)+1,FALSE)/100</f>
        <v>6.2600000000000003E-2</v>
      </c>
      <c r="Q11" s="40">
        <f>VLOOKUP($A11,Sales,MATCH(Q$3,'Sales by Year 19882006'!$B$4:$T$4,0)+1,FALSE)</f>
        <v>491621</v>
      </c>
    </row>
    <row r="12" spans="1:17">
      <c r="A12" s="23" t="s">
        <v>12</v>
      </c>
      <c r="B12" s="40" t="s">
        <v>329</v>
      </c>
      <c r="C12" s="40" t="s">
        <v>327</v>
      </c>
      <c r="D12" s="24">
        <f>VLOOKUP($A12,Losses,MATCH(D$3,'Losses by Year 19882006'!$B$4:$T$4,0)+1,FALSE)/100</f>
        <v>7.400000000000001E-2</v>
      </c>
      <c r="E12" s="40">
        <f>VLOOKUP($A12,Sales,MATCH(E$3,'Sales by Year 19882006'!$B$4:$T$4,0)+1,FALSE)</f>
        <v>433294</v>
      </c>
      <c r="F12" s="24">
        <f>VLOOKUP($A12,Losses,MATCH(F$3,'Losses by Year 19882006'!$B$4:$T$4,0)+1,FALSE)/100</f>
        <v>6.8099999999999994E-2</v>
      </c>
      <c r="G12" s="40">
        <f>VLOOKUP($A12,Sales,MATCH(G$3,'Sales by Year 19882006'!$B$4:$T$4,0)+1,FALSE)</f>
        <v>418622</v>
      </c>
      <c r="H12" s="24">
        <f>VLOOKUP($A12,Losses,MATCH(H$3,'Losses by Year 19882006'!$B$4:$T$4,0)+1,FALSE)/100</f>
        <v>6.13E-2</v>
      </c>
      <c r="I12" s="40">
        <f>VLOOKUP($A12,Sales,MATCH(I$3,'Sales by Year 19882006'!$B$4:$T$4,0)+1,FALSE)</f>
        <v>437773</v>
      </c>
      <c r="J12" s="24">
        <f>VLOOKUP($A12,Losses,MATCH(J$3,'Losses by Year 19882006'!$B$4:$T$4,0)+1,FALSE)/100</f>
        <v>6.6699999999999995E-2</v>
      </c>
      <c r="K12" s="40">
        <f>VLOOKUP($A12,Sales,MATCH(K$3,'Sales by Year 19882006'!$B$4:$T$4,0)+1,FALSE)</f>
        <v>452096</v>
      </c>
      <c r="L12" s="24">
        <f>VLOOKUP($A12,Losses,MATCH(L$3,'Losses by Year 19882006'!$B$4:$T$4,0)+1,FALSE)/100</f>
        <v>6.2199999999999998E-2</v>
      </c>
      <c r="M12" s="40">
        <f>VLOOKUP($A12,Sales,MATCH(M$3,'Sales by Year 19882006'!$B$4:$T$4,0)+1,FALSE)</f>
        <v>450034</v>
      </c>
      <c r="N12" s="24">
        <f>VLOOKUP($A12,Losses,MATCH(N$3,'Losses by Year 19882006'!$B$4:$T$4,0)+1,FALSE)/100</f>
        <v>6.1699999999999998E-2</v>
      </c>
      <c r="O12" s="40">
        <f>VLOOKUP($A12,Sales,MATCH(O$3,'Sales by Year 19882006'!$B$4:$T$4,0)+1,FALSE)</f>
        <v>471023</v>
      </c>
      <c r="P12" s="24">
        <f>VLOOKUP($A12,Losses,MATCH(P$3,'Losses by Year 19882006'!$B$4:$T$4,0)+1,FALSE)/100</f>
        <v>5.74E-2</v>
      </c>
      <c r="Q12" s="40">
        <f>VLOOKUP($A12,Sales,MATCH(Q$3,'Sales by Year 19882006'!$B$4:$T$4,0)+1,FALSE)</f>
        <v>455042</v>
      </c>
    </row>
    <row r="13" spans="1:17">
      <c r="A13" s="23" t="s">
        <v>16</v>
      </c>
      <c r="B13" s="40" t="s">
        <v>291</v>
      </c>
      <c r="C13" s="40" t="s">
        <v>292</v>
      </c>
      <c r="D13" s="24">
        <f>VLOOKUP($A13,Losses,MATCH(D$3,'Losses by Year 19882006'!$B$4:$T$4,0)+1,FALSE)/100</f>
        <v>5.4699999999999999E-2</v>
      </c>
      <c r="E13" s="40">
        <f>VLOOKUP($A13,Sales,MATCH(E$3,'Sales by Year 19882006'!$B$4:$T$4,0)+1,FALSE)</f>
        <v>158193</v>
      </c>
      <c r="F13" s="24">
        <f>VLOOKUP($A13,Losses,MATCH(F$3,'Losses by Year 19882006'!$B$4:$T$4,0)+1,FALSE)/100</f>
        <v>3.6200000000000003E-2</v>
      </c>
      <c r="G13" s="40">
        <f>VLOOKUP($A13,Sales,MATCH(G$3,'Sales by Year 19882006'!$B$4:$T$4,0)+1,FALSE)</f>
        <v>153854</v>
      </c>
      <c r="H13" s="24">
        <f>VLOOKUP($A13,Losses,MATCH(H$3,'Losses by Year 19882006'!$B$4:$T$4,0)+1,FALSE)/100</f>
        <v>4.2099999999999999E-2</v>
      </c>
      <c r="I13" s="40">
        <f>VLOOKUP($A13,Sales,MATCH(I$3,'Sales by Year 19882006'!$B$4:$T$4,0)+1,FALSE)</f>
        <v>146279</v>
      </c>
      <c r="J13" s="24">
        <f>VLOOKUP($A13,Losses,MATCH(J$3,'Losses by Year 19882006'!$B$4:$T$4,0)+1,FALSE)/100</f>
        <v>5.91E-2</v>
      </c>
      <c r="K13" s="40">
        <f>VLOOKUP($A13,Sales,MATCH(K$3,'Sales by Year 19882006'!$B$4:$T$4,0)+1,FALSE)</f>
        <v>142040</v>
      </c>
      <c r="L13" s="24">
        <f>VLOOKUP($A13,Losses,MATCH(L$3,'Losses by Year 19882006'!$B$4:$T$4,0)+1,FALSE)/100</f>
        <v>4.5199999999999997E-2</v>
      </c>
      <c r="M13" s="40">
        <f>VLOOKUP($A13,Sales,MATCH(M$3,'Sales by Year 19882006'!$B$4:$T$4,0)+1,FALSE)</f>
        <v>147297</v>
      </c>
      <c r="N13" s="24">
        <f>VLOOKUP($A13,Losses,MATCH(N$3,'Losses by Year 19882006'!$B$4:$T$4,0)+1,FALSE)/100</f>
        <v>5.57E-2</v>
      </c>
      <c r="O13" s="40">
        <f>VLOOKUP($A13,Sales,MATCH(O$3,'Sales by Year 19882006'!$B$4:$T$4,0)+1,FALSE)</f>
        <v>144471</v>
      </c>
      <c r="P13" s="24">
        <f>VLOOKUP($A13,Losses,MATCH(P$3,'Losses by Year 19882006'!$B$4:$T$4,0)+1,FALSE)/100</f>
        <v>5.7999999999999996E-2</v>
      </c>
      <c r="Q13" s="40">
        <f>VLOOKUP($A13,Sales,MATCH(Q$3,'Sales by Year 19882006'!$B$4:$T$4,0)+1,FALSE)</f>
        <v>144733</v>
      </c>
    </row>
    <row r="14" spans="1:17">
      <c r="A14" s="23" t="s">
        <v>17</v>
      </c>
      <c r="B14" s="40" t="s">
        <v>330</v>
      </c>
      <c r="C14" s="40" t="s">
        <v>327</v>
      </c>
      <c r="D14" s="24">
        <f>VLOOKUP($A14,Losses,MATCH(D$3,'Losses by Year 19882006'!$B$4:$T$4,0)+1,FALSE)/100</f>
        <v>8.9800000000000005E-2</v>
      </c>
      <c r="E14" s="40">
        <f>VLOOKUP($A14,Sales,MATCH(E$3,'Sales by Year 19882006'!$B$4:$T$4,0)+1,FALSE)</f>
        <v>61472</v>
      </c>
      <c r="F14" s="24">
        <f>VLOOKUP($A14,Losses,MATCH(F$3,'Losses by Year 19882006'!$B$4:$T$4,0)+1,FALSE)/100</f>
        <v>6.8400000000000002E-2</v>
      </c>
      <c r="G14" s="40">
        <f>VLOOKUP($A14,Sales,MATCH(G$3,'Sales by Year 19882006'!$B$4:$T$4,0)+1,FALSE)</f>
        <v>60814</v>
      </c>
      <c r="H14" s="24">
        <f>VLOOKUP($A14,Losses,MATCH(H$3,'Losses by Year 19882006'!$B$4:$T$4,0)+1,FALSE)/100</f>
        <v>7.17E-2</v>
      </c>
      <c r="I14" s="40">
        <f>VLOOKUP($A14,Sales,MATCH(I$3,'Sales by Year 19882006'!$B$4:$T$4,0)+1,FALSE)</f>
        <v>60010</v>
      </c>
      <c r="J14" s="24">
        <f>VLOOKUP($A14,Losses,MATCH(J$3,'Losses by Year 19882006'!$B$4:$T$4,0)+1,FALSE)/100</f>
        <v>7.2099999999999997E-2</v>
      </c>
      <c r="K14" s="40">
        <f>VLOOKUP($A14,Sales,MATCH(K$3,'Sales by Year 19882006'!$B$4:$T$4,0)+1,FALSE)</f>
        <v>60353</v>
      </c>
      <c r="L14" s="24">
        <f>VLOOKUP($A14,Losses,MATCH(L$3,'Losses by Year 19882006'!$B$4:$T$4,0)+1,FALSE)/100</f>
        <v>7.1199999999999999E-2</v>
      </c>
      <c r="M14" s="40">
        <f>VLOOKUP($A14,Sales,MATCH(M$3,'Sales by Year 19882006'!$B$4:$T$4,0)+1,FALSE)</f>
        <v>61855</v>
      </c>
      <c r="N14" s="24">
        <f>VLOOKUP($A14,Losses,MATCH(N$3,'Losses by Year 19882006'!$B$4:$T$4,0)+1,FALSE)/100</f>
        <v>8.3299999999999999E-2</v>
      </c>
      <c r="O14" s="40">
        <f>VLOOKUP($A14,Sales,MATCH(O$3,'Sales by Year 19882006'!$B$4:$T$4,0)+1,FALSE)</f>
        <v>63892</v>
      </c>
      <c r="P14" s="24">
        <f>VLOOKUP($A14,Losses,MATCH(P$3,'Losses by Year 19882006'!$B$4:$T$4,0)+1,FALSE)/100</f>
        <v>7.2300000000000003E-2</v>
      </c>
      <c r="Q14" s="40">
        <f>VLOOKUP($A14,Sales,MATCH(Q$3,'Sales by Year 19882006'!$B$4:$T$4,0)+1,FALSE)</f>
        <v>66917</v>
      </c>
    </row>
    <row r="15" spans="1:17">
      <c r="A15" s="23" t="s">
        <v>19</v>
      </c>
      <c r="B15" s="40" t="s">
        <v>249</v>
      </c>
      <c r="C15" s="40" t="s">
        <v>246</v>
      </c>
      <c r="D15" s="24">
        <f>VLOOKUP($A15,Losses,MATCH(D$3,'Losses by Year 19882006'!$B$4:$T$4,0)+1,FALSE)/100</f>
        <v>6.3E-2</v>
      </c>
      <c r="E15" s="40">
        <f>VLOOKUP($A15,Sales,MATCH(E$3,'Sales by Year 19882006'!$B$4:$T$4,0)+1,FALSE)</f>
        <v>75794</v>
      </c>
      <c r="F15" s="24">
        <f>VLOOKUP($A15,Losses,MATCH(F$3,'Losses by Year 19882006'!$B$4:$T$4,0)+1,FALSE)/100</f>
        <v>6.8000000000000005E-2</v>
      </c>
      <c r="G15" s="40">
        <f>VLOOKUP($A15,Sales,MATCH(G$3,'Sales by Year 19882006'!$B$4:$T$4,0)+1,FALSE)</f>
        <v>70396</v>
      </c>
      <c r="H15" s="24">
        <f>VLOOKUP($A15,Losses,MATCH(H$3,'Losses by Year 19882006'!$B$4:$T$4,0)+1,FALSE)/100</f>
        <v>4.0599999999999997E-2</v>
      </c>
      <c r="I15" s="40">
        <f>VLOOKUP($A15,Sales,MATCH(I$3,'Sales by Year 19882006'!$B$4:$T$4,0)+1,FALSE)</f>
        <v>74557</v>
      </c>
      <c r="J15" s="24">
        <f>VLOOKUP($A15,Losses,MATCH(J$3,'Losses by Year 19882006'!$B$4:$T$4,0)+1,FALSE)/100</f>
        <v>6.9900000000000004E-2</v>
      </c>
      <c r="K15" s="40">
        <f>VLOOKUP($A15,Sales,MATCH(K$3,'Sales by Year 19882006'!$B$4:$T$4,0)+1,FALSE)</f>
        <v>67883</v>
      </c>
      <c r="L15" s="24">
        <f>VLOOKUP($A15,Losses,MATCH(L$3,'Losses by Year 19882006'!$B$4:$T$4,0)+1,FALSE)/100</f>
        <v>2.4700000000000003E-2</v>
      </c>
      <c r="M15" s="40">
        <f>VLOOKUP($A15,Sales,MATCH(M$3,'Sales by Year 19882006'!$B$4:$T$4,0)+1,FALSE)</f>
        <v>67356</v>
      </c>
      <c r="N15" s="24">
        <f>VLOOKUP($A15,Losses,MATCH(N$3,'Losses by Year 19882006'!$B$4:$T$4,0)+1,FALSE)/100</f>
        <v>1.47E-2</v>
      </c>
      <c r="O15" s="40">
        <f>VLOOKUP($A15,Sales,MATCH(O$3,'Sales by Year 19882006'!$B$4:$T$4,0)+1,FALSE)</f>
        <v>70501</v>
      </c>
      <c r="P15" s="24">
        <f>VLOOKUP($A15,Losses,MATCH(P$3,'Losses by Year 19882006'!$B$4:$T$4,0)+1,FALSE)/100</f>
        <v>8.6999999999999994E-2</v>
      </c>
      <c r="Q15" s="40">
        <f>VLOOKUP($A15,Sales,MATCH(Q$3,'Sales by Year 19882006'!$B$4:$T$4,0)+1,FALSE)</f>
        <v>63300</v>
      </c>
    </row>
    <row r="16" spans="1:17">
      <c r="A16" s="23" t="s">
        <v>24</v>
      </c>
      <c r="B16" s="40" t="s">
        <v>250</v>
      </c>
      <c r="C16" s="40" t="s">
        <v>246</v>
      </c>
      <c r="D16" s="24">
        <f>VLOOKUP($A16,Losses,MATCH(D$3,'Losses by Year 19882006'!$B$4:$T$4,0)+1,FALSE)/100</f>
        <v>3.6799999999999999E-2</v>
      </c>
      <c r="E16" s="40">
        <f>VLOOKUP($A16,Sales,MATCH(E$3,'Sales by Year 19882006'!$B$4:$T$4,0)+1,FALSE)</f>
        <v>117505</v>
      </c>
      <c r="F16" s="24">
        <f>VLOOKUP($A16,Losses,MATCH(F$3,'Losses by Year 19882006'!$B$4:$T$4,0)+1,FALSE)/100</f>
        <v>5.2900000000000003E-2</v>
      </c>
      <c r="G16" s="40">
        <f>VLOOKUP($A16,Sales,MATCH(G$3,'Sales by Year 19882006'!$B$4:$T$4,0)+1,FALSE)</f>
        <v>107344</v>
      </c>
      <c r="H16" s="24">
        <f>VLOOKUP($A16,Losses,MATCH(H$3,'Losses by Year 19882006'!$B$4:$T$4,0)+1,FALSE)/100</f>
        <v>6.6199999999999995E-2</v>
      </c>
      <c r="I16" s="40">
        <f>VLOOKUP($A16,Sales,MATCH(I$3,'Sales by Year 19882006'!$B$4:$T$4,0)+1,FALSE)</f>
        <v>105208</v>
      </c>
      <c r="J16" s="24">
        <f>VLOOKUP($A16,Losses,MATCH(J$3,'Losses by Year 19882006'!$B$4:$T$4,0)+1,FALSE)/100</f>
        <v>6.2400000000000004E-2</v>
      </c>
      <c r="K16" s="40">
        <f>VLOOKUP($A16,Sales,MATCH(K$3,'Sales by Year 19882006'!$B$4:$T$4,0)+1,FALSE)</f>
        <v>104605</v>
      </c>
      <c r="L16" s="24">
        <f>VLOOKUP($A16,Losses,MATCH(L$3,'Losses by Year 19882006'!$B$4:$T$4,0)+1,FALSE)/100</f>
        <v>0.1419</v>
      </c>
      <c r="M16" s="40">
        <f>VLOOKUP($A16,Sales,MATCH(M$3,'Sales by Year 19882006'!$B$4:$T$4,0)+1,FALSE)</f>
        <v>99586</v>
      </c>
      <c r="N16" s="24">
        <f>VLOOKUP($A16,Losses,MATCH(N$3,'Losses by Year 19882006'!$B$4:$T$4,0)+1,FALSE)/100</f>
        <v>6.08E-2</v>
      </c>
      <c r="O16" s="40">
        <f>VLOOKUP($A16,Sales,MATCH(O$3,'Sales by Year 19882006'!$B$4:$T$4,0)+1,FALSE)</f>
        <v>97698</v>
      </c>
      <c r="P16" s="24">
        <f>VLOOKUP($A16,Losses,MATCH(P$3,'Losses by Year 19882006'!$B$4:$T$4,0)+1,FALSE)/100</f>
        <v>6.1799999999999994E-2</v>
      </c>
      <c r="Q16" s="40">
        <f>VLOOKUP($A16,Sales,MATCH(Q$3,'Sales by Year 19882006'!$B$4:$T$4,0)+1,FALSE)</f>
        <v>101768</v>
      </c>
    </row>
    <row r="17" spans="1:17">
      <c r="A17" s="23" t="s">
        <v>25</v>
      </c>
      <c r="B17" s="40" t="s">
        <v>293</v>
      </c>
      <c r="C17" s="40" t="s">
        <v>292</v>
      </c>
      <c r="D17" s="24">
        <f>VLOOKUP($A17,Losses,MATCH(D$3,'Losses by Year 19882006'!$B$4:$T$4,0)+1,FALSE)/100</f>
        <v>4.8499999999999995E-2</v>
      </c>
      <c r="E17" s="40">
        <f>VLOOKUP($A17,Sales,MATCH(E$3,'Sales by Year 19882006'!$B$4:$T$4,0)+1,FALSE)</f>
        <v>147243</v>
      </c>
      <c r="F17" s="24">
        <f>VLOOKUP($A17,Losses,MATCH(F$3,'Losses by Year 19882006'!$B$4:$T$4,0)+1,FALSE)/100</f>
        <v>3.73E-2</v>
      </c>
      <c r="G17" s="40">
        <f>VLOOKUP($A17,Sales,MATCH(G$3,'Sales by Year 19882006'!$B$4:$T$4,0)+1,FALSE)</f>
        <v>142897</v>
      </c>
      <c r="H17" s="24">
        <f>VLOOKUP($A17,Losses,MATCH(H$3,'Losses by Year 19882006'!$B$4:$T$4,0)+1,FALSE)/100</f>
        <v>1.1299999999999999E-2</v>
      </c>
      <c r="I17" s="40">
        <f>VLOOKUP($A17,Sales,MATCH(I$3,'Sales by Year 19882006'!$B$4:$T$4,0)+1,FALSE)</f>
        <v>152254</v>
      </c>
      <c r="J17" s="24">
        <f>VLOOKUP($A17,Losses,MATCH(J$3,'Losses by Year 19882006'!$B$4:$T$4,0)+1,FALSE)/100</f>
        <v>4.9599999999999998E-2</v>
      </c>
      <c r="K17" s="40">
        <f>VLOOKUP($A17,Sales,MATCH(K$3,'Sales by Year 19882006'!$B$4:$T$4,0)+1,FALSE)</f>
        <v>148486</v>
      </c>
      <c r="L17" s="24">
        <f>VLOOKUP($A17,Losses,MATCH(L$3,'Losses by Year 19882006'!$B$4:$T$4,0)+1,FALSE)/100</f>
        <v>4.5599999999999995E-2</v>
      </c>
      <c r="M17" s="40">
        <f>VLOOKUP($A17,Sales,MATCH(M$3,'Sales by Year 19882006'!$B$4:$T$4,0)+1,FALSE)</f>
        <v>149119</v>
      </c>
      <c r="N17" s="24">
        <f>VLOOKUP($A17,Losses,MATCH(N$3,'Losses by Year 19882006'!$B$4:$T$4,0)+1,FALSE)/100</f>
        <v>3.3500000000000002E-2</v>
      </c>
      <c r="O17" s="40">
        <f>VLOOKUP($A17,Sales,MATCH(O$3,'Sales by Year 19882006'!$B$4:$T$4,0)+1,FALSE)</f>
        <v>154206</v>
      </c>
      <c r="P17" s="24">
        <f>VLOOKUP($A17,Losses,MATCH(P$3,'Losses by Year 19882006'!$B$4:$T$4,0)+1,FALSE)/100</f>
        <v>4.0899999999999999E-2</v>
      </c>
      <c r="Q17" s="40">
        <f>VLOOKUP($A17,Sales,MATCH(Q$3,'Sales by Year 19882006'!$B$4:$T$4,0)+1,FALSE)</f>
        <v>158730</v>
      </c>
    </row>
    <row r="18" spans="1:17">
      <c r="A18" s="23" t="s">
        <v>26</v>
      </c>
      <c r="B18" s="40" t="s">
        <v>298</v>
      </c>
      <c r="C18" s="40" t="s">
        <v>292</v>
      </c>
      <c r="D18" s="24">
        <f>VLOOKUP($A18,Losses,MATCH(D$3,'Losses by Year 19882006'!$B$4:$T$4,0)+1,FALSE)/100</f>
        <v>7.980000000000001E-2</v>
      </c>
      <c r="E18" s="40">
        <f>VLOOKUP($A18,Sales,MATCH(E$3,'Sales by Year 19882006'!$B$4:$T$4,0)+1,FALSE)</f>
        <v>20028</v>
      </c>
      <c r="F18" s="24">
        <f>VLOOKUP($A18,Losses,MATCH(F$3,'Losses by Year 19882006'!$B$4:$T$4,0)+1,FALSE)/100</f>
        <v>3.1899999999999998E-2</v>
      </c>
      <c r="G18" s="40">
        <f>VLOOKUP($A18,Sales,MATCH(G$3,'Sales by Year 19882006'!$B$4:$T$4,0)+1,FALSE)</f>
        <v>18774</v>
      </c>
      <c r="H18" s="24">
        <f>VLOOKUP($A18,Losses,MATCH(H$3,'Losses by Year 19882006'!$B$4:$T$4,0)+1,FALSE)/100</f>
        <v>6.5000000000000002E-2</v>
      </c>
      <c r="I18" s="40">
        <f>VLOOKUP($A18,Sales,MATCH(I$3,'Sales by Year 19882006'!$B$4:$T$4,0)+1,FALSE)</f>
        <v>18672</v>
      </c>
      <c r="J18" s="24">
        <f>VLOOKUP($A18,Losses,MATCH(J$3,'Losses by Year 19882006'!$B$4:$T$4,0)+1,FALSE)/100</f>
        <v>7.1199999999999999E-2</v>
      </c>
      <c r="K18" s="40">
        <f>VLOOKUP($A18,Sales,MATCH(K$3,'Sales by Year 19882006'!$B$4:$T$4,0)+1,FALSE)</f>
        <v>18167</v>
      </c>
      <c r="L18" s="24">
        <f>VLOOKUP($A18,Losses,MATCH(L$3,'Losses by Year 19882006'!$B$4:$T$4,0)+1,FALSE)/100</f>
        <v>6.5000000000000002E-2</v>
      </c>
      <c r="M18" s="40">
        <f>VLOOKUP($A18,Sales,MATCH(M$3,'Sales by Year 19882006'!$B$4:$T$4,0)+1,FALSE)</f>
        <v>19132</v>
      </c>
      <c r="N18" s="24">
        <f>VLOOKUP($A18,Losses,MATCH(N$3,'Losses by Year 19882006'!$B$4:$T$4,0)+1,FALSE)/100</f>
        <v>4.1599999999999998E-2</v>
      </c>
      <c r="O18" s="40">
        <f>VLOOKUP($A18,Sales,MATCH(O$3,'Sales by Year 19882006'!$B$4:$T$4,0)+1,FALSE)</f>
        <v>20339</v>
      </c>
      <c r="P18" s="24">
        <f>VLOOKUP($A18,Losses,MATCH(P$3,'Losses by Year 19882006'!$B$4:$T$4,0)+1,FALSE)/100</f>
        <v>5.0300000000000004E-2</v>
      </c>
      <c r="Q18" s="40">
        <f>VLOOKUP($A18,Sales,MATCH(Q$3,'Sales by Year 19882006'!$B$4:$T$4,0)+1,FALSE)</f>
        <v>20856</v>
      </c>
    </row>
    <row r="19" spans="1:17">
      <c r="A19" s="23" t="s">
        <v>27</v>
      </c>
      <c r="B19" s="40" t="s">
        <v>331</v>
      </c>
      <c r="C19" s="40" t="s">
        <v>327</v>
      </c>
      <c r="D19" s="24">
        <f>VLOOKUP($A19,Losses,MATCH(D$3,'Losses by Year 19882006'!$B$4:$T$4,0)+1,FALSE)/100</f>
        <v>0.12210000000000001</v>
      </c>
      <c r="E19" s="40">
        <f>VLOOKUP($A19,Sales,MATCH(E$3,'Sales by Year 19882006'!$B$4:$T$4,0)+1,FALSE)</f>
        <v>50372</v>
      </c>
      <c r="F19" s="24">
        <f>VLOOKUP($A19,Losses,MATCH(F$3,'Losses by Year 19882006'!$B$4:$T$4,0)+1,FALSE)/100</f>
        <v>3.6900000000000002E-2</v>
      </c>
      <c r="G19" s="40">
        <f>VLOOKUP($A19,Sales,MATCH(G$3,'Sales by Year 19882006'!$B$4:$T$4,0)+1,FALSE)</f>
        <v>51427</v>
      </c>
      <c r="H19" s="24">
        <f>VLOOKUP($A19,Losses,MATCH(H$3,'Losses by Year 19882006'!$B$4:$T$4,0)+1,FALSE)/100</f>
        <v>8.6400000000000005E-2</v>
      </c>
      <c r="I19" s="40">
        <f>VLOOKUP($A19,Sales,MATCH(I$3,'Sales by Year 19882006'!$B$4:$T$4,0)+1,FALSE)</f>
        <v>54088</v>
      </c>
      <c r="J19" s="24">
        <f>VLOOKUP($A19,Losses,MATCH(J$3,'Losses by Year 19882006'!$B$4:$T$4,0)+1,FALSE)/100</f>
        <v>0.1018</v>
      </c>
      <c r="K19" s="40">
        <f>VLOOKUP($A19,Sales,MATCH(K$3,'Sales by Year 19882006'!$B$4:$T$4,0)+1,FALSE)</f>
        <v>52275</v>
      </c>
      <c r="L19" s="24">
        <f>VLOOKUP($A19,Losses,MATCH(L$3,'Losses by Year 19882006'!$B$4:$T$4,0)+1,FALSE)/100</f>
        <v>4.9699999999999994E-2</v>
      </c>
      <c r="M19" s="40">
        <f>VLOOKUP($A19,Sales,MATCH(M$3,'Sales by Year 19882006'!$B$4:$T$4,0)+1,FALSE)</f>
        <v>53790</v>
      </c>
      <c r="N19" s="24">
        <f>VLOOKUP($A19,Losses,MATCH(N$3,'Losses by Year 19882006'!$B$4:$T$4,0)+1,FALSE)/100</f>
        <v>6.4600000000000005E-2</v>
      </c>
      <c r="O19" s="40">
        <f>VLOOKUP($A19,Sales,MATCH(O$3,'Sales by Year 19882006'!$B$4:$T$4,0)+1,FALSE)</f>
        <v>55683</v>
      </c>
      <c r="P19" s="24">
        <f>VLOOKUP($A19,Losses,MATCH(P$3,'Losses by Year 19882006'!$B$4:$T$4,0)+1,FALSE)/100</f>
        <v>7.0199999999999999E-2</v>
      </c>
      <c r="Q19" s="40">
        <f>VLOOKUP($A19,Sales,MATCH(Q$3,'Sales by Year 19882006'!$B$4:$T$4,0)+1,FALSE)</f>
        <v>55874</v>
      </c>
    </row>
    <row r="20" spans="1:17">
      <c r="A20" s="23" t="s">
        <v>28</v>
      </c>
      <c r="B20" s="40" t="s">
        <v>294</v>
      </c>
      <c r="C20" s="40" t="s">
        <v>292</v>
      </c>
      <c r="D20" s="24">
        <f>VLOOKUP($A20,Losses,MATCH(D$3,'Losses by Year 19882006'!$B$4:$T$4,0)+1,FALSE)/100</f>
        <v>7.1900000000000006E-2</v>
      </c>
      <c r="E20" s="40">
        <f>VLOOKUP($A20,Sales,MATCH(E$3,'Sales by Year 19882006'!$B$4:$T$4,0)+1,FALSE)</f>
        <v>522132</v>
      </c>
      <c r="F20" s="24">
        <f>VLOOKUP($A20,Losses,MATCH(F$3,'Losses by Year 19882006'!$B$4:$T$4,0)+1,FALSE)/100</f>
        <v>7.1599999999999997E-2</v>
      </c>
      <c r="G20" s="40">
        <f>VLOOKUP($A20,Sales,MATCH(G$3,'Sales by Year 19882006'!$B$4:$T$4,0)+1,FALSE)</f>
        <v>513707</v>
      </c>
      <c r="H20" s="24">
        <f>VLOOKUP($A20,Losses,MATCH(H$3,'Losses by Year 19882006'!$B$4:$T$4,0)+1,FALSE)/100</f>
        <v>7.4299999999999991E-2</v>
      </c>
      <c r="I20" s="40">
        <f>VLOOKUP($A20,Sales,MATCH(I$3,'Sales by Year 19882006'!$B$4:$T$4,0)+1,FALSE)</f>
        <v>526118</v>
      </c>
      <c r="J20" s="24">
        <f>VLOOKUP($A20,Losses,MATCH(J$3,'Losses by Year 19882006'!$B$4:$T$4,0)+1,FALSE)/100</f>
        <v>6.9699999999999998E-2</v>
      </c>
      <c r="K20" s="40">
        <f>VLOOKUP($A20,Sales,MATCH(K$3,'Sales by Year 19882006'!$B$4:$T$4,0)+1,FALSE)</f>
        <v>529889</v>
      </c>
      <c r="L20" s="24">
        <f>VLOOKUP($A20,Losses,MATCH(L$3,'Losses by Year 19882006'!$B$4:$T$4,0)+1,FALSE)/100</f>
        <v>7.0800000000000002E-2</v>
      </c>
      <c r="M20" s="40">
        <f>VLOOKUP($A20,Sales,MATCH(M$3,'Sales by Year 19882006'!$B$4:$T$4,0)+1,FALSE)</f>
        <v>545383</v>
      </c>
      <c r="N20" s="24">
        <f>VLOOKUP($A20,Losses,MATCH(N$3,'Losses by Year 19882006'!$B$4:$T$4,0)+1,FALSE)/100</f>
        <v>8.0299999999999996E-2</v>
      </c>
      <c r="O20" s="40">
        <f>VLOOKUP($A20,Sales,MATCH(O$3,'Sales by Year 19882006'!$B$4:$T$4,0)+1,FALSE)</f>
        <v>571557</v>
      </c>
      <c r="P20" s="24">
        <f>VLOOKUP($A20,Losses,MATCH(P$3,'Losses by Year 19882006'!$B$4:$T$4,0)+1,FALSE)/100</f>
        <v>5.96E-2</v>
      </c>
      <c r="Q20" s="40">
        <f>VLOOKUP($A20,Sales,MATCH(Q$3,'Sales by Year 19882006'!$B$4:$T$4,0)+1,FALSE)</f>
        <v>623050</v>
      </c>
    </row>
    <row r="21" spans="1:17">
      <c r="A21" s="23" t="s">
        <v>29</v>
      </c>
      <c r="B21" s="40" t="s">
        <v>295</v>
      </c>
      <c r="C21" s="40" t="s">
        <v>292</v>
      </c>
      <c r="D21" s="24">
        <f>VLOOKUP($A21,Losses,MATCH(D$3,'Losses by Year 19882006'!$B$4:$T$4,0)+1,FALSE)/100</f>
        <v>2.1899999999999999E-2</v>
      </c>
      <c r="E21" s="40">
        <f>VLOOKUP($A21,Sales,MATCH(E$3,'Sales by Year 19882006'!$B$4:$T$4,0)+1,FALSE)</f>
        <v>1237105</v>
      </c>
      <c r="F21" s="24">
        <f>VLOOKUP($A21,Losses,MATCH(F$3,'Losses by Year 19882006'!$B$4:$T$4,0)+1,FALSE)/100</f>
        <v>2.8999999999999998E-2</v>
      </c>
      <c r="G21" s="40">
        <f>VLOOKUP($A21,Sales,MATCH(G$3,'Sales by Year 19882006'!$B$4:$T$4,0)+1,FALSE)</f>
        <v>1154607</v>
      </c>
      <c r="H21" s="24">
        <f>VLOOKUP($A21,Losses,MATCH(H$3,'Losses by Year 19882006'!$B$4:$T$4,0)+1,FALSE)/100</f>
        <v>1.89E-2</v>
      </c>
      <c r="I21" s="40">
        <f>VLOOKUP($A21,Sales,MATCH(I$3,'Sales by Year 19882006'!$B$4:$T$4,0)+1,FALSE)</f>
        <v>1258073</v>
      </c>
      <c r="J21" s="24">
        <f>VLOOKUP($A21,Losses,MATCH(J$3,'Losses by Year 19882006'!$B$4:$T$4,0)+1,FALSE)/100</f>
        <v>3.0299999999999997E-2</v>
      </c>
      <c r="K21" s="40">
        <f>VLOOKUP($A21,Sales,MATCH(K$3,'Sales by Year 19882006'!$B$4:$T$4,0)+1,FALSE)</f>
        <v>1239578</v>
      </c>
      <c r="L21" s="24">
        <f>VLOOKUP($A21,Losses,MATCH(L$3,'Losses by Year 19882006'!$B$4:$T$4,0)+1,FALSE)/100</f>
        <v>2.4E-2</v>
      </c>
      <c r="M21" s="40">
        <f>VLOOKUP($A21,Sales,MATCH(M$3,'Sales by Year 19882006'!$B$4:$T$4,0)+1,FALSE)</f>
        <v>1273662</v>
      </c>
      <c r="N21" s="24">
        <f>VLOOKUP($A21,Losses,MATCH(N$3,'Losses by Year 19882006'!$B$4:$T$4,0)+1,FALSE)/100</f>
        <v>2.4799999999999999E-2</v>
      </c>
      <c r="O21" s="40">
        <f>VLOOKUP($A21,Sales,MATCH(O$3,'Sales by Year 19882006'!$B$4:$T$4,0)+1,FALSE)</f>
        <v>1292369</v>
      </c>
      <c r="P21" s="24">
        <f>VLOOKUP($A21,Losses,MATCH(P$3,'Losses by Year 19882006'!$B$4:$T$4,0)+1,FALSE)/100</f>
        <v>2.9300000000000003E-2</v>
      </c>
      <c r="Q21" s="40">
        <f>VLOOKUP($A21,Sales,MATCH(Q$3,'Sales by Year 19882006'!$B$4:$T$4,0)+1,FALSE)</f>
        <v>1309389</v>
      </c>
    </row>
    <row r="22" spans="1:17">
      <c r="A22" s="23" t="s">
        <v>31</v>
      </c>
      <c r="B22" s="40" t="s">
        <v>332</v>
      </c>
      <c r="C22" s="40" t="s">
        <v>327</v>
      </c>
      <c r="D22" s="24">
        <f>VLOOKUP($A22,Losses,MATCH(D$3,'Losses by Year 19882006'!$B$4:$T$4,0)+1,FALSE)/100</f>
        <v>5.7599999999999998E-2</v>
      </c>
      <c r="E22" s="40">
        <f>VLOOKUP($A22,Sales,MATCH(E$3,'Sales by Year 19882006'!$B$4:$T$4,0)+1,FALSE)</f>
        <v>230602</v>
      </c>
      <c r="F22" s="24">
        <f>VLOOKUP($A22,Losses,MATCH(F$3,'Losses by Year 19882006'!$B$4:$T$4,0)+1,FALSE)/100</f>
        <v>5.2499999999999998E-2</v>
      </c>
      <c r="G22" s="40">
        <f>VLOOKUP($A22,Sales,MATCH(G$3,'Sales by Year 19882006'!$B$4:$T$4,0)+1,FALSE)</f>
        <v>221999</v>
      </c>
      <c r="H22" s="24">
        <f>VLOOKUP($A22,Losses,MATCH(H$3,'Losses by Year 19882006'!$B$4:$T$4,0)+1,FALSE)/100</f>
        <v>5.0099999999999999E-2</v>
      </c>
      <c r="I22" s="40">
        <f>VLOOKUP($A22,Sales,MATCH(I$3,'Sales by Year 19882006'!$B$4:$T$4,0)+1,FALSE)</f>
        <v>225440</v>
      </c>
      <c r="J22" s="24">
        <f>VLOOKUP($A22,Losses,MATCH(J$3,'Losses by Year 19882006'!$B$4:$T$4,0)+1,FALSE)/100</f>
        <v>5.0300000000000004E-2</v>
      </c>
      <c r="K22" s="40">
        <f>VLOOKUP($A22,Sales,MATCH(K$3,'Sales by Year 19882006'!$B$4:$T$4,0)+1,FALSE)</f>
        <v>226511</v>
      </c>
      <c r="L22" s="24">
        <f>VLOOKUP($A22,Losses,MATCH(L$3,'Losses by Year 19882006'!$B$4:$T$4,0)+1,FALSE)/100</f>
        <v>3.8399999999999997E-2</v>
      </c>
      <c r="M22" s="40">
        <f>VLOOKUP($A22,Sales,MATCH(M$3,'Sales by Year 19882006'!$B$4:$T$4,0)+1,FALSE)</f>
        <v>226189</v>
      </c>
      <c r="N22" s="24">
        <f>VLOOKUP($A22,Losses,MATCH(N$3,'Losses by Year 19882006'!$B$4:$T$4,0)+1,FALSE)/100</f>
        <v>4.7199999999999999E-2</v>
      </c>
      <c r="O22" s="40">
        <f>VLOOKUP($A22,Sales,MATCH(O$3,'Sales by Year 19882006'!$B$4:$T$4,0)+1,FALSE)</f>
        <v>229336</v>
      </c>
      <c r="P22" s="24">
        <f>VLOOKUP($A22,Losses,MATCH(P$3,'Losses by Year 19882006'!$B$4:$T$4,0)+1,FALSE)/100</f>
        <v>6.5799999999999997E-2</v>
      </c>
      <c r="Q22" s="40">
        <f>VLOOKUP($A22,Sales,MATCH(Q$3,'Sales by Year 19882006'!$B$4:$T$4,0)+1,FALSE)</f>
        <v>234779</v>
      </c>
    </row>
    <row r="23" spans="1:17">
      <c r="A23" s="23" t="s">
        <v>32</v>
      </c>
      <c r="B23" s="40" t="s">
        <v>333</v>
      </c>
      <c r="C23" s="40" t="s">
        <v>327</v>
      </c>
      <c r="D23" s="24">
        <f>VLOOKUP($A23,Losses,MATCH(D$3,'Losses by Year 19882006'!$B$4:$T$4,0)+1,FALSE)/100</f>
        <v>4.8000000000000001E-2</v>
      </c>
      <c r="E23" s="40">
        <f>VLOOKUP($A23,Sales,MATCH(E$3,'Sales by Year 19882006'!$B$4:$T$4,0)+1,FALSE)</f>
        <v>112092</v>
      </c>
      <c r="F23" s="24">
        <f>VLOOKUP($A23,Losses,MATCH(F$3,'Losses by Year 19882006'!$B$4:$T$4,0)+1,FALSE)/100</f>
        <v>5.9000000000000004E-2</v>
      </c>
      <c r="G23" s="40">
        <f>VLOOKUP($A23,Sales,MATCH(G$3,'Sales by Year 19882006'!$B$4:$T$4,0)+1,FALSE)</f>
        <v>106280</v>
      </c>
      <c r="H23" s="24">
        <f>VLOOKUP($A23,Losses,MATCH(H$3,'Losses by Year 19882006'!$B$4:$T$4,0)+1,FALSE)/100</f>
        <v>5.3099999999999994E-2</v>
      </c>
      <c r="I23" s="40">
        <f>VLOOKUP($A23,Sales,MATCH(I$3,'Sales by Year 19882006'!$B$4:$T$4,0)+1,FALSE)</f>
        <v>109836</v>
      </c>
      <c r="J23" s="24">
        <f>VLOOKUP($A23,Losses,MATCH(J$3,'Losses by Year 19882006'!$B$4:$T$4,0)+1,FALSE)/100</f>
        <v>7.3800000000000004E-2</v>
      </c>
      <c r="K23" s="40">
        <f>VLOOKUP($A23,Sales,MATCH(K$3,'Sales by Year 19882006'!$B$4:$T$4,0)+1,FALSE)</f>
        <v>108577</v>
      </c>
      <c r="L23" s="24">
        <f>VLOOKUP($A23,Losses,MATCH(L$3,'Losses by Year 19882006'!$B$4:$T$4,0)+1,FALSE)/100</f>
        <v>5.8099999999999999E-2</v>
      </c>
      <c r="M23" s="40">
        <f>VLOOKUP($A23,Sales,MATCH(M$3,'Sales by Year 19882006'!$B$4:$T$4,0)+1,FALSE)</f>
        <v>111494</v>
      </c>
      <c r="N23" s="24">
        <f>VLOOKUP($A23,Losses,MATCH(N$3,'Losses by Year 19882006'!$B$4:$T$4,0)+1,FALSE)/100</f>
        <v>6.3E-2</v>
      </c>
      <c r="O23" s="40">
        <f>VLOOKUP($A23,Sales,MATCH(O$3,'Sales by Year 19882006'!$B$4:$T$4,0)+1,FALSE)</f>
        <v>114658</v>
      </c>
      <c r="P23" s="24">
        <f>VLOOKUP($A23,Losses,MATCH(P$3,'Losses by Year 19882006'!$B$4:$T$4,0)+1,FALSE)/100</f>
        <v>4.8600000000000004E-2</v>
      </c>
      <c r="Q23" s="40">
        <f>VLOOKUP($A23,Sales,MATCH(Q$3,'Sales by Year 19882006'!$B$4:$T$4,0)+1,FALSE)</f>
        <v>118971</v>
      </c>
    </row>
    <row r="24" spans="1:17">
      <c r="A24" s="23" t="s">
        <v>33</v>
      </c>
      <c r="B24" s="40" t="s">
        <v>334</v>
      </c>
      <c r="C24" s="40" t="s">
        <v>327</v>
      </c>
      <c r="D24" s="24">
        <f>VLOOKUP($A24,Losses,MATCH(D$3,'Losses by Year 19882006'!$B$4:$T$4,0)+1,FALSE)/100</f>
        <v>1.77E-2</v>
      </c>
      <c r="E24" s="40">
        <f>VLOOKUP($A24,Sales,MATCH(E$3,'Sales by Year 19882006'!$B$4:$T$4,0)+1,FALSE)</f>
        <v>20724</v>
      </c>
      <c r="F24" s="24">
        <f>VLOOKUP($A24,Losses,MATCH(F$3,'Losses by Year 19882006'!$B$4:$T$4,0)+1,FALSE)/100</f>
        <v>2.06E-2</v>
      </c>
      <c r="G24" s="40">
        <f>VLOOKUP($A24,Sales,MATCH(G$3,'Sales by Year 19882006'!$B$4:$T$4,0)+1,FALSE)</f>
        <v>21226</v>
      </c>
      <c r="H24" s="24">
        <f>VLOOKUP($A24,Losses,MATCH(H$3,'Losses by Year 19882006'!$B$4:$T$4,0)+1,FALSE)/100</f>
        <v>6.7099999999999993E-2</v>
      </c>
      <c r="I24" s="40">
        <f>VLOOKUP($A24,Sales,MATCH(I$3,'Sales by Year 19882006'!$B$4:$T$4,0)+1,FALSE)</f>
        <v>20109</v>
      </c>
      <c r="J24" s="24">
        <f>VLOOKUP($A24,Losses,MATCH(J$3,'Losses by Year 19882006'!$B$4:$T$4,0)+1,FALSE)/100</f>
        <v>6.5099999999999991E-2</v>
      </c>
      <c r="K24" s="40">
        <f>VLOOKUP($A24,Sales,MATCH(K$3,'Sales by Year 19882006'!$B$4:$T$4,0)+1,FALSE)</f>
        <v>20734</v>
      </c>
      <c r="L24" s="24">
        <f>VLOOKUP($A24,Losses,MATCH(L$3,'Losses by Year 19882006'!$B$4:$T$4,0)+1,FALSE)/100</f>
        <v>7.1199999999999999E-2</v>
      </c>
      <c r="M24" s="40">
        <f>VLOOKUP($A24,Sales,MATCH(M$3,'Sales by Year 19882006'!$B$4:$T$4,0)+1,FALSE)</f>
        <v>19981</v>
      </c>
      <c r="N24" s="24">
        <f>VLOOKUP($A24,Losses,MATCH(N$3,'Losses by Year 19882006'!$B$4:$T$4,0)+1,FALSE)/100</f>
        <v>7.6299999999999993E-2</v>
      </c>
      <c r="O24" s="40">
        <f>VLOOKUP($A24,Sales,MATCH(O$3,'Sales by Year 19882006'!$B$4:$T$4,0)+1,FALSE)</f>
        <v>21093</v>
      </c>
      <c r="P24" s="24">
        <f>VLOOKUP($A24,Losses,MATCH(P$3,'Losses by Year 19882006'!$B$4:$T$4,0)+1,FALSE)/100</f>
        <v>4.53E-2</v>
      </c>
      <c r="Q24" s="40">
        <f>VLOOKUP($A24,Sales,MATCH(Q$3,'Sales by Year 19882006'!$B$4:$T$4,0)+1,FALSE)</f>
        <v>22051</v>
      </c>
    </row>
    <row r="25" spans="1:17">
      <c r="A25" s="23" t="s">
        <v>35</v>
      </c>
      <c r="B25" s="40" t="s">
        <v>356</v>
      </c>
      <c r="C25" s="40" t="s">
        <v>327</v>
      </c>
      <c r="D25" s="24">
        <f>VLOOKUP($A25,Losses,MATCH(D$3,'Losses by Year 19882006'!$B$4:$T$4,0)+1,FALSE)/100</f>
        <v>3.7499999999999999E-2</v>
      </c>
      <c r="E25" s="40">
        <f>VLOOKUP($A25,Sales,MATCH(E$3,'Sales by Year 19882006'!$B$4:$T$4,0)+1,FALSE)</f>
        <v>4125407</v>
      </c>
      <c r="F25" s="24">
        <f>VLOOKUP($A25,Losses,MATCH(F$3,'Losses by Year 19882006'!$B$4:$T$4,0)+1,FALSE)/100</f>
        <v>3.6200000000000003E-2</v>
      </c>
      <c r="G25" s="40">
        <f>VLOOKUP($A25,Sales,MATCH(G$3,'Sales by Year 19882006'!$B$4:$T$4,0)+1,FALSE)</f>
        <v>3984998</v>
      </c>
      <c r="H25" s="24">
        <f>VLOOKUP($A25,Losses,MATCH(H$3,'Losses by Year 19882006'!$B$4:$T$4,0)+1,FALSE)/100</f>
        <v>1.4000000000000002E-3</v>
      </c>
      <c r="I25" s="40">
        <f>VLOOKUP($A25,Sales,MATCH(I$3,'Sales by Year 19882006'!$B$4:$T$4,0)+1,FALSE)</f>
        <v>4029289</v>
      </c>
      <c r="J25" s="24">
        <f>VLOOKUP($A25,Losses,MATCH(J$3,'Losses by Year 19882006'!$B$4:$T$4,0)+1,FALSE)/100</f>
        <v>0</v>
      </c>
      <c r="K25" s="40">
        <f>VLOOKUP($A25,Sales,MATCH(K$3,'Sales by Year 19882006'!$B$4:$T$4,0)+1,FALSE)</f>
        <v>4081653</v>
      </c>
      <c r="L25" s="24">
        <f>VLOOKUP($A25,Losses,MATCH(L$3,'Losses by Year 19882006'!$B$4:$T$4,0)+1,FALSE)/100</f>
        <v>0</v>
      </c>
      <c r="M25" s="40">
        <f>VLOOKUP($A25,Sales,MATCH(M$3,'Sales by Year 19882006'!$B$4:$T$4,0)+1,FALSE)</f>
        <v>4202563</v>
      </c>
      <c r="N25" s="24">
        <f>VLOOKUP($A25,Losses,MATCH(N$3,'Losses by Year 19882006'!$B$4:$T$4,0)+1,FALSE)/100</f>
        <v>3.4700000000000002E-2</v>
      </c>
      <c r="O25" s="40">
        <f>VLOOKUP($A25,Sales,MATCH(O$3,'Sales by Year 19882006'!$B$4:$T$4,0)+1,FALSE)</f>
        <v>4289629</v>
      </c>
      <c r="P25" s="24">
        <f>VLOOKUP($A25,Losses,MATCH(P$3,'Losses by Year 19882006'!$B$4:$T$4,0)+1,FALSE)/100</f>
        <v>3.32E-2</v>
      </c>
      <c r="Q25" s="40">
        <f>VLOOKUP($A25,Sales,MATCH(Q$3,'Sales by Year 19882006'!$B$4:$T$4,0)+1,FALSE)</f>
        <v>4429952</v>
      </c>
    </row>
    <row r="26" spans="1:17">
      <c r="A26" s="23" t="s">
        <v>36</v>
      </c>
      <c r="B26" s="40" t="s">
        <v>305</v>
      </c>
      <c r="C26" s="40" t="s">
        <v>292</v>
      </c>
      <c r="D26" s="24">
        <f>VLOOKUP($A26,Losses,MATCH(D$3,'Losses by Year 19882006'!$B$4:$T$4,0)+1,FALSE)/100</f>
        <v>3.0999999999999999E-3</v>
      </c>
      <c r="E26" s="40">
        <f>VLOOKUP($A26,Sales,MATCH(E$3,'Sales by Year 19882006'!$B$4:$T$4,0)+1,FALSE)</f>
        <v>639695</v>
      </c>
      <c r="F26" s="24">
        <f>VLOOKUP($A26,Losses,MATCH(F$3,'Losses by Year 19882006'!$B$4:$T$4,0)+1,FALSE)/100</f>
        <v>2.0000000000000001E-4</v>
      </c>
      <c r="G26" s="40">
        <f>VLOOKUP($A26,Sales,MATCH(G$3,'Sales by Year 19882006'!$B$4:$T$4,0)+1,FALSE)</f>
        <v>618247</v>
      </c>
      <c r="H26" s="24">
        <f>VLOOKUP($A26,Losses,MATCH(H$3,'Losses by Year 19882006'!$B$4:$T$4,0)+1,FALSE)/100</f>
        <v>1.1399999999999999E-2</v>
      </c>
      <c r="I26" s="40">
        <f>VLOOKUP($A26,Sales,MATCH(I$3,'Sales by Year 19882006'!$B$4:$T$4,0)+1,FALSE)</f>
        <v>796692</v>
      </c>
      <c r="J26" s="24">
        <f>VLOOKUP($A26,Losses,MATCH(J$3,'Losses by Year 19882006'!$B$4:$T$4,0)+1,FALSE)/100</f>
        <v>2.4300000000000002E-2</v>
      </c>
      <c r="K26" s="40">
        <f>VLOOKUP($A26,Sales,MATCH(K$3,'Sales by Year 19882006'!$B$4:$T$4,0)+1,FALSE)</f>
        <v>877211</v>
      </c>
      <c r="L26" s="24">
        <f>VLOOKUP($A26,Losses,MATCH(L$3,'Losses by Year 19882006'!$B$4:$T$4,0)+1,FALSE)/100</f>
        <v>2.6099999999999998E-2</v>
      </c>
      <c r="M26" s="40">
        <f>VLOOKUP($A26,Sales,MATCH(M$3,'Sales by Year 19882006'!$B$4:$T$4,0)+1,FALSE)</f>
        <v>1000571</v>
      </c>
      <c r="N26" s="24">
        <f>VLOOKUP($A26,Losses,MATCH(N$3,'Losses by Year 19882006'!$B$4:$T$4,0)+1,FALSE)/100</f>
        <v>2.53E-2</v>
      </c>
      <c r="O26" s="40">
        <f>VLOOKUP($A26,Sales,MATCH(O$3,'Sales by Year 19882006'!$B$4:$T$4,0)+1,FALSE)</f>
        <v>980294</v>
      </c>
      <c r="P26" s="24">
        <f>VLOOKUP($A26,Losses,MATCH(P$3,'Losses by Year 19882006'!$B$4:$T$4,0)+1,FALSE)/100</f>
        <v>5.04E-2</v>
      </c>
      <c r="Q26" s="40">
        <f>VLOOKUP($A26,Sales,MATCH(Q$3,'Sales by Year 19882006'!$B$4:$T$4,0)+1,FALSE)</f>
        <v>1009445</v>
      </c>
    </row>
    <row r="27" spans="1:17">
      <c r="A27" s="23" t="s">
        <v>37</v>
      </c>
      <c r="B27" s="40" t="s">
        <v>256</v>
      </c>
      <c r="C27" s="40" t="s">
        <v>246</v>
      </c>
      <c r="D27" s="24">
        <f>VLOOKUP($A27,Losses,MATCH(D$3,'Losses by Year 19882006'!$B$4:$T$4,0)+1,FALSE)/100</f>
        <v>7.4400000000000008E-2</v>
      </c>
      <c r="E27" s="40">
        <f>VLOOKUP($A27,Sales,MATCH(E$3,'Sales by Year 19882006'!$B$4:$T$4,0)+1,FALSE)</f>
        <v>179086</v>
      </c>
      <c r="F27" s="24">
        <f>VLOOKUP($A27,Losses,MATCH(F$3,'Losses by Year 19882006'!$B$4:$T$4,0)+1,FALSE)/100</f>
        <v>4.7500000000000001E-2</v>
      </c>
      <c r="G27" s="40">
        <f>VLOOKUP($A27,Sales,MATCH(G$3,'Sales by Year 19882006'!$B$4:$T$4,0)+1,FALSE)</f>
        <v>173472</v>
      </c>
      <c r="H27" s="24">
        <f>VLOOKUP($A27,Losses,MATCH(H$3,'Losses by Year 19882006'!$B$4:$T$4,0)+1,FALSE)/100</f>
        <v>7.1399999999999991E-2</v>
      </c>
      <c r="I27" s="40">
        <f>VLOOKUP($A27,Sales,MATCH(I$3,'Sales by Year 19882006'!$B$4:$T$4,0)+1,FALSE)</f>
        <v>172846</v>
      </c>
      <c r="J27" s="24">
        <f>VLOOKUP($A27,Losses,MATCH(J$3,'Losses by Year 19882006'!$B$4:$T$4,0)+1,FALSE)/100</f>
        <v>7.1500000000000008E-2</v>
      </c>
      <c r="K27" s="40">
        <f>VLOOKUP($A27,Sales,MATCH(K$3,'Sales by Year 19882006'!$B$4:$T$4,0)+1,FALSE)</f>
        <v>173651</v>
      </c>
      <c r="L27" s="24">
        <f>VLOOKUP($A27,Losses,MATCH(L$3,'Losses by Year 19882006'!$B$4:$T$4,0)+1,FALSE)/100</f>
        <v>6.59E-2</v>
      </c>
      <c r="M27" s="40">
        <f>VLOOKUP($A27,Sales,MATCH(M$3,'Sales by Year 19882006'!$B$4:$T$4,0)+1,FALSE)</f>
        <v>179774</v>
      </c>
      <c r="N27" s="24">
        <f>VLOOKUP($A27,Losses,MATCH(N$3,'Losses by Year 19882006'!$B$4:$T$4,0)+1,FALSE)/100</f>
        <v>8.0100000000000005E-2</v>
      </c>
      <c r="O27" s="40">
        <f>VLOOKUP($A27,Sales,MATCH(O$3,'Sales by Year 19882006'!$B$4:$T$4,0)+1,FALSE)</f>
        <v>182198</v>
      </c>
      <c r="P27" s="24">
        <f>VLOOKUP($A27,Losses,MATCH(P$3,'Losses by Year 19882006'!$B$4:$T$4,0)+1,FALSE)/100</f>
        <v>6.8699999999999997E-2</v>
      </c>
      <c r="Q27" s="40">
        <f>VLOOKUP($A27,Sales,MATCH(Q$3,'Sales by Year 19882006'!$B$4:$T$4,0)+1,FALSE)</f>
        <v>189716</v>
      </c>
    </row>
    <row r="28" spans="1:17" ht="12.75" customHeight="1">
      <c r="A28" s="23" t="s">
        <v>39</v>
      </c>
      <c r="B28" s="40" t="s">
        <v>306</v>
      </c>
      <c r="C28" s="40" t="s">
        <v>292</v>
      </c>
      <c r="D28" s="24">
        <f>VLOOKUP($A28,Losses,MATCH(D$3,'Losses by Year 19882006'!$B$4:$T$4,0)+1,FALSE)/100</f>
        <v>8.199999999999999E-2</v>
      </c>
      <c r="E28" s="40">
        <f>VLOOKUP($A28,Sales,MATCH(E$3,'Sales by Year 19882006'!$B$4:$T$4,0)+1,FALSE)</f>
        <v>86441</v>
      </c>
      <c r="F28" s="24">
        <f>VLOOKUP($A28,Losses,MATCH(F$3,'Losses by Year 19882006'!$B$4:$T$4,0)+1,FALSE)/100</f>
        <v>8.09E-2</v>
      </c>
      <c r="G28" s="40">
        <f>VLOOKUP($A28,Sales,MATCH(G$3,'Sales by Year 19882006'!$B$4:$T$4,0)+1,FALSE)</f>
        <v>86852</v>
      </c>
      <c r="H28" s="24">
        <f>VLOOKUP($A28,Losses,MATCH(H$3,'Losses by Year 19882006'!$B$4:$T$4,0)+1,FALSE)/100</f>
        <v>8.6999999999999994E-2</v>
      </c>
      <c r="I28" s="40">
        <f>VLOOKUP($A28,Sales,MATCH(I$3,'Sales by Year 19882006'!$B$4:$T$4,0)+1,FALSE)</f>
        <v>89141</v>
      </c>
      <c r="J28" s="24">
        <f>VLOOKUP($A28,Losses,MATCH(J$3,'Losses by Year 19882006'!$B$4:$T$4,0)+1,FALSE)/100</f>
        <v>8.8000000000000009E-2</v>
      </c>
      <c r="K28" s="40">
        <f>VLOOKUP($A28,Sales,MATCH(K$3,'Sales by Year 19882006'!$B$4:$T$4,0)+1,FALSE)</f>
        <v>92254</v>
      </c>
      <c r="L28" s="24">
        <f>VLOOKUP($A28,Losses,MATCH(L$3,'Losses by Year 19882006'!$B$4:$T$4,0)+1,FALSE)/100</f>
        <v>7.5600000000000001E-2</v>
      </c>
      <c r="M28" s="40">
        <f>VLOOKUP($A28,Sales,MATCH(M$3,'Sales by Year 19882006'!$B$4:$T$4,0)+1,FALSE)</f>
        <v>93800</v>
      </c>
      <c r="N28" s="24">
        <f>VLOOKUP($A28,Losses,MATCH(N$3,'Losses by Year 19882006'!$B$4:$T$4,0)+1,FALSE)/100</f>
        <v>7.9199999999999993E-2</v>
      </c>
      <c r="O28" s="40">
        <f>VLOOKUP($A28,Sales,MATCH(O$3,'Sales by Year 19882006'!$B$4:$T$4,0)+1,FALSE)</f>
        <v>92000</v>
      </c>
      <c r="P28" s="24">
        <f>VLOOKUP($A28,Losses,MATCH(P$3,'Losses by Year 19882006'!$B$4:$T$4,0)+1,FALSE)/100</f>
        <v>7.8100000000000003E-2</v>
      </c>
      <c r="Q28" s="40">
        <f>VLOOKUP($A28,Sales,MATCH(Q$3,'Sales by Year 19882006'!$B$4:$T$4,0)+1,FALSE)</f>
        <v>89124</v>
      </c>
    </row>
    <row r="29" spans="1:17">
      <c r="A29" s="23" t="s">
        <v>40</v>
      </c>
      <c r="B29" s="40" t="s">
        <v>307</v>
      </c>
      <c r="C29" s="40" t="s">
        <v>292</v>
      </c>
      <c r="D29" s="24">
        <f>VLOOKUP($A29,Losses,MATCH(D$3,'Losses by Year 19882006'!$B$4:$T$4,0)+1,FALSE)/100</f>
        <v>0.11990000000000001</v>
      </c>
      <c r="E29" s="40">
        <f>VLOOKUP($A29,Sales,MATCH(E$3,'Sales by Year 19882006'!$B$4:$T$4,0)+1,FALSE)</f>
        <v>25332</v>
      </c>
      <c r="F29" s="24">
        <f>VLOOKUP($A29,Losses,MATCH(F$3,'Losses by Year 19882006'!$B$4:$T$4,0)+1,FALSE)/100</f>
        <v>0.1106</v>
      </c>
      <c r="G29" s="40">
        <f>VLOOKUP($A29,Sales,MATCH(G$3,'Sales by Year 19882006'!$B$4:$T$4,0)+1,FALSE)</f>
        <v>25216</v>
      </c>
      <c r="H29" s="24">
        <f>VLOOKUP($A29,Losses,MATCH(H$3,'Losses by Year 19882006'!$B$4:$T$4,0)+1,FALSE)/100</f>
        <v>0.1119</v>
      </c>
      <c r="I29" s="40">
        <f>VLOOKUP($A29,Sales,MATCH(I$3,'Sales by Year 19882006'!$B$4:$T$4,0)+1,FALSE)</f>
        <v>25799</v>
      </c>
      <c r="J29" s="24">
        <f>VLOOKUP($A29,Losses,MATCH(J$3,'Losses by Year 19882006'!$B$4:$T$4,0)+1,FALSE)/100</f>
        <v>0.1144</v>
      </c>
      <c r="K29" s="40">
        <f>VLOOKUP($A29,Sales,MATCH(K$3,'Sales by Year 19882006'!$B$4:$T$4,0)+1,FALSE)</f>
        <v>24168</v>
      </c>
      <c r="L29" s="24">
        <f>VLOOKUP($A29,Losses,MATCH(L$3,'Losses by Year 19882006'!$B$4:$T$4,0)+1,FALSE)/100</f>
        <v>0.10949999999999999</v>
      </c>
      <c r="M29" s="40">
        <f>VLOOKUP($A29,Sales,MATCH(M$3,'Sales by Year 19882006'!$B$4:$T$4,0)+1,FALSE)</f>
        <v>23335</v>
      </c>
      <c r="N29" s="24">
        <f>VLOOKUP($A29,Losses,MATCH(N$3,'Losses by Year 19882006'!$B$4:$T$4,0)+1,FALSE)/100</f>
        <v>0.1198</v>
      </c>
      <c r="O29" s="40">
        <f>VLOOKUP($A29,Sales,MATCH(O$3,'Sales by Year 19882006'!$B$4:$T$4,0)+1,FALSE)</f>
        <v>23587</v>
      </c>
      <c r="P29" s="24">
        <f>VLOOKUP($A29,Losses,MATCH(P$3,'Losses by Year 19882006'!$B$4:$T$4,0)+1,FALSE)/100</f>
        <v>0.11810000000000001</v>
      </c>
      <c r="Q29" s="40">
        <f>VLOOKUP($A29,Sales,MATCH(Q$3,'Sales by Year 19882006'!$B$4:$T$4,0)+1,FALSE)</f>
        <v>24198</v>
      </c>
    </row>
    <row r="30" spans="1:17">
      <c r="A30" s="23" t="s">
        <v>41</v>
      </c>
      <c r="B30" s="40" t="s">
        <v>308</v>
      </c>
      <c r="C30" s="40" t="s">
        <v>292</v>
      </c>
      <c r="D30" s="24">
        <f>VLOOKUP($A30,Losses,MATCH(D$3,'Losses by Year 19882006'!$B$4:$T$4,0)+1,FALSE)/100</f>
        <v>4.1200000000000001E-2</v>
      </c>
      <c r="E30" s="40">
        <f>VLOOKUP($A30,Sales,MATCH(E$3,'Sales by Year 19882006'!$B$4:$T$4,0)+1,FALSE)</f>
        <v>359127</v>
      </c>
      <c r="F30" s="24">
        <f>VLOOKUP($A30,Losses,MATCH(F$3,'Losses by Year 19882006'!$B$4:$T$4,0)+1,FALSE)/100</f>
        <v>3.04E-2</v>
      </c>
      <c r="G30" s="40">
        <f>VLOOKUP($A30,Sales,MATCH(G$3,'Sales by Year 19882006'!$B$4:$T$4,0)+1,FALSE)</f>
        <v>441100</v>
      </c>
      <c r="H30" s="24">
        <f>VLOOKUP($A30,Losses,MATCH(H$3,'Losses by Year 19882006'!$B$4:$T$4,0)+1,FALSE)/100</f>
        <v>3.27E-2</v>
      </c>
      <c r="I30" s="40">
        <f>VLOOKUP($A30,Sales,MATCH(I$3,'Sales by Year 19882006'!$B$4:$T$4,0)+1,FALSE)</f>
        <v>461209</v>
      </c>
      <c r="J30" s="24">
        <f>VLOOKUP($A30,Losses,MATCH(J$3,'Losses by Year 19882006'!$B$4:$T$4,0)+1,FALSE)/100</f>
        <v>3.3700000000000001E-2</v>
      </c>
      <c r="K30" s="40">
        <f>VLOOKUP($A30,Sales,MATCH(K$3,'Sales by Year 19882006'!$B$4:$T$4,0)+1,FALSE)</f>
        <v>454802</v>
      </c>
      <c r="L30" s="24">
        <f>VLOOKUP($A30,Losses,MATCH(L$3,'Losses by Year 19882006'!$B$4:$T$4,0)+1,FALSE)/100</f>
        <v>2.98E-2</v>
      </c>
      <c r="M30" s="40">
        <f>VLOOKUP($A30,Sales,MATCH(M$3,'Sales by Year 19882006'!$B$4:$T$4,0)+1,FALSE)</f>
        <v>468498</v>
      </c>
      <c r="N30" s="24">
        <f>VLOOKUP($A30,Losses,MATCH(N$3,'Losses by Year 19882006'!$B$4:$T$4,0)+1,FALSE)/100</f>
        <v>3.2599999999999997E-2</v>
      </c>
      <c r="O30" s="40">
        <f>VLOOKUP($A30,Sales,MATCH(O$3,'Sales by Year 19882006'!$B$4:$T$4,0)+1,FALSE)</f>
        <v>488199</v>
      </c>
      <c r="P30" s="24">
        <f>VLOOKUP($A30,Losses,MATCH(P$3,'Losses by Year 19882006'!$B$4:$T$4,0)+1,FALSE)/100</f>
        <v>2.5699999999999997E-2</v>
      </c>
      <c r="Q30" s="40">
        <f>VLOOKUP($A30,Sales,MATCH(Q$3,'Sales by Year 19882006'!$B$4:$T$4,0)+1,FALSE)</f>
        <v>512677</v>
      </c>
    </row>
    <row r="31" spans="1:17">
      <c r="A31" s="23" t="s">
        <v>42</v>
      </c>
      <c r="B31" s="40" t="s">
        <v>309</v>
      </c>
      <c r="C31" s="40" t="s">
        <v>292</v>
      </c>
      <c r="D31" s="24">
        <f>VLOOKUP($A31,Losses,MATCH(D$3,'Losses by Year 19882006'!$B$4:$T$4,0)+1,FALSE)/100</f>
        <v>5.1900000000000002E-2</v>
      </c>
      <c r="E31" s="40">
        <f>VLOOKUP($A31,Sales,MATCH(E$3,'Sales by Year 19882006'!$B$4:$T$4,0)+1,FALSE)</f>
        <v>249871</v>
      </c>
      <c r="F31" s="24">
        <f>VLOOKUP($A31,Losses,MATCH(F$3,'Losses by Year 19882006'!$B$4:$T$4,0)+1,FALSE)/100</f>
        <v>5.4100000000000002E-2</v>
      </c>
      <c r="G31" s="40">
        <f>VLOOKUP($A31,Sales,MATCH(G$3,'Sales by Year 19882006'!$B$4:$T$4,0)+1,FALSE)</f>
        <v>241258</v>
      </c>
      <c r="H31" s="24">
        <f>VLOOKUP($A31,Losses,MATCH(H$3,'Losses by Year 19882006'!$B$4:$T$4,0)+1,FALSE)/100</f>
        <v>4.7800000000000002E-2</v>
      </c>
      <c r="I31" s="40">
        <f>VLOOKUP($A31,Sales,MATCH(I$3,'Sales by Year 19882006'!$B$4:$T$4,0)+1,FALSE)</f>
        <v>255523</v>
      </c>
      <c r="J31" s="24">
        <f>VLOOKUP($A31,Losses,MATCH(J$3,'Losses by Year 19882006'!$B$4:$T$4,0)+1,FALSE)/100</f>
        <v>5.3399999999999996E-2</v>
      </c>
      <c r="K31" s="40">
        <f>VLOOKUP($A31,Sales,MATCH(K$3,'Sales by Year 19882006'!$B$4:$T$4,0)+1,FALSE)</f>
        <v>267795</v>
      </c>
      <c r="L31" s="24">
        <f>VLOOKUP($A31,Losses,MATCH(L$3,'Losses by Year 19882006'!$B$4:$T$4,0)+1,FALSE)/100</f>
        <v>4.8899999999999999E-2</v>
      </c>
      <c r="M31" s="40">
        <f>VLOOKUP($A31,Sales,MATCH(M$3,'Sales by Year 19882006'!$B$4:$T$4,0)+1,FALSE)</f>
        <v>261825</v>
      </c>
      <c r="N31" s="24">
        <f>VLOOKUP($A31,Losses,MATCH(N$3,'Losses by Year 19882006'!$B$4:$T$4,0)+1,FALSE)/100</f>
        <v>4.3899999999999995E-2</v>
      </c>
      <c r="O31" s="40">
        <f>VLOOKUP($A31,Sales,MATCH(O$3,'Sales by Year 19882006'!$B$4:$T$4,0)+1,FALSE)</f>
        <v>274072</v>
      </c>
      <c r="P31" s="24">
        <f>VLOOKUP($A31,Losses,MATCH(P$3,'Losses by Year 19882006'!$B$4:$T$4,0)+1,FALSE)/100</f>
        <v>5.7200000000000001E-2</v>
      </c>
      <c r="Q31" s="40">
        <f>VLOOKUP($A31,Sales,MATCH(Q$3,'Sales by Year 19882006'!$B$4:$T$4,0)+1,FALSE)</f>
        <v>259489</v>
      </c>
    </row>
    <row r="32" spans="1:17">
      <c r="A32" s="23" t="s">
        <v>43</v>
      </c>
      <c r="B32" s="40" t="s">
        <v>310</v>
      </c>
      <c r="C32" s="40" t="s">
        <v>292</v>
      </c>
      <c r="D32" s="24">
        <f>VLOOKUP($A32,Losses,MATCH(D$3,'Losses by Year 19882006'!$B$4:$T$4,0)+1,FALSE)/100</f>
        <v>4.0999999999999995E-2</v>
      </c>
      <c r="E32" s="40">
        <f>VLOOKUP($A32,Sales,MATCH(E$3,'Sales by Year 19882006'!$B$4:$T$4,0)+1,FALSE)</f>
        <v>361248</v>
      </c>
      <c r="F32" s="24">
        <f>VLOOKUP($A32,Losses,MATCH(F$3,'Losses by Year 19882006'!$B$4:$T$4,0)+1,FALSE)/100</f>
        <v>4.9400000000000006E-2</v>
      </c>
      <c r="G32" s="40">
        <f>VLOOKUP($A32,Sales,MATCH(G$3,'Sales by Year 19882006'!$B$4:$T$4,0)+1,FALSE)</f>
        <v>347559</v>
      </c>
      <c r="H32" s="24">
        <f>VLOOKUP($A32,Losses,MATCH(H$3,'Losses by Year 19882006'!$B$4:$T$4,0)+1,FALSE)/100</f>
        <v>6.4299999999999996E-2</v>
      </c>
      <c r="I32" s="40">
        <f>VLOOKUP($A32,Sales,MATCH(I$3,'Sales by Year 19882006'!$B$4:$T$4,0)+1,FALSE)</f>
        <v>348330</v>
      </c>
      <c r="J32" s="24">
        <f>VLOOKUP($A32,Losses,MATCH(J$3,'Losses by Year 19882006'!$B$4:$T$4,0)+1,FALSE)/100</f>
        <v>7.1300000000000002E-2</v>
      </c>
      <c r="K32" s="40">
        <f>VLOOKUP($A32,Sales,MATCH(K$3,'Sales by Year 19882006'!$B$4:$T$4,0)+1,FALSE)</f>
        <v>348931</v>
      </c>
      <c r="L32" s="24">
        <f>VLOOKUP($A32,Losses,MATCH(L$3,'Losses by Year 19882006'!$B$4:$T$4,0)+1,FALSE)/100</f>
        <v>6.3399999999999998E-2</v>
      </c>
      <c r="M32" s="40">
        <f>VLOOKUP($A32,Sales,MATCH(M$3,'Sales by Year 19882006'!$B$4:$T$4,0)+1,FALSE)</f>
        <v>360195</v>
      </c>
      <c r="N32" s="24">
        <f>VLOOKUP($A32,Losses,MATCH(N$3,'Losses by Year 19882006'!$B$4:$T$4,0)+1,FALSE)/100</f>
        <v>0</v>
      </c>
      <c r="O32" s="40">
        <f>VLOOKUP($A32,Sales,MATCH(O$3,'Sales by Year 19882006'!$B$4:$T$4,0)+1,FALSE)</f>
        <v>364925</v>
      </c>
      <c r="P32" s="24">
        <f>VLOOKUP($A32,Losses,MATCH(P$3,'Losses by Year 19882006'!$B$4:$T$4,0)+1,FALSE)/100</f>
        <v>6.83E-2</v>
      </c>
      <c r="Q32" s="40">
        <f>VLOOKUP($A32,Sales,MATCH(Q$3,'Sales by Year 19882006'!$B$4:$T$4,0)+1,FALSE)</f>
        <v>382306</v>
      </c>
    </row>
    <row r="33" spans="1:17">
      <c r="A33" s="23" t="s">
        <v>44</v>
      </c>
      <c r="B33" s="40" t="s">
        <v>311</v>
      </c>
      <c r="C33" s="40" t="s">
        <v>292</v>
      </c>
      <c r="D33" s="24">
        <f>VLOOKUP($A33,Losses,MATCH(D$3,'Losses by Year 19882006'!$B$4:$T$4,0)+1,FALSE)/100</f>
        <v>5.8200000000000002E-2</v>
      </c>
      <c r="E33" s="40">
        <f>VLOOKUP($A33,Sales,MATCH(E$3,'Sales by Year 19882006'!$B$4:$T$4,0)+1,FALSE)</f>
        <v>315141</v>
      </c>
      <c r="F33" s="24">
        <f>VLOOKUP($A33,Losses,MATCH(F$3,'Losses by Year 19882006'!$B$4:$T$4,0)+1,FALSE)/100</f>
        <v>5.45E-2</v>
      </c>
      <c r="G33" s="40">
        <f>VLOOKUP($A33,Sales,MATCH(G$3,'Sales by Year 19882006'!$B$4:$T$4,0)+1,FALSE)</f>
        <v>316359</v>
      </c>
      <c r="H33" s="24">
        <f>VLOOKUP($A33,Losses,MATCH(H$3,'Losses by Year 19882006'!$B$4:$T$4,0)+1,FALSE)/100</f>
        <v>4.7899999999999998E-2</v>
      </c>
      <c r="I33" s="40">
        <f>VLOOKUP($A33,Sales,MATCH(I$3,'Sales by Year 19882006'!$B$4:$T$4,0)+1,FALSE)</f>
        <v>322634</v>
      </c>
      <c r="J33" s="24">
        <f>VLOOKUP($A33,Losses,MATCH(J$3,'Losses by Year 19882006'!$B$4:$T$4,0)+1,FALSE)/100</f>
        <v>4.4600000000000001E-2</v>
      </c>
      <c r="K33" s="40">
        <f>VLOOKUP($A33,Sales,MATCH(K$3,'Sales by Year 19882006'!$B$4:$T$4,0)+1,FALSE)</f>
        <v>320000</v>
      </c>
      <c r="L33" s="24">
        <f>VLOOKUP($A33,Losses,MATCH(L$3,'Losses by Year 19882006'!$B$4:$T$4,0)+1,FALSE)/100</f>
        <v>3.1899999999999998E-2</v>
      </c>
      <c r="M33" s="40">
        <f>VLOOKUP($A33,Sales,MATCH(M$3,'Sales by Year 19882006'!$B$4:$T$4,0)+1,FALSE)</f>
        <v>324979</v>
      </c>
      <c r="N33" s="24">
        <f>VLOOKUP($A33,Losses,MATCH(N$3,'Losses by Year 19882006'!$B$4:$T$4,0)+1,FALSE)/100</f>
        <v>4.6199999999999998E-2</v>
      </c>
      <c r="O33" s="40">
        <f>VLOOKUP($A33,Sales,MATCH(O$3,'Sales by Year 19882006'!$B$4:$T$4,0)+1,FALSE)</f>
        <v>328364</v>
      </c>
      <c r="P33" s="24">
        <f>VLOOKUP($A33,Losses,MATCH(P$3,'Losses by Year 19882006'!$B$4:$T$4,0)+1,FALSE)/100</f>
        <v>5.4800000000000001E-2</v>
      </c>
      <c r="Q33" s="40">
        <f>VLOOKUP($A33,Sales,MATCH(Q$3,'Sales by Year 19882006'!$B$4:$T$4,0)+1,FALSE)</f>
        <v>339032</v>
      </c>
    </row>
    <row r="34" spans="1:17">
      <c r="A34" s="23" t="s">
        <v>45</v>
      </c>
      <c r="B34" s="40" t="s">
        <v>335</v>
      </c>
      <c r="C34" s="40" t="s">
        <v>327</v>
      </c>
      <c r="D34" s="24">
        <f>VLOOKUP($A34,Losses,MATCH(D$3,'Losses by Year 19882006'!$B$4:$T$4,0)+1,FALSE)/100</f>
        <v>7.4099999999999999E-2</v>
      </c>
      <c r="E34" s="40">
        <f>VLOOKUP($A34,Sales,MATCH(E$3,'Sales by Year 19882006'!$B$4:$T$4,0)+1,FALSE)</f>
        <v>18120</v>
      </c>
      <c r="F34" s="24">
        <f>VLOOKUP($A34,Losses,MATCH(F$3,'Losses by Year 19882006'!$B$4:$T$4,0)+1,FALSE)/100</f>
        <v>2.8199999999999999E-2</v>
      </c>
      <c r="G34" s="40">
        <f>VLOOKUP($A34,Sales,MATCH(G$3,'Sales by Year 19882006'!$B$4:$T$4,0)+1,FALSE)</f>
        <v>18777</v>
      </c>
      <c r="H34" s="24">
        <f>VLOOKUP($A34,Losses,MATCH(H$3,'Losses by Year 19882006'!$B$4:$T$4,0)+1,FALSE)/100</f>
        <v>8.3100000000000007E-2</v>
      </c>
      <c r="I34" s="40">
        <f>VLOOKUP($A34,Sales,MATCH(I$3,'Sales by Year 19882006'!$B$4:$T$4,0)+1,FALSE)</f>
        <v>17252</v>
      </c>
      <c r="J34" s="24">
        <f>VLOOKUP($A34,Losses,MATCH(J$3,'Losses by Year 19882006'!$B$4:$T$4,0)+1,FALSE)/100</f>
        <v>9.9100000000000008E-2</v>
      </c>
      <c r="K34" s="40">
        <f>VLOOKUP($A34,Sales,MATCH(K$3,'Sales by Year 19882006'!$B$4:$T$4,0)+1,FALSE)</f>
        <v>17985</v>
      </c>
      <c r="L34" s="24">
        <f>VLOOKUP($A34,Losses,MATCH(L$3,'Losses by Year 19882006'!$B$4:$T$4,0)+1,FALSE)/100</f>
        <v>7.1800000000000003E-2</v>
      </c>
      <c r="M34" s="40">
        <f>VLOOKUP($A34,Sales,MATCH(M$3,'Sales by Year 19882006'!$B$4:$T$4,0)+1,FALSE)</f>
        <v>17995</v>
      </c>
      <c r="N34" s="24">
        <f>VLOOKUP($A34,Losses,MATCH(N$3,'Losses by Year 19882006'!$B$4:$T$4,0)+1,FALSE)/100</f>
        <v>3.3300000000000003E-2</v>
      </c>
      <c r="O34" s="40">
        <f>VLOOKUP($A34,Sales,MATCH(O$3,'Sales by Year 19882006'!$B$4:$T$4,0)+1,FALSE)</f>
        <v>18044</v>
      </c>
      <c r="P34" s="24">
        <f>VLOOKUP($A34,Losses,MATCH(P$3,'Losses by Year 19882006'!$B$4:$T$4,0)+1,FALSE)/100</f>
        <v>4.2099999999999999E-2</v>
      </c>
      <c r="Q34" s="40">
        <f>VLOOKUP($A34,Sales,MATCH(Q$3,'Sales by Year 19882006'!$B$4:$T$4,0)+1,FALSE)</f>
        <v>17543</v>
      </c>
    </row>
    <row r="35" spans="1:17">
      <c r="A35" s="23" t="s">
        <v>47</v>
      </c>
      <c r="B35" s="40" t="s">
        <v>251</v>
      </c>
      <c r="C35" s="40" t="s">
        <v>246</v>
      </c>
      <c r="D35" s="24">
        <f>VLOOKUP($A35,Losses,MATCH(D$3,'Losses by Year 19882006'!$B$4:$T$4,0)+1,FALSE)/100</f>
        <v>4.2999999999999997E-2</v>
      </c>
      <c r="E35" s="40">
        <f>VLOOKUP($A35,Sales,MATCH(E$3,'Sales by Year 19882006'!$B$4:$T$4,0)+1,FALSE)</f>
        <v>3253</v>
      </c>
      <c r="F35" s="24">
        <f>VLOOKUP($A35,Losses,MATCH(F$3,'Losses by Year 19882006'!$B$4:$T$4,0)+1,FALSE)/100</f>
        <v>0</v>
      </c>
      <c r="G35" s="40">
        <f>VLOOKUP($A35,Sales,MATCH(G$3,'Sales by Year 19882006'!$B$4:$T$4,0)+1,FALSE)</f>
        <v>3703</v>
      </c>
      <c r="H35" s="24">
        <f>VLOOKUP($A35,Losses,MATCH(H$3,'Losses by Year 19882006'!$B$4:$T$4,0)+1,FALSE)/100</f>
        <v>0</v>
      </c>
      <c r="I35" s="40">
        <f>VLOOKUP($A35,Sales,MATCH(I$3,'Sales by Year 19882006'!$B$4:$T$4,0)+1,FALSE)</f>
        <v>3232</v>
      </c>
      <c r="J35" s="24">
        <f>VLOOKUP($A35,Losses,MATCH(J$3,'Losses by Year 19882006'!$B$4:$T$4,0)+1,FALSE)/100</f>
        <v>0</v>
      </c>
      <c r="K35" s="40">
        <f>VLOOKUP($A35,Sales,MATCH(K$3,'Sales by Year 19882006'!$B$4:$T$4,0)+1,FALSE)</f>
        <v>2867</v>
      </c>
      <c r="L35" s="24">
        <f>VLOOKUP($A35,Losses,MATCH(L$3,'Losses by Year 19882006'!$B$4:$T$4,0)+1,FALSE)/100</f>
        <v>0</v>
      </c>
      <c r="M35" s="40">
        <f>VLOOKUP($A35,Sales,MATCH(M$3,'Sales by Year 19882006'!$B$4:$T$4,0)+1,FALSE)</f>
        <v>2903</v>
      </c>
      <c r="N35" s="24">
        <f>VLOOKUP($A35,Losses,MATCH(N$3,'Losses by Year 19882006'!$B$4:$T$4,0)+1,FALSE)/100</f>
        <v>0</v>
      </c>
      <c r="O35" s="40">
        <f>VLOOKUP($A35,Sales,MATCH(O$3,'Sales by Year 19882006'!$B$4:$T$4,0)+1,FALSE)</f>
        <v>2119</v>
      </c>
      <c r="P35" s="24">
        <f>VLOOKUP($A35,Losses,MATCH(P$3,'Losses by Year 19882006'!$B$4:$T$4,0)+1,FALSE)/100</f>
        <v>0.11710000000000001</v>
      </c>
      <c r="Q35" s="40">
        <f>VLOOKUP($A35,Sales,MATCH(Q$3,'Sales by Year 19882006'!$B$4:$T$4,0)+1,FALSE)</f>
        <v>2397</v>
      </c>
    </row>
    <row r="36" spans="1:17">
      <c r="A36" s="23" t="s">
        <v>50</v>
      </c>
      <c r="B36" s="40" t="s">
        <v>312</v>
      </c>
      <c r="C36" s="40" t="s">
        <v>292</v>
      </c>
      <c r="D36" s="24">
        <f>VLOOKUP($A36,Losses,MATCH(D$3,'Losses by Year 19882006'!$B$4:$T$4,0)+1,FALSE)/100</f>
        <v>7.8399999999999997E-2</v>
      </c>
      <c r="E36" s="40">
        <f>VLOOKUP($A36,Sales,MATCH(E$3,'Sales by Year 19882006'!$B$4:$T$4,0)+1,FALSE)</f>
        <v>147583</v>
      </c>
      <c r="F36" s="24">
        <f>VLOOKUP($A36,Losses,MATCH(F$3,'Losses by Year 19882006'!$B$4:$T$4,0)+1,FALSE)/100</f>
        <v>6.7699999999999996E-2</v>
      </c>
      <c r="G36" s="40">
        <f>VLOOKUP($A36,Sales,MATCH(G$3,'Sales by Year 19882006'!$B$4:$T$4,0)+1,FALSE)</f>
        <v>148536</v>
      </c>
      <c r="H36" s="24">
        <f>VLOOKUP($A36,Losses,MATCH(H$3,'Losses by Year 19882006'!$B$4:$T$4,0)+1,FALSE)/100</f>
        <v>7.85E-2</v>
      </c>
      <c r="I36" s="40">
        <f>VLOOKUP($A36,Sales,MATCH(I$3,'Sales by Year 19882006'!$B$4:$T$4,0)+1,FALSE)</f>
        <v>144244</v>
      </c>
      <c r="J36" s="24">
        <f>VLOOKUP($A36,Losses,MATCH(J$3,'Losses by Year 19882006'!$B$4:$T$4,0)+1,FALSE)/100</f>
        <v>7.8200000000000006E-2</v>
      </c>
      <c r="K36" s="40">
        <f>VLOOKUP($A36,Sales,MATCH(K$3,'Sales by Year 19882006'!$B$4:$T$4,0)+1,FALSE)</f>
        <v>141392</v>
      </c>
      <c r="L36" s="24">
        <f>VLOOKUP($A36,Losses,MATCH(L$3,'Losses by Year 19882006'!$B$4:$T$4,0)+1,FALSE)/100</f>
        <v>7.8200000000000006E-2</v>
      </c>
      <c r="M36" s="40">
        <f>VLOOKUP($A36,Sales,MATCH(M$3,'Sales by Year 19882006'!$B$4:$T$4,0)+1,FALSE)</f>
        <v>143367</v>
      </c>
      <c r="N36" s="24">
        <f>VLOOKUP($A36,Losses,MATCH(N$3,'Losses by Year 19882006'!$B$4:$T$4,0)+1,FALSE)/100</f>
        <v>7.5600000000000001E-2</v>
      </c>
      <c r="O36" s="40">
        <f>VLOOKUP($A36,Sales,MATCH(O$3,'Sales by Year 19882006'!$B$4:$T$4,0)+1,FALSE)</f>
        <v>148211</v>
      </c>
      <c r="P36" s="24">
        <f>VLOOKUP($A36,Losses,MATCH(P$3,'Losses by Year 19882006'!$B$4:$T$4,0)+1,FALSE)/100</f>
        <v>7.4400000000000008E-2</v>
      </c>
      <c r="Q36" s="40">
        <f>VLOOKUP($A36,Sales,MATCH(Q$3,'Sales by Year 19882006'!$B$4:$T$4,0)+1,FALSE)</f>
        <v>151597</v>
      </c>
    </row>
    <row r="37" spans="1:17">
      <c r="A37" s="23" t="s">
        <v>51</v>
      </c>
      <c r="B37" s="40" t="s">
        <v>299</v>
      </c>
      <c r="C37" s="40" t="s">
        <v>292</v>
      </c>
      <c r="D37" s="24">
        <f>VLOOKUP($A37,Losses,MATCH(D$3,'Losses by Year 19882006'!$B$4:$T$4,0)+1,FALSE)/100</f>
        <v>5.0300000000000004E-2</v>
      </c>
      <c r="E37" s="40">
        <f>VLOOKUP($A37,Sales,MATCH(E$3,'Sales by Year 19882006'!$B$4:$T$4,0)+1,FALSE)</f>
        <v>23280</v>
      </c>
      <c r="F37" s="24">
        <f>VLOOKUP($A37,Losses,MATCH(F$3,'Losses by Year 19882006'!$B$4:$T$4,0)+1,FALSE)/100</f>
        <v>3.5200000000000002E-2</v>
      </c>
      <c r="G37" s="40">
        <f>VLOOKUP($A37,Sales,MATCH(G$3,'Sales by Year 19882006'!$B$4:$T$4,0)+1,FALSE)</f>
        <v>20818</v>
      </c>
      <c r="H37" s="24">
        <f>VLOOKUP($A37,Losses,MATCH(H$3,'Losses by Year 19882006'!$B$4:$T$4,0)+1,FALSE)/100</f>
        <v>1.84E-2</v>
      </c>
      <c r="I37" s="40">
        <f>VLOOKUP($A37,Sales,MATCH(I$3,'Sales by Year 19882006'!$B$4:$T$4,0)+1,FALSE)</f>
        <v>21019</v>
      </c>
      <c r="J37" s="24">
        <f>VLOOKUP($A37,Losses,MATCH(J$3,'Losses by Year 19882006'!$B$4:$T$4,0)+1,FALSE)/100</f>
        <v>3.7999999999999999E-2</v>
      </c>
      <c r="K37" s="40">
        <f>VLOOKUP($A37,Sales,MATCH(K$3,'Sales by Year 19882006'!$B$4:$T$4,0)+1,FALSE)</f>
        <v>19945</v>
      </c>
      <c r="L37" s="24">
        <f>VLOOKUP($A37,Losses,MATCH(L$3,'Losses by Year 19882006'!$B$4:$T$4,0)+1,FALSE)/100</f>
        <v>3.5699999999999996E-2</v>
      </c>
      <c r="M37" s="40">
        <f>VLOOKUP($A37,Sales,MATCH(M$3,'Sales by Year 19882006'!$B$4:$T$4,0)+1,FALSE)</f>
        <v>19734</v>
      </c>
      <c r="N37" s="24">
        <f>VLOOKUP($A37,Losses,MATCH(N$3,'Losses by Year 19882006'!$B$4:$T$4,0)+1,FALSE)/100</f>
        <v>2E-3</v>
      </c>
      <c r="O37" s="40">
        <f>VLOOKUP($A37,Sales,MATCH(O$3,'Sales by Year 19882006'!$B$4:$T$4,0)+1,FALSE)</f>
        <v>20469</v>
      </c>
      <c r="P37" s="24">
        <f>VLOOKUP($A37,Losses,MATCH(P$3,'Losses by Year 19882006'!$B$4:$T$4,0)+1,FALSE)/100</f>
        <v>3.6499999999999998E-2</v>
      </c>
      <c r="Q37" s="40">
        <f>VLOOKUP($A37,Sales,MATCH(Q$3,'Sales by Year 19882006'!$B$4:$T$4,0)+1,FALSE)</f>
        <v>20250</v>
      </c>
    </row>
    <row r="38" spans="1:17">
      <c r="A38" s="23" t="s">
        <v>52</v>
      </c>
      <c r="B38" s="40" t="s">
        <v>257</v>
      </c>
      <c r="C38" s="40" t="s">
        <v>246</v>
      </c>
      <c r="D38" s="24">
        <f>VLOOKUP($A38,Losses,MATCH(D$3,'Losses by Year 19882006'!$B$4:$T$4,0)+1,FALSE)/100</f>
        <v>9.5199999999999993E-2</v>
      </c>
      <c r="E38" s="40">
        <f>VLOOKUP($A38,Sales,MATCH(E$3,'Sales by Year 19882006'!$B$4:$T$4,0)+1,FALSE)</f>
        <v>19000</v>
      </c>
      <c r="F38" s="24">
        <f>VLOOKUP($A38,Losses,MATCH(F$3,'Losses by Year 19882006'!$B$4:$T$4,0)+1,FALSE)/100</f>
        <v>0</v>
      </c>
      <c r="G38" s="40">
        <f>VLOOKUP($A38,Sales,MATCH(G$3,'Sales by Year 19882006'!$B$4:$T$4,0)+1,FALSE)</f>
        <v>21000</v>
      </c>
      <c r="H38" s="24">
        <f>VLOOKUP($A38,Losses,MATCH(H$3,'Losses by Year 19882006'!$B$4:$T$4,0)+1,FALSE)/100</f>
        <v>4.7599999999999996E-2</v>
      </c>
      <c r="I38" s="40">
        <f>VLOOKUP($A38,Sales,MATCH(I$3,'Sales by Year 19882006'!$B$4:$T$4,0)+1,FALSE)</f>
        <v>20000</v>
      </c>
      <c r="J38" s="24">
        <f>VLOOKUP($A38,Losses,MATCH(J$3,'Losses by Year 19882006'!$B$4:$T$4,0)+1,FALSE)/100</f>
        <v>9.0899999999999995E-2</v>
      </c>
      <c r="K38" s="40">
        <f>VLOOKUP($A38,Sales,MATCH(K$3,'Sales by Year 19882006'!$B$4:$T$4,0)+1,FALSE)</f>
        <v>20000</v>
      </c>
      <c r="L38" s="24">
        <f>VLOOKUP($A38,Losses,MATCH(L$3,'Losses by Year 19882006'!$B$4:$T$4,0)+1,FALSE)/100</f>
        <v>8.6400000000000005E-2</v>
      </c>
      <c r="M38" s="40">
        <f>VLOOKUP($A38,Sales,MATCH(M$3,'Sales by Year 19882006'!$B$4:$T$4,0)+1,FALSE)</f>
        <v>20100</v>
      </c>
      <c r="N38" s="24">
        <f>VLOOKUP($A38,Losses,MATCH(N$3,'Losses by Year 19882006'!$B$4:$T$4,0)+1,FALSE)/100</f>
        <v>8.4000000000000005E-2</v>
      </c>
      <c r="O38" s="40">
        <f>VLOOKUP($A38,Sales,MATCH(O$3,'Sales by Year 19882006'!$B$4:$T$4,0)+1,FALSE)</f>
        <v>18777</v>
      </c>
      <c r="P38" s="24">
        <f>VLOOKUP($A38,Losses,MATCH(P$3,'Losses by Year 19882006'!$B$4:$T$4,0)+1,FALSE)/100</f>
        <v>0</v>
      </c>
      <c r="Q38" s="40">
        <f>VLOOKUP($A38,Sales,MATCH(Q$3,'Sales by Year 19882006'!$B$4:$T$4,0)+1,FALSE)</f>
        <v>20000</v>
      </c>
    </row>
    <row r="39" spans="1:17">
      <c r="A39" s="23" t="s">
        <v>53</v>
      </c>
      <c r="B39" s="40" t="s">
        <v>376</v>
      </c>
      <c r="C39" s="40" t="s">
        <v>327</v>
      </c>
      <c r="D39" s="24">
        <f>VLOOKUP($A39,Losses,MATCH(D$3,'Losses by Year 19882006'!$B$4:$T$4,0)+1,FALSE)/100</f>
        <v>5.2199999999999996E-2</v>
      </c>
      <c r="E39" s="40">
        <f>VLOOKUP($A39,Sales,MATCH(E$3,'Sales by Year 19882006'!$B$4:$T$4,0)+1,FALSE)</f>
        <v>23412</v>
      </c>
      <c r="F39" s="24">
        <f>VLOOKUP($A39,Losses,MATCH(F$3,'Losses by Year 19882006'!$B$4:$T$4,0)+1,FALSE)/100</f>
        <v>1.66E-2</v>
      </c>
      <c r="G39" s="40">
        <f>VLOOKUP($A39,Sales,MATCH(G$3,'Sales by Year 19882006'!$B$4:$T$4,0)+1,FALSE)</f>
        <v>19550</v>
      </c>
      <c r="H39" s="24">
        <f>VLOOKUP($A39,Losses,MATCH(H$3,'Losses by Year 19882006'!$B$4:$T$4,0)+1,FALSE)/100</f>
        <v>7.6299999999999993E-2</v>
      </c>
      <c r="I39" s="40">
        <f>VLOOKUP($A39,Sales,MATCH(I$3,'Sales by Year 19882006'!$B$4:$T$4,0)+1,FALSE)</f>
        <v>22867</v>
      </c>
      <c r="J39" s="24">
        <f>VLOOKUP($A39,Losses,MATCH(J$3,'Losses by Year 19882006'!$B$4:$T$4,0)+1,FALSE)/100</f>
        <v>9.1499999999999998E-2</v>
      </c>
      <c r="K39" s="40">
        <f>VLOOKUP($A39,Sales,MATCH(K$3,'Sales by Year 19882006'!$B$4:$T$4,0)+1,FALSE)</f>
        <v>22492</v>
      </c>
      <c r="L39" s="24">
        <f>VLOOKUP($A39,Losses,MATCH(L$3,'Losses by Year 19882006'!$B$4:$T$4,0)+1,FALSE)/100</f>
        <v>8.5500000000000007E-2</v>
      </c>
      <c r="M39" s="40">
        <f>VLOOKUP($A39,Sales,MATCH(M$3,'Sales by Year 19882006'!$B$4:$T$4,0)+1,FALSE)</f>
        <v>22642</v>
      </c>
      <c r="N39" s="24">
        <f>VLOOKUP($A39,Losses,MATCH(N$3,'Losses by Year 19882006'!$B$4:$T$4,0)+1,FALSE)/100</f>
        <v>6.8000000000000005E-2</v>
      </c>
      <c r="O39" s="40">
        <f>VLOOKUP($A39,Sales,MATCH(O$3,'Sales by Year 19882006'!$B$4:$T$4,0)+1,FALSE)</f>
        <v>24292</v>
      </c>
      <c r="P39" s="24">
        <f>VLOOKUP($A39,Losses,MATCH(P$3,'Losses by Year 19882006'!$B$4:$T$4,0)+1,FALSE)/100</f>
        <v>7.7199999999999991E-2</v>
      </c>
      <c r="Q39" s="40">
        <f>VLOOKUP($A39,Sales,MATCH(Q$3,'Sales by Year 19882006'!$B$4:$T$4,0)+1,FALSE)</f>
        <v>25659</v>
      </c>
    </row>
    <row r="40" spans="1:17">
      <c r="A40" s="23" t="s">
        <v>54</v>
      </c>
      <c r="B40" s="40" t="s">
        <v>336</v>
      </c>
      <c r="C40" s="40" t="s">
        <v>327</v>
      </c>
      <c r="D40" s="24">
        <f>VLOOKUP($A40,Losses,MATCH(D$3,'Losses by Year 19882006'!$B$4:$T$4,0)+1,FALSE)/100</f>
        <v>6.9400000000000003E-2</v>
      </c>
      <c r="E40" s="40">
        <f>VLOOKUP($A40,Sales,MATCH(E$3,'Sales by Year 19882006'!$B$4:$T$4,0)+1,FALSE)</f>
        <v>182761</v>
      </c>
      <c r="F40" s="24">
        <f>VLOOKUP($A40,Losses,MATCH(F$3,'Losses by Year 19882006'!$B$4:$T$4,0)+1,FALSE)/100</f>
        <v>1.9099999999999999E-2</v>
      </c>
      <c r="G40" s="40">
        <f>VLOOKUP($A40,Sales,MATCH(G$3,'Sales by Year 19882006'!$B$4:$T$4,0)+1,FALSE)</f>
        <v>181849</v>
      </c>
      <c r="H40" s="24">
        <f>VLOOKUP($A40,Losses,MATCH(H$3,'Losses by Year 19882006'!$B$4:$T$4,0)+1,FALSE)/100</f>
        <v>6.6600000000000006E-2</v>
      </c>
      <c r="I40" s="40">
        <f>VLOOKUP($A40,Sales,MATCH(I$3,'Sales by Year 19882006'!$B$4:$T$4,0)+1,FALSE)</f>
        <v>174454</v>
      </c>
      <c r="J40" s="24">
        <f>VLOOKUP($A40,Losses,MATCH(J$3,'Losses by Year 19882006'!$B$4:$T$4,0)+1,FALSE)/100</f>
        <v>0.03</v>
      </c>
      <c r="K40" s="40">
        <f>VLOOKUP($A40,Sales,MATCH(K$3,'Sales by Year 19882006'!$B$4:$T$4,0)+1,FALSE)</f>
        <v>183899</v>
      </c>
      <c r="L40" s="24">
        <f>VLOOKUP($A40,Losses,MATCH(L$3,'Losses by Year 19882006'!$B$4:$T$4,0)+1,FALSE)/100</f>
        <v>6.4299999999999996E-2</v>
      </c>
      <c r="M40" s="40">
        <f>VLOOKUP($A40,Sales,MATCH(M$3,'Sales by Year 19882006'!$B$4:$T$4,0)+1,FALSE)</f>
        <v>179769</v>
      </c>
      <c r="N40" s="24">
        <f>VLOOKUP($A40,Losses,MATCH(N$3,'Losses by Year 19882006'!$B$4:$T$4,0)+1,FALSE)/100</f>
        <v>0.01</v>
      </c>
      <c r="O40" s="40">
        <f>VLOOKUP($A40,Sales,MATCH(O$3,'Sales by Year 19882006'!$B$4:$T$4,0)+1,FALSE)</f>
        <v>189945</v>
      </c>
      <c r="P40" s="24">
        <f>VLOOKUP($A40,Losses,MATCH(P$3,'Losses by Year 19882006'!$B$4:$T$4,0)+1,FALSE)/100</f>
        <v>1.29E-2</v>
      </c>
      <c r="Q40" s="40">
        <f>VLOOKUP($A40,Sales,MATCH(Q$3,'Sales by Year 19882006'!$B$4:$T$4,0)+1,FALSE)</f>
        <v>199332</v>
      </c>
    </row>
    <row r="41" spans="1:17">
      <c r="A41" s="23" t="s">
        <v>55</v>
      </c>
      <c r="B41" s="40" t="s">
        <v>341</v>
      </c>
      <c r="C41" s="40" t="s">
        <v>327</v>
      </c>
      <c r="D41" s="24">
        <f>VLOOKUP($A41,Losses,MATCH(D$3,'Losses by Year 19882006'!$B$4:$T$4,0)+1,FALSE)/100</f>
        <v>5.96E-2</v>
      </c>
      <c r="E41" s="40">
        <f>VLOOKUP($A41,Sales,MATCH(E$3,'Sales by Year 19882006'!$B$4:$T$4,0)+1,FALSE)</f>
        <v>246286</v>
      </c>
      <c r="F41" s="24">
        <f>VLOOKUP($A41,Losses,MATCH(F$3,'Losses by Year 19882006'!$B$4:$T$4,0)+1,FALSE)/100</f>
        <v>3.6200000000000003E-2</v>
      </c>
      <c r="G41" s="40">
        <f>VLOOKUP($A41,Sales,MATCH(G$3,'Sales by Year 19882006'!$B$4:$T$4,0)+1,FALSE)</f>
        <v>243555</v>
      </c>
      <c r="H41" s="24">
        <f>VLOOKUP($A41,Losses,MATCH(H$3,'Losses by Year 19882006'!$B$4:$T$4,0)+1,FALSE)/100</f>
        <v>3.5900000000000001E-2</v>
      </c>
      <c r="I41" s="40">
        <f>VLOOKUP($A41,Sales,MATCH(I$3,'Sales by Year 19882006'!$B$4:$T$4,0)+1,FALSE)</f>
        <v>248410</v>
      </c>
      <c r="J41" s="24">
        <f>VLOOKUP($A41,Losses,MATCH(J$3,'Losses by Year 19882006'!$B$4:$T$4,0)+1,FALSE)/100</f>
        <v>3.7000000000000005E-2</v>
      </c>
      <c r="K41" s="40">
        <f>VLOOKUP($A41,Sales,MATCH(K$3,'Sales by Year 19882006'!$B$4:$T$4,0)+1,FALSE)</f>
        <v>248011</v>
      </c>
      <c r="L41" s="24">
        <f>VLOOKUP($A41,Losses,MATCH(L$3,'Losses by Year 19882006'!$B$4:$T$4,0)+1,FALSE)/100</f>
        <v>4.1799999999999997E-2</v>
      </c>
      <c r="M41" s="40">
        <f>VLOOKUP($A41,Sales,MATCH(M$3,'Sales by Year 19882006'!$B$4:$T$4,0)+1,FALSE)</f>
        <v>248226</v>
      </c>
      <c r="N41" s="24">
        <f>VLOOKUP($A41,Losses,MATCH(N$3,'Losses by Year 19882006'!$B$4:$T$4,0)+1,FALSE)/100</f>
        <v>4.5199999999999997E-2</v>
      </c>
      <c r="O41" s="40">
        <f>VLOOKUP($A41,Sales,MATCH(O$3,'Sales by Year 19882006'!$B$4:$T$4,0)+1,FALSE)</f>
        <v>252664</v>
      </c>
      <c r="P41" s="24">
        <f>VLOOKUP($A41,Losses,MATCH(P$3,'Losses by Year 19882006'!$B$4:$T$4,0)+1,FALSE)/100</f>
        <v>3.5400000000000001E-2</v>
      </c>
      <c r="Q41" s="40">
        <f>VLOOKUP($A41,Sales,MATCH(Q$3,'Sales by Year 19882006'!$B$4:$T$4,0)+1,FALSE)</f>
        <v>258432</v>
      </c>
    </row>
    <row r="42" spans="1:17">
      <c r="A42" s="23" t="s">
        <v>56</v>
      </c>
      <c r="B42" s="40" t="s">
        <v>313</v>
      </c>
      <c r="C42" s="40" t="s">
        <v>292</v>
      </c>
      <c r="D42" s="24">
        <f>VLOOKUP($A42,Losses,MATCH(D$3,'Losses by Year 19882006'!$B$4:$T$4,0)+1,FALSE)/100</f>
        <v>6.3299999999999995E-2</v>
      </c>
      <c r="E42" s="40">
        <f>VLOOKUP($A42,Sales,MATCH(E$3,'Sales by Year 19882006'!$B$4:$T$4,0)+1,FALSE)</f>
        <v>431307</v>
      </c>
      <c r="F42" s="24">
        <f>VLOOKUP($A42,Losses,MATCH(F$3,'Losses by Year 19882006'!$B$4:$T$4,0)+1,FALSE)/100</f>
        <v>6.3299999999999995E-2</v>
      </c>
      <c r="G42" s="40">
        <f>VLOOKUP($A42,Sales,MATCH(G$3,'Sales by Year 19882006'!$B$4:$T$4,0)+1,FALSE)</f>
        <v>431307</v>
      </c>
      <c r="H42" s="24">
        <f>VLOOKUP($A42,Losses,MATCH(H$3,'Losses by Year 19882006'!$B$4:$T$4,0)+1,FALSE)/100</f>
        <v>5.2400000000000002E-2</v>
      </c>
      <c r="I42" s="40">
        <f>VLOOKUP($A42,Sales,MATCH(I$3,'Sales by Year 19882006'!$B$4:$T$4,0)+1,FALSE)</f>
        <v>411286</v>
      </c>
      <c r="J42" s="24">
        <f>VLOOKUP($A42,Losses,MATCH(J$3,'Losses by Year 19882006'!$B$4:$T$4,0)+1,FALSE)/100</f>
        <v>4.4600000000000001E-2</v>
      </c>
      <c r="K42" s="40">
        <f>VLOOKUP($A42,Sales,MATCH(K$3,'Sales by Year 19882006'!$B$4:$T$4,0)+1,FALSE)</f>
        <v>420017</v>
      </c>
      <c r="L42" s="24">
        <f>VLOOKUP($A42,Losses,MATCH(L$3,'Losses by Year 19882006'!$B$4:$T$4,0)+1,FALSE)/100</f>
        <v>6.2300000000000001E-2</v>
      </c>
      <c r="M42" s="40">
        <f>VLOOKUP($A42,Sales,MATCH(M$3,'Sales by Year 19882006'!$B$4:$T$4,0)+1,FALSE)</f>
        <v>415859</v>
      </c>
      <c r="N42" s="24">
        <f>VLOOKUP($A42,Losses,MATCH(N$3,'Losses by Year 19882006'!$B$4:$T$4,0)+1,FALSE)/100</f>
        <v>5.0300000000000004E-2</v>
      </c>
      <c r="O42" s="40">
        <f>VLOOKUP($A42,Sales,MATCH(O$3,'Sales by Year 19882006'!$B$4:$T$4,0)+1,FALSE)</f>
        <v>443992</v>
      </c>
      <c r="P42" s="24">
        <f>VLOOKUP($A42,Losses,MATCH(P$3,'Losses by Year 19882006'!$B$4:$T$4,0)+1,FALSE)/100</f>
        <v>5.0700000000000002E-2</v>
      </c>
      <c r="Q42" s="40">
        <f>VLOOKUP($A42,Sales,MATCH(Q$3,'Sales by Year 19882006'!$B$4:$T$4,0)+1,FALSE)</f>
        <v>455482</v>
      </c>
    </row>
    <row r="43" spans="1:17">
      <c r="A43" s="23" t="s">
        <v>60</v>
      </c>
      <c r="B43" s="40" t="s">
        <v>314</v>
      </c>
      <c r="C43" s="40" t="s">
        <v>292</v>
      </c>
      <c r="D43" s="24">
        <f>VLOOKUP($A43,Losses,MATCH(D$3,'Losses by Year 19882006'!$B$4:$T$4,0)+1,FALSE)/100</f>
        <v>3.04E-2</v>
      </c>
      <c r="E43" s="40">
        <f>VLOOKUP($A43,Sales,MATCH(E$3,'Sales by Year 19882006'!$B$4:$T$4,0)+1,FALSE)</f>
        <v>2844528</v>
      </c>
      <c r="F43" s="24">
        <f>VLOOKUP($A43,Losses,MATCH(F$3,'Losses by Year 19882006'!$B$4:$T$4,0)+1,FALSE)/100</f>
        <v>7.2099999999999997E-2</v>
      </c>
      <c r="G43" s="40">
        <f>VLOOKUP($A43,Sales,MATCH(G$3,'Sales by Year 19882006'!$B$4:$T$4,0)+1,FALSE)</f>
        <v>0</v>
      </c>
      <c r="H43" s="24">
        <f>VLOOKUP($A43,Losses,MATCH(H$3,'Losses by Year 19882006'!$B$4:$T$4,0)+1,FALSE)/100</f>
        <v>2.0199999999999999E-2</v>
      </c>
      <c r="I43" s="40">
        <f>VLOOKUP($A43,Sales,MATCH(I$3,'Sales by Year 19882006'!$B$4:$T$4,0)+1,FALSE)</f>
        <v>2542729</v>
      </c>
      <c r="J43" s="24">
        <f>VLOOKUP($A43,Losses,MATCH(J$3,'Losses by Year 19882006'!$B$4:$T$4,0)+1,FALSE)/100</f>
        <v>2.0199999999999999E-2</v>
      </c>
      <c r="K43" s="40">
        <f>VLOOKUP($A43,Sales,MATCH(K$3,'Sales by Year 19882006'!$B$4:$T$4,0)+1,FALSE)</f>
        <v>2542158</v>
      </c>
      <c r="L43" s="24">
        <f>VLOOKUP($A43,Losses,MATCH(L$3,'Losses by Year 19882006'!$B$4:$T$4,0)+1,FALSE)/100</f>
        <v>7.8000000000000005E-3</v>
      </c>
      <c r="M43" s="40">
        <f>VLOOKUP($A43,Sales,MATCH(M$3,'Sales by Year 19882006'!$B$4:$T$4,0)+1,FALSE)</f>
        <v>2634133</v>
      </c>
      <c r="N43" s="24">
        <f>VLOOKUP($A43,Losses,MATCH(N$3,'Losses by Year 19882006'!$B$4:$T$4,0)+1,FALSE)/100</f>
        <v>3.2000000000000002E-3</v>
      </c>
      <c r="O43" s="40">
        <f>VLOOKUP($A43,Sales,MATCH(O$3,'Sales by Year 19882006'!$B$4:$T$4,0)+1,FALSE)</f>
        <v>2663174</v>
      </c>
      <c r="P43" s="24">
        <f>VLOOKUP($A43,Losses,MATCH(P$3,'Losses by Year 19882006'!$B$4:$T$4,0)+1,FALSE)/100</f>
        <v>2.46E-2</v>
      </c>
      <c r="Q43" s="40">
        <f>VLOOKUP($A43,Sales,MATCH(Q$3,'Sales by Year 19882006'!$B$4:$T$4,0)+1,FALSE)</f>
        <v>2689923</v>
      </c>
    </row>
    <row r="44" spans="1:17">
      <c r="A44" s="23" t="s">
        <v>63</v>
      </c>
      <c r="B44" s="40" t="s">
        <v>258</v>
      </c>
      <c r="C44" s="40" t="s">
        <v>246</v>
      </c>
      <c r="D44" s="24">
        <f>VLOOKUP($A44,Losses,MATCH(D$3,'Losses by Year 19882006'!$B$4:$T$4,0)+1,FALSE)/100</f>
        <v>6.8900000000000003E-2</v>
      </c>
      <c r="E44" s="40">
        <f>VLOOKUP($A44,Sales,MATCH(E$3,'Sales by Year 19882006'!$B$4:$T$4,0)+1,FALSE)</f>
        <v>210042</v>
      </c>
      <c r="F44" s="24">
        <f>VLOOKUP($A44,Losses,MATCH(F$3,'Losses by Year 19882006'!$B$4:$T$4,0)+1,FALSE)/100</f>
        <v>7.5399999999999995E-2</v>
      </c>
      <c r="G44" s="40">
        <f>VLOOKUP($A44,Sales,MATCH(G$3,'Sales by Year 19882006'!$B$4:$T$4,0)+1,FALSE)</f>
        <v>219248</v>
      </c>
      <c r="H44" s="24">
        <f>VLOOKUP($A44,Losses,MATCH(H$3,'Losses by Year 19882006'!$B$4:$T$4,0)+1,FALSE)/100</f>
        <v>7.6200000000000004E-2</v>
      </c>
      <c r="I44" s="40">
        <f>VLOOKUP($A44,Sales,MATCH(I$3,'Sales by Year 19882006'!$B$4:$T$4,0)+1,FALSE)</f>
        <v>215484</v>
      </c>
      <c r="J44" s="24">
        <f>VLOOKUP($A44,Losses,MATCH(J$3,'Losses by Year 19882006'!$B$4:$T$4,0)+1,FALSE)/100</f>
        <v>6.4600000000000005E-2</v>
      </c>
      <c r="K44" s="40">
        <f>VLOOKUP($A44,Sales,MATCH(K$3,'Sales by Year 19882006'!$B$4:$T$4,0)+1,FALSE)</f>
        <v>230734</v>
      </c>
      <c r="L44" s="24">
        <f>VLOOKUP($A44,Losses,MATCH(L$3,'Losses by Year 19882006'!$B$4:$T$4,0)+1,FALSE)/100</f>
        <v>7.7800000000000008E-2</v>
      </c>
      <c r="M44" s="40">
        <f>VLOOKUP($A44,Sales,MATCH(M$3,'Sales by Year 19882006'!$B$4:$T$4,0)+1,FALSE)</f>
        <v>222121</v>
      </c>
      <c r="N44" s="24">
        <f>VLOOKUP($A44,Losses,MATCH(N$3,'Losses by Year 19882006'!$B$4:$T$4,0)+1,FALSE)/100</f>
        <v>8.9600000000000013E-2</v>
      </c>
      <c r="O44" s="40">
        <f>VLOOKUP($A44,Sales,MATCH(O$3,'Sales by Year 19882006'!$B$4:$T$4,0)+1,FALSE)</f>
        <v>225054</v>
      </c>
      <c r="P44" s="24">
        <f>VLOOKUP($A44,Losses,MATCH(P$3,'Losses by Year 19882006'!$B$4:$T$4,0)+1,FALSE)/100</f>
        <v>9.4899999999999998E-2</v>
      </c>
      <c r="Q44" s="40">
        <f>VLOOKUP($A44,Sales,MATCH(Q$3,'Sales by Year 19882006'!$B$4:$T$4,0)+1,FALSE)</f>
        <v>243649</v>
      </c>
    </row>
    <row r="45" spans="1:17">
      <c r="A45" s="23" t="s">
        <v>65</v>
      </c>
      <c r="B45" s="40" t="s">
        <v>259</v>
      </c>
      <c r="C45" s="40" t="s">
        <v>246</v>
      </c>
      <c r="D45" s="24">
        <f>VLOOKUP($A45,Losses,MATCH(D$3,'Losses by Year 19882006'!$B$4:$T$4,0)+1,FALSE)/100</f>
        <v>7.0099999999999996E-2</v>
      </c>
      <c r="E45" s="40">
        <f>VLOOKUP($A45,Sales,MATCH(E$3,'Sales by Year 19882006'!$B$4:$T$4,0)+1,FALSE)</f>
        <v>3937</v>
      </c>
      <c r="F45" s="24">
        <f>VLOOKUP($A45,Losses,MATCH(F$3,'Losses by Year 19882006'!$B$4:$T$4,0)+1,FALSE)/100</f>
        <v>7.4999999999999997E-2</v>
      </c>
      <c r="G45" s="40">
        <f>VLOOKUP($A45,Sales,MATCH(G$3,'Sales by Year 19882006'!$B$4:$T$4,0)+1,FALSE)</f>
        <v>3921</v>
      </c>
      <c r="H45" s="24">
        <f>VLOOKUP($A45,Losses,MATCH(H$3,'Losses by Year 19882006'!$B$4:$T$4,0)+1,FALSE)/100</f>
        <v>9.1999999999999998E-2</v>
      </c>
      <c r="I45" s="40">
        <f>VLOOKUP($A45,Sales,MATCH(I$3,'Sales by Year 19882006'!$B$4:$T$4,0)+1,FALSE)</f>
        <v>4046</v>
      </c>
      <c r="J45" s="24">
        <f>VLOOKUP($A45,Losses,MATCH(J$3,'Losses by Year 19882006'!$B$4:$T$4,0)+1,FALSE)/100</f>
        <v>5.1200000000000002E-2</v>
      </c>
      <c r="K45" s="40">
        <f>VLOOKUP($A45,Sales,MATCH(K$3,'Sales by Year 19882006'!$B$4:$T$4,0)+1,FALSE)</f>
        <v>3908</v>
      </c>
      <c r="L45" s="24">
        <f>VLOOKUP($A45,Losses,MATCH(L$3,'Losses by Year 19882006'!$B$4:$T$4,0)+1,FALSE)/100</f>
        <v>6.9599999999999995E-2</v>
      </c>
      <c r="M45" s="40">
        <f>VLOOKUP($A45,Sales,MATCH(M$3,'Sales by Year 19882006'!$B$4:$T$4,0)+1,FALSE)</f>
        <v>3889</v>
      </c>
      <c r="N45" s="24">
        <f>VLOOKUP($A45,Losses,MATCH(N$3,'Losses by Year 19882006'!$B$4:$T$4,0)+1,FALSE)/100</f>
        <v>9.5100000000000004E-2</v>
      </c>
      <c r="O45" s="40">
        <f>VLOOKUP($A45,Sales,MATCH(O$3,'Sales by Year 19882006'!$B$4:$T$4,0)+1,FALSE)</f>
        <v>3814</v>
      </c>
      <c r="P45" s="24">
        <f>VLOOKUP($A45,Losses,MATCH(P$3,'Losses by Year 19882006'!$B$4:$T$4,0)+1,FALSE)/100</f>
        <v>8.7400000000000005E-2</v>
      </c>
      <c r="Q45" s="40">
        <f>VLOOKUP($A45,Sales,MATCH(Q$3,'Sales by Year 19882006'!$B$4:$T$4,0)+1,FALSE)</f>
        <v>3884</v>
      </c>
    </row>
    <row r="46" spans="1:17">
      <c r="A46" s="23" t="s">
        <v>70</v>
      </c>
      <c r="B46" s="40" t="s">
        <v>280</v>
      </c>
      <c r="C46" s="40" t="s">
        <v>276</v>
      </c>
      <c r="D46" s="24">
        <f>VLOOKUP($A46,Losses,MATCH(D$3,'Losses by Year 19882006'!$B$4:$T$4,0)+1,FALSE)/100</f>
        <v>3.4500000000000003E-2</v>
      </c>
      <c r="E46" s="40">
        <f>VLOOKUP($A46,Sales,MATCH(E$3,'Sales by Year 19882006'!$B$4:$T$4,0)+1,FALSE)</f>
        <v>1819217</v>
      </c>
      <c r="F46" s="24">
        <f>VLOOKUP($A46,Losses,MATCH(F$3,'Losses by Year 19882006'!$B$4:$T$4,0)+1,FALSE)/100</f>
        <v>6.7400000000000002E-2</v>
      </c>
      <c r="G46" s="40">
        <f>VLOOKUP($A46,Sales,MATCH(G$3,'Sales by Year 19882006'!$B$4:$T$4,0)+1,FALSE)</f>
        <v>1130851</v>
      </c>
      <c r="H46" s="24">
        <f>VLOOKUP($A46,Losses,MATCH(H$3,'Losses by Year 19882006'!$B$4:$T$4,0)+1,FALSE)/100</f>
        <v>5.1399999999999994E-2</v>
      </c>
      <c r="I46" s="40">
        <f>VLOOKUP($A46,Sales,MATCH(I$3,'Sales by Year 19882006'!$B$4:$T$4,0)+1,FALSE)</f>
        <v>1352177</v>
      </c>
      <c r="J46" s="24">
        <f>VLOOKUP($A46,Losses,MATCH(J$3,'Losses by Year 19882006'!$B$4:$T$4,0)+1,FALSE)/100</f>
        <v>5.2600000000000001E-2</v>
      </c>
      <c r="K46" s="40">
        <f>VLOOKUP($A46,Sales,MATCH(K$3,'Sales by Year 19882006'!$B$4:$T$4,0)+1,FALSE)</f>
        <v>1287770</v>
      </c>
      <c r="L46" s="24">
        <f>VLOOKUP($A46,Losses,MATCH(L$3,'Losses by Year 19882006'!$B$4:$T$4,0)+1,FALSE)/100</f>
        <v>5.57E-2</v>
      </c>
      <c r="M46" s="40">
        <f>VLOOKUP($A46,Sales,MATCH(M$3,'Sales by Year 19882006'!$B$4:$T$4,0)+1,FALSE)</f>
        <v>1274131</v>
      </c>
      <c r="N46" s="24">
        <f>VLOOKUP($A46,Losses,MATCH(N$3,'Losses by Year 19882006'!$B$4:$T$4,0)+1,FALSE)/100</f>
        <v>7.5300000000000006E-2</v>
      </c>
      <c r="O46" s="40">
        <f>VLOOKUP($A46,Sales,MATCH(O$3,'Sales by Year 19882006'!$B$4:$T$4,0)+1,FALSE)</f>
        <v>1304519</v>
      </c>
      <c r="P46" s="24">
        <f>VLOOKUP($A46,Losses,MATCH(P$3,'Losses by Year 19882006'!$B$4:$T$4,0)+1,FALSE)/100</f>
        <v>4.6799999999999994E-2</v>
      </c>
      <c r="Q46" s="40">
        <f>VLOOKUP($A46,Sales,MATCH(Q$3,'Sales by Year 19882006'!$B$4:$T$4,0)+1,FALSE)</f>
        <v>1380361</v>
      </c>
    </row>
    <row r="47" spans="1:17">
      <c r="A47" s="23" t="s">
        <v>72</v>
      </c>
      <c r="B47" s="40" t="s">
        <v>300</v>
      </c>
      <c r="C47" s="40" t="s">
        <v>292</v>
      </c>
      <c r="D47" s="24">
        <f>VLOOKUP($A47,Losses,MATCH(D$3,'Losses by Year 19882006'!$B$4:$T$4,0)+1,FALSE)/100</f>
        <v>3.61E-2</v>
      </c>
      <c r="E47" s="40">
        <f>VLOOKUP($A47,Sales,MATCH(E$3,'Sales by Year 19882006'!$B$4:$T$4,0)+1,FALSE)</f>
        <v>253077</v>
      </c>
      <c r="F47" s="24">
        <f>VLOOKUP($A47,Losses,MATCH(F$3,'Losses by Year 19882006'!$B$4:$T$4,0)+1,FALSE)/100</f>
        <v>2.8399999999999998E-2</v>
      </c>
      <c r="G47" s="40">
        <f>VLOOKUP($A47,Sales,MATCH(G$3,'Sales by Year 19882006'!$B$4:$T$4,0)+1,FALSE)</f>
        <v>237356</v>
      </c>
      <c r="H47" s="24">
        <f>VLOOKUP($A47,Losses,MATCH(H$3,'Losses by Year 19882006'!$B$4:$T$4,0)+1,FALSE)/100</f>
        <v>3.3500000000000002E-2</v>
      </c>
      <c r="I47" s="40">
        <f>VLOOKUP($A47,Sales,MATCH(I$3,'Sales by Year 19882006'!$B$4:$T$4,0)+1,FALSE)</f>
        <v>239810</v>
      </c>
      <c r="J47" s="24">
        <f>VLOOKUP($A47,Losses,MATCH(J$3,'Losses by Year 19882006'!$B$4:$T$4,0)+1,FALSE)/100</f>
        <v>5.1399999999999994E-2</v>
      </c>
      <c r="K47" s="40">
        <f>VLOOKUP($A47,Sales,MATCH(K$3,'Sales by Year 19882006'!$B$4:$T$4,0)+1,FALSE)</f>
        <v>239219</v>
      </c>
      <c r="L47" s="24">
        <f>VLOOKUP($A47,Losses,MATCH(L$3,'Losses by Year 19882006'!$B$4:$T$4,0)+1,FALSE)/100</f>
        <v>3.44E-2</v>
      </c>
      <c r="M47" s="40">
        <f>VLOOKUP($A47,Sales,MATCH(M$3,'Sales by Year 19882006'!$B$4:$T$4,0)+1,FALSE)</f>
        <v>250250</v>
      </c>
      <c r="N47" s="24">
        <f>VLOOKUP($A47,Losses,MATCH(N$3,'Losses by Year 19882006'!$B$4:$T$4,0)+1,FALSE)/100</f>
        <v>2.3799999999999998E-2</v>
      </c>
      <c r="O47" s="40">
        <f>VLOOKUP($A47,Sales,MATCH(O$3,'Sales by Year 19882006'!$B$4:$T$4,0)+1,FALSE)</f>
        <v>249995</v>
      </c>
      <c r="P47" s="24">
        <f>VLOOKUP($A47,Losses,MATCH(P$3,'Losses by Year 19882006'!$B$4:$T$4,0)+1,FALSE)/100</f>
        <v>3.8199999999999998E-2</v>
      </c>
      <c r="Q47" s="40">
        <f>VLOOKUP($A47,Sales,MATCH(Q$3,'Sales by Year 19882006'!$B$4:$T$4,0)+1,FALSE)</f>
        <v>247274</v>
      </c>
    </row>
    <row r="48" spans="1:17">
      <c r="A48" s="23" t="s">
        <v>74</v>
      </c>
      <c r="B48" s="40" t="s">
        <v>281</v>
      </c>
      <c r="C48" s="40" t="s">
        <v>276</v>
      </c>
      <c r="D48" s="24">
        <f>VLOOKUP($A48,Losses,MATCH(D$3,'Losses by Year 19882006'!$B$4:$T$4,0)+1,FALSE)/100</f>
        <v>8.3499999999999991E-2</v>
      </c>
      <c r="E48" s="40">
        <f>VLOOKUP($A48,Sales,MATCH(E$3,'Sales by Year 19882006'!$B$4:$T$4,0)+1,FALSE)</f>
        <v>155335</v>
      </c>
      <c r="F48" s="24">
        <f>VLOOKUP($A48,Losses,MATCH(F$3,'Losses by Year 19882006'!$B$4:$T$4,0)+1,FALSE)/100</f>
        <v>8.8399999999999992E-2</v>
      </c>
      <c r="G48" s="40">
        <f>VLOOKUP($A48,Sales,MATCH(G$3,'Sales by Year 19882006'!$B$4:$T$4,0)+1,FALSE)</f>
        <v>150390</v>
      </c>
      <c r="H48" s="24">
        <f>VLOOKUP($A48,Losses,MATCH(H$3,'Losses by Year 19882006'!$B$4:$T$4,0)+1,FALSE)/100</f>
        <v>9.1199999999999989E-2</v>
      </c>
      <c r="I48" s="40">
        <f>VLOOKUP($A48,Sales,MATCH(I$3,'Sales by Year 19882006'!$B$4:$T$4,0)+1,FALSE)</f>
        <v>155032</v>
      </c>
      <c r="J48" s="24">
        <f>VLOOKUP($A48,Losses,MATCH(J$3,'Losses by Year 19882006'!$B$4:$T$4,0)+1,FALSE)/100</f>
        <v>7.5800000000000006E-2</v>
      </c>
      <c r="K48" s="40">
        <f>VLOOKUP($A48,Sales,MATCH(K$3,'Sales by Year 19882006'!$B$4:$T$4,0)+1,FALSE)</f>
        <v>156284</v>
      </c>
      <c r="L48" s="24">
        <f>VLOOKUP($A48,Losses,MATCH(L$3,'Losses by Year 19882006'!$B$4:$T$4,0)+1,FALSE)/100</f>
        <v>8.3000000000000004E-2</v>
      </c>
      <c r="M48" s="40">
        <f>VLOOKUP($A48,Sales,MATCH(M$3,'Sales by Year 19882006'!$B$4:$T$4,0)+1,FALSE)</f>
        <v>155606</v>
      </c>
      <c r="N48" s="24">
        <f>VLOOKUP($A48,Losses,MATCH(N$3,'Losses by Year 19882006'!$B$4:$T$4,0)+1,FALSE)/100</f>
        <v>8.1300000000000011E-2</v>
      </c>
      <c r="O48" s="40">
        <f>VLOOKUP($A48,Sales,MATCH(O$3,'Sales by Year 19882006'!$B$4:$T$4,0)+1,FALSE)</f>
        <v>155460</v>
      </c>
      <c r="P48" s="24">
        <f>VLOOKUP($A48,Losses,MATCH(P$3,'Losses by Year 19882006'!$B$4:$T$4,0)+1,FALSE)/100</f>
        <v>8.4900000000000003E-2</v>
      </c>
      <c r="Q48" s="40">
        <f>VLOOKUP($A48,Sales,MATCH(Q$3,'Sales by Year 19882006'!$B$4:$T$4,0)+1,FALSE)</f>
        <v>155508</v>
      </c>
    </row>
    <row r="49" spans="1:17">
      <c r="A49" s="23" t="s">
        <v>76</v>
      </c>
      <c r="B49" s="40" t="s">
        <v>286</v>
      </c>
      <c r="C49" s="40" t="s">
        <v>287</v>
      </c>
      <c r="D49" s="24">
        <f>VLOOKUP($A49,Losses,MATCH(D$3,'Losses by Year 19882006'!$B$4:$T$4,0)+1,FALSE)/100</f>
        <v>0.1018</v>
      </c>
      <c r="E49" s="40">
        <f>VLOOKUP($A49,Sales,MATCH(E$3,'Sales by Year 19882006'!$B$4:$T$4,0)+1,FALSE)</f>
        <v>155743</v>
      </c>
      <c r="F49" s="24">
        <f>VLOOKUP($A49,Losses,MATCH(F$3,'Losses by Year 19882006'!$B$4:$T$4,0)+1,FALSE)/100</f>
        <v>9.5899999999999999E-2</v>
      </c>
      <c r="G49" s="40">
        <f>VLOOKUP($A49,Sales,MATCH(G$3,'Sales by Year 19882006'!$B$4:$T$4,0)+1,FALSE)</f>
        <v>168501</v>
      </c>
      <c r="H49" s="24">
        <f>VLOOKUP($A49,Losses,MATCH(H$3,'Losses by Year 19882006'!$B$4:$T$4,0)+1,FALSE)/100</f>
        <v>9.06E-2</v>
      </c>
      <c r="I49" s="40">
        <f>VLOOKUP($A49,Sales,MATCH(I$3,'Sales by Year 19882006'!$B$4:$T$4,0)+1,FALSE)</f>
        <v>165314</v>
      </c>
      <c r="J49" s="24">
        <f>VLOOKUP($A49,Losses,MATCH(J$3,'Losses by Year 19882006'!$B$4:$T$4,0)+1,FALSE)/100</f>
        <v>9.849999999999999E-2</v>
      </c>
      <c r="K49" s="40">
        <f>VLOOKUP($A49,Sales,MATCH(K$3,'Sales by Year 19882006'!$B$4:$T$4,0)+1,FALSE)</f>
        <v>164035</v>
      </c>
      <c r="L49" s="24">
        <f>VLOOKUP($A49,Losses,MATCH(L$3,'Losses by Year 19882006'!$B$4:$T$4,0)+1,FALSE)/100</f>
        <v>9.4899999999999998E-2</v>
      </c>
      <c r="M49" s="40">
        <f>VLOOKUP($A49,Sales,MATCH(M$3,'Sales by Year 19882006'!$B$4:$T$4,0)+1,FALSE)</f>
        <v>164796</v>
      </c>
      <c r="N49" s="24">
        <f>VLOOKUP($A49,Losses,MATCH(N$3,'Losses by Year 19882006'!$B$4:$T$4,0)+1,FALSE)/100</f>
        <v>0.1101</v>
      </c>
      <c r="O49" s="40">
        <f>VLOOKUP($A49,Sales,MATCH(O$3,'Sales by Year 19882006'!$B$4:$T$4,0)+1,FALSE)</f>
        <v>145530</v>
      </c>
      <c r="P49" s="24">
        <f>VLOOKUP($A49,Losses,MATCH(P$3,'Losses by Year 19882006'!$B$4:$T$4,0)+1,FALSE)/100</f>
        <v>0.10039999999999999</v>
      </c>
      <c r="Q49" s="40">
        <f>VLOOKUP($A49,Sales,MATCH(Q$3,'Sales by Year 19882006'!$B$4:$T$4,0)+1,FALSE)</f>
        <v>155800</v>
      </c>
    </row>
    <row r="50" spans="1:17">
      <c r="A50" s="23" t="s">
        <v>80</v>
      </c>
      <c r="B50" s="40" t="s">
        <v>301</v>
      </c>
      <c r="C50" s="40" t="s">
        <v>292</v>
      </c>
      <c r="D50" s="24">
        <f>VLOOKUP($A50,Losses,MATCH(D$3,'Losses by Year 19882006'!$B$4:$T$4,0)+1,FALSE)/100</f>
        <v>0</v>
      </c>
      <c r="E50" s="40">
        <f>VLOOKUP($A50,Sales,MATCH(E$3,'Sales by Year 19882006'!$B$4:$T$4,0)+1,FALSE)</f>
        <v>0</v>
      </c>
      <c r="F50" s="24">
        <f>VLOOKUP($A50,Losses,MATCH(F$3,'Losses by Year 19882006'!$B$4:$T$4,0)+1,FALSE)/100</f>
        <v>0.25650000000000001</v>
      </c>
      <c r="G50" s="40">
        <f>VLOOKUP($A50,Sales,MATCH(G$3,'Sales by Year 19882006'!$B$4:$T$4,0)+1,FALSE)</f>
        <v>0</v>
      </c>
      <c r="H50" s="24">
        <f>VLOOKUP($A50,Losses,MATCH(H$3,'Losses by Year 19882006'!$B$4:$T$4,0)+1,FALSE)/100</f>
        <v>9.300000000000001E-3</v>
      </c>
      <c r="I50" s="40">
        <f>VLOOKUP($A50,Sales,MATCH(I$3,'Sales by Year 19882006'!$B$4:$T$4,0)+1,FALSE)</f>
        <v>103266</v>
      </c>
      <c r="J50" s="24">
        <f>VLOOKUP($A50,Losses,MATCH(J$3,'Losses by Year 19882006'!$B$4:$T$4,0)+1,FALSE)/100</f>
        <v>2.3599999999999999E-2</v>
      </c>
      <c r="K50" s="40">
        <f>VLOOKUP($A50,Sales,MATCH(K$3,'Sales by Year 19882006'!$B$4:$T$4,0)+1,FALSE)</f>
        <v>103035</v>
      </c>
      <c r="L50" s="24">
        <f>VLOOKUP($A50,Losses,MATCH(L$3,'Losses by Year 19882006'!$B$4:$T$4,0)+1,FALSE)/100</f>
        <v>3.44E-2</v>
      </c>
      <c r="M50" s="40">
        <f>VLOOKUP($A50,Sales,MATCH(M$3,'Sales by Year 19882006'!$B$4:$T$4,0)+1,FALSE)</f>
        <v>103576</v>
      </c>
      <c r="N50" s="24">
        <f>VLOOKUP($A50,Losses,MATCH(N$3,'Losses by Year 19882006'!$B$4:$T$4,0)+1,FALSE)/100</f>
        <v>2.7000000000000003E-2</v>
      </c>
      <c r="O50" s="40">
        <f>VLOOKUP($A50,Sales,MATCH(O$3,'Sales by Year 19882006'!$B$4:$T$4,0)+1,FALSE)</f>
        <v>105027</v>
      </c>
      <c r="P50" s="24">
        <f>VLOOKUP($A50,Losses,MATCH(P$3,'Losses by Year 19882006'!$B$4:$T$4,0)+1,FALSE)/100</f>
        <v>3.3300000000000003E-2</v>
      </c>
      <c r="Q50" s="40">
        <f>VLOOKUP($A50,Sales,MATCH(Q$3,'Sales by Year 19882006'!$B$4:$T$4,0)+1,FALSE)</f>
        <v>105150</v>
      </c>
    </row>
    <row r="51" spans="1:17">
      <c r="A51" s="23" t="s">
        <v>85</v>
      </c>
      <c r="B51" s="40" t="s">
        <v>85</v>
      </c>
      <c r="C51" s="40" t="s">
        <v>292</v>
      </c>
      <c r="D51" s="24">
        <f>VLOOKUP($A51,Losses,MATCH(D$3,'Losses by Year 19882006'!$B$4:$T$4,0)+1,FALSE)/100</f>
        <v>6.1399999999999996E-2</v>
      </c>
      <c r="E51" s="40">
        <f>VLOOKUP($A51,Sales,MATCH(E$3,'Sales by Year 19882006'!$B$4:$T$4,0)+1,FALSE)</f>
        <v>97739</v>
      </c>
      <c r="F51" s="24">
        <f>VLOOKUP($A51,Losses,MATCH(F$3,'Losses by Year 19882006'!$B$4:$T$4,0)+1,FALSE)/100</f>
        <v>4.9200000000000001E-2</v>
      </c>
      <c r="G51" s="40">
        <f>VLOOKUP($A51,Sales,MATCH(G$3,'Sales by Year 19882006'!$B$4:$T$4,0)+1,FALSE)</f>
        <v>87887</v>
      </c>
      <c r="H51" s="24">
        <f>VLOOKUP($A51,Losses,MATCH(H$3,'Losses by Year 19882006'!$B$4:$T$4,0)+1,FALSE)/100</f>
        <v>5.8400000000000001E-2</v>
      </c>
      <c r="I51" s="40">
        <f>VLOOKUP($A51,Sales,MATCH(I$3,'Sales by Year 19882006'!$B$4:$T$4,0)+1,FALSE)</f>
        <v>86076</v>
      </c>
      <c r="J51" s="24">
        <f>VLOOKUP($A51,Losses,MATCH(J$3,'Losses by Year 19882006'!$B$4:$T$4,0)+1,FALSE)/100</f>
        <v>6.6400000000000001E-2</v>
      </c>
      <c r="K51" s="40">
        <f>VLOOKUP($A51,Sales,MATCH(K$3,'Sales by Year 19882006'!$B$4:$T$4,0)+1,FALSE)</f>
        <v>85020</v>
      </c>
      <c r="L51" s="24">
        <f>VLOOKUP($A51,Losses,MATCH(L$3,'Losses by Year 19882006'!$B$4:$T$4,0)+1,FALSE)/100</f>
        <v>5.4600000000000003E-2</v>
      </c>
      <c r="M51" s="40">
        <f>VLOOKUP($A51,Sales,MATCH(M$3,'Sales by Year 19882006'!$B$4:$T$4,0)+1,FALSE)</f>
        <v>92356</v>
      </c>
      <c r="N51" s="24">
        <f>VLOOKUP($A51,Losses,MATCH(N$3,'Losses by Year 19882006'!$B$4:$T$4,0)+1,FALSE)/100</f>
        <v>6.3099999999999989E-2</v>
      </c>
      <c r="O51" s="40">
        <f>VLOOKUP($A51,Sales,MATCH(O$3,'Sales by Year 19882006'!$B$4:$T$4,0)+1,FALSE)</f>
        <v>95157</v>
      </c>
      <c r="P51" s="24">
        <f>VLOOKUP($A51,Losses,MATCH(P$3,'Losses by Year 19882006'!$B$4:$T$4,0)+1,FALSE)/100</f>
        <v>4.2199999999999994E-2</v>
      </c>
      <c r="Q51" s="40">
        <f>VLOOKUP($A51,Sales,MATCH(Q$3,'Sales by Year 19882006'!$B$4:$T$4,0)+1,FALSE)</f>
        <v>103258</v>
      </c>
    </row>
    <row r="52" spans="1:17">
      <c r="A52" s="23" t="s">
        <v>88</v>
      </c>
      <c r="B52" s="40" t="s">
        <v>261</v>
      </c>
      <c r="C52" s="40" t="s">
        <v>246</v>
      </c>
      <c r="D52" s="24">
        <f>VLOOKUP($A52,Losses,MATCH(D$3,'Losses by Year 19882006'!$B$4:$T$4,0)+1,FALSE)/100</f>
        <v>9.5799999999999996E-2</v>
      </c>
      <c r="E52" s="40">
        <f>VLOOKUP($A52,Sales,MATCH(E$3,'Sales by Year 19882006'!$B$4:$T$4,0)+1,FALSE)</f>
        <v>40333</v>
      </c>
      <c r="F52" s="24">
        <f>VLOOKUP($A52,Losses,MATCH(F$3,'Losses by Year 19882006'!$B$4:$T$4,0)+1,FALSE)/100</f>
        <v>8.4100000000000008E-2</v>
      </c>
      <c r="G52" s="40">
        <f>VLOOKUP($A52,Sales,MATCH(G$3,'Sales by Year 19882006'!$B$4:$T$4,0)+1,FALSE)</f>
        <v>40567</v>
      </c>
      <c r="H52" s="24">
        <f>VLOOKUP($A52,Losses,MATCH(H$3,'Losses by Year 19882006'!$B$4:$T$4,0)+1,FALSE)/100</f>
        <v>9.2499999999999999E-2</v>
      </c>
      <c r="I52" s="40">
        <f>VLOOKUP($A52,Sales,MATCH(I$3,'Sales by Year 19882006'!$B$4:$T$4,0)+1,FALSE)</f>
        <v>40889</v>
      </c>
      <c r="J52" s="24">
        <f>VLOOKUP($A52,Losses,MATCH(J$3,'Losses by Year 19882006'!$B$4:$T$4,0)+1,FALSE)/100</f>
        <v>9.2399999999999996E-2</v>
      </c>
      <c r="K52" s="40">
        <f>VLOOKUP($A52,Sales,MATCH(K$3,'Sales by Year 19882006'!$B$4:$T$4,0)+1,FALSE)</f>
        <v>40647</v>
      </c>
      <c r="L52" s="24">
        <f>VLOOKUP($A52,Losses,MATCH(L$3,'Losses by Year 19882006'!$B$4:$T$4,0)+1,FALSE)/100</f>
        <v>8.6899999999999991E-2</v>
      </c>
      <c r="M52" s="40">
        <f>VLOOKUP($A52,Sales,MATCH(M$3,'Sales by Year 19882006'!$B$4:$T$4,0)+1,FALSE)</f>
        <v>41343</v>
      </c>
      <c r="N52" s="24">
        <f>VLOOKUP($A52,Losses,MATCH(N$3,'Losses by Year 19882006'!$B$4:$T$4,0)+1,FALSE)/100</f>
        <v>9.7599999999999992E-2</v>
      </c>
      <c r="O52" s="40">
        <f>VLOOKUP($A52,Sales,MATCH(O$3,'Sales by Year 19882006'!$B$4:$T$4,0)+1,FALSE)</f>
        <v>41770</v>
      </c>
      <c r="P52" s="24">
        <f>VLOOKUP($A52,Losses,MATCH(P$3,'Losses by Year 19882006'!$B$4:$T$4,0)+1,FALSE)/100</f>
        <v>9.2899999999999996E-2</v>
      </c>
      <c r="Q52" s="40">
        <f>VLOOKUP($A52,Sales,MATCH(Q$3,'Sales by Year 19882006'!$B$4:$T$4,0)+1,FALSE)</f>
        <v>44011</v>
      </c>
    </row>
    <row r="53" spans="1:17">
      <c r="A53" s="23" t="s">
        <v>89</v>
      </c>
      <c r="B53" s="40" t="s">
        <v>262</v>
      </c>
      <c r="C53" s="40" t="s">
        <v>246</v>
      </c>
      <c r="D53" s="24">
        <f>VLOOKUP($A53,Losses,MATCH(D$3,'Losses by Year 19882006'!$B$4:$T$4,0)+1,FALSE)/100</f>
        <v>9.2300000000000007E-2</v>
      </c>
      <c r="E53" s="40">
        <f>VLOOKUP($A53,Sales,MATCH(E$3,'Sales by Year 19882006'!$B$4:$T$4,0)+1,FALSE)</f>
        <v>606576</v>
      </c>
      <c r="F53" s="24">
        <f>VLOOKUP($A53,Losses,MATCH(F$3,'Losses by Year 19882006'!$B$4:$T$4,0)+1,FALSE)/100</f>
        <v>4.8000000000000001E-2</v>
      </c>
      <c r="G53" s="40">
        <f>VLOOKUP($A53,Sales,MATCH(G$3,'Sales by Year 19882006'!$B$4:$T$4,0)+1,FALSE)</f>
        <v>631894</v>
      </c>
      <c r="H53" s="24">
        <f>VLOOKUP($A53,Losses,MATCH(H$3,'Losses by Year 19882006'!$B$4:$T$4,0)+1,FALSE)/100</f>
        <v>4.3899999999999995E-2</v>
      </c>
      <c r="I53" s="40">
        <f>VLOOKUP($A53,Sales,MATCH(I$3,'Sales by Year 19882006'!$B$4:$T$4,0)+1,FALSE)</f>
        <v>623863</v>
      </c>
      <c r="J53" s="24">
        <f>VLOOKUP($A53,Losses,MATCH(J$3,'Losses by Year 19882006'!$B$4:$T$4,0)+1,FALSE)/100</f>
        <v>3.7400000000000003E-2</v>
      </c>
      <c r="K53" s="40">
        <f>VLOOKUP($A53,Sales,MATCH(K$3,'Sales by Year 19882006'!$B$4:$T$4,0)+1,FALSE)</f>
        <v>609354</v>
      </c>
      <c r="L53" s="24">
        <f>VLOOKUP($A53,Losses,MATCH(L$3,'Losses by Year 19882006'!$B$4:$T$4,0)+1,FALSE)/100</f>
        <v>2.6099999999999998E-2</v>
      </c>
      <c r="M53" s="40">
        <f>VLOOKUP($A53,Sales,MATCH(M$3,'Sales by Year 19882006'!$B$4:$T$4,0)+1,FALSE)</f>
        <v>619763</v>
      </c>
      <c r="N53" s="24">
        <f>VLOOKUP($A53,Losses,MATCH(N$3,'Losses by Year 19882006'!$B$4:$T$4,0)+1,FALSE)/100</f>
        <v>3.4000000000000002E-2</v>
      </c>
      <c r="O53" s="40">
        <f>VLOOKUP($A53,Sales,MATCH(O$3,'Sales by Year 19882006'!$B$4:$T$4,0)+1,FALSE)</f>
        <v>651095</v>
      </c>
      <c r="P53" s="24">
        <f>VLOOKUP($A53,Losses,MATCH(P$3,'Losses by Year 19882006'!$B$4:$T$4,0)+1,FALSE)/100</f>
        <v>4.2900000000000001E-2</v>
      </c>
      <c r="Q53" s="40">
        <f>VLOOKUP($A53,Sales,MATCH(Q$3,'Sales by Year 19882006'!$B$4:$T$4,0)+1,FALSE)</f>
        <v>681069</v>
      </c>
    </row>
    <row r="54" spans="1:17">
      <c r="A54" s="23" t="s">
        <v>90</v>
      </c>
      <c r="B54" s="40" t="s">
        <v>263</v>
      </c>
      <c r="C54" s="40" t="s">
        <v>246</v>
      </c>
      <c r="D54" s="24">
        <f>VLOOKUP($A54,Losses,MATCH(D$3,'Losses by Year 19882006'!$B$4:$T$4,0)+1,FALSE)/100</f>
        <v>6.1900000000000004E-2</v>
      </c>
      <c r="E54" s="40">
        <f>VLOOKUP($A54,Sales,MATCH(E$3,'Sales by Year 19882006'!$B$4:$T$4,0)+1,FALSE)</f>
        <v>14598389</v>
      </c>
      <c r="F54" s="24">
        <f>VLOOKUP($A54,Losses,MATCH(F$3,'Losses by Year 19882006'!$B$4:$T$4,0)+1,FALSE)/100</f>
        <v>8.0199999999999994E-2</v>
      </c>
      <c r="G54" s="40">
        <f>VLOOKUP($A54,Sales,MATCH(G$3,'Sales by Year 19882006'!$B$4:$T$4,0)+1,FALSE)</f>
        <v>13031025</v>
      </c>
      <c r="H54" s="24">
        <f>VLOOKUP($A54,Losses,MATCH(H$3,'Losses by Year 19882006'!$B$4:$T$4,0)+1,FALSE)/100</f>
        <v>7.5999999999999998E-2</v>
      </c>
      <c r="I54" s="40">
        <f>VLOOKUP($A54,Sales,MATCH(I$3,'Sales by Year 19882006'!$B$4:$T$4,0)+1,FALSE)</f>
        <v>12894068</v>
      </c>
      <c r="J54" s="24">
        <f>VLOOKUP($A54,Losses,MATCH(J$3,'Losses by Year 19882006'!$B$4:$T$4,0)+1,FALSE)/100</f>
        <v>8.8900000000000007E-2</v>
      </c>
      <c r="K54" s="40">
        <f>VLOOKUP($A54,Sales,MATCH(K$3,'Sales by Year 19882006'!$B$4:$T$4,0)+1,FALSE)</f>
        <v>12980031</v>
      </c>
      <c r="L54" s="24">
        <f>VLOOKUP($A54,Losses,MATCH(L$3,'Losses by Year 19882006'!$B$4:$T$4,0)+1,FALSE)/100</f>
        <v>7.6499999999999999E-2</v>
      </c>
      <c r="M54" s="40">
        <f>VLOOKUP($A54,Sales,MATCH(M$3,'Sales by Year 19882006'!$B$4:$T$4,0)+1,FALSE)</f>
        <v>13239589</v>
      </c>
      <c r="N54" s="24">
        <f>VLOOKUP($A54,Losses,MATCH(N$3,'Losses by Year 19882006'!$B$4:$T$4,0)+1,FALSE)/100</f>
        <v>6.7099999999999993E-2</v>
      </c>
      <c r="O54" s="40">
        <f>VLOOKUP($A54,Sales,MATCH(O$3,'Sales by Year 19882006'!$B$4:$T$4,0)+1,FALSE)</f>
        <v>13288812</v>
      </c>
      <c r="P54" s="24">
        <f>VLOOKUP($A54,Losses,MATCH(P$3,'Losses by Year 19882006'!$B$4:$T$4,0)+1,FALSE)/100</f>
        <v>5.9699999999999996E-2</v>
      </c>
      <c r="Q54" s="40">
        <f>VLOOKUP($A54,Sales,MATCH(Q$3,'Sales by Year 19882006'!$B$4:$T$4,0)+1,FALSE)</f>
        <v>13939314</v>
      </c>
    </row>
    <row r="55" spans="1:17">
      <c r="A55" s="23" t="s">
        <v>91</v>
      </c>
      <c r="B55" s="40" t="s">
        <v>264</v>
      </c>
      <c r="C55" s="40" t="s">
        <v>327</v>
      </c>
      <c r="D55" s="24">
        <f>VLOOKUP($A55,Losses,MATCH(D$3,'Losses by Year 19882006'!$B$4:$T$4,0)+1,FALSE)/100</f>
        <v>5.8299999999999998E-2</v>
      </c>
      <c r="E55" s="40">
        <f>VLOOKUP($A55,Sales,MATCH(E$3,'Sales by Year 19882006'!$B$4:$T$4,0)+1,FALSE)</f>
        <v>669964</v>
      </c>
      <c r="F55" s="24">
        <f>VLOOKUP($A55,Losses,MATCH(F$3,'Losses by Year 19882006'!$B$4:$T$4,0)+1,FALSE)/100</f>
        <v>6.7500000000000004E-2</v>
      </c>
      <c r="G55" s="40">
        <f>VLOOKUP($A55,Sales,MATCH(G$3,'Sales by Year 19882006'!$B$4:$T$4,0)+1,FALSE)</f>
        <v>674105</v>
      </c>
      <c r="H55" s="24">
        <f>VLOOKUP($A55,Losses,MATCH(H$3,'Losses by Year 19882006'!$B$4:$T$4,0)+1,FALSE)/100</f>
        <v>7.4499999999999997E-2</v>
      </c>
      <c r="I55" s="40">
        <f>VLOOKUP($A55,Sales,MATCH(I$3,'Sales by Year 19882006'!$B$4:$T$4,0)+1,FALSE)</f>
        <v>694398</v>
      </c>
      <c r="J55" s="24">
        <f>VLOOKUP($A55,Losses,MATCH(J$3,'Losses by Year 19882006'!$B$4:$T$4,0)+1,FALSE)/100</f>
        <v>6.9400000000000003E-2</v>
      </c>
      <c r="K55" s="40">
        <f>VLOOKUP($A55,Sales,MATCH(K$3,'Sales by Year 19882006'!$B$4:$T$4,0)+1,FALSE)</f>
        <v>710179</v>
      </c>
      <c r="L55" s="24">
        <f>VLOOKUP($A55,Losses,MATCH(L$3,'Losses by Year 19882006'!$B$4:$T$4,0)+1,FALSE)/100</f>
        <v>7.8700000000000006E-2</v>
      </c>
      <c r="M55" s="40">
        <f>VLOOKUP($A55,Sales,MATCH(M$3,'Sales by Year 19882006'!$B$4:$T$4,0)+1,FALSE)</f>
        <v>724627</v>
      </c>
      <c r="N55" s="24">
        <f>VLOOKUP($A55,Losses,MATCH(N$3,'Losses by Year 19882006'!$B$4:$T$4,0)+1,FALSE)/100</f>
        <v>8.5600000000000009E-2</v>
      </c>
      <c r="O55" s="40">
        <f>VLOOKUP($A55,Sales,MATCH(O$3,'Sales by Year 19882006'!$B$4:$T$4,0)+1,FALSE)</f>
        <v>743363</v>
      </c>
      <c r="P55" s="24">
        <f>VLOOKUP($A55,Losses,MATCH(P$3,'Losses by Year 19882006'!$B$4:$T$4,0)+1,FALSE)/100</f>
        <v>7.3800000000000004E-2</v>
      </c>
      <c r="Q55" s="40">
        <f>VLOOKUP($A55,Sales,MATCH(Q$3,'Sales by Year 19882006'!$B$4:$T$4,0)+1,FALSE)</f>
        <v>775470</v>
      </c>
    </row>
    <row r="56" spans="1:17">
      <c r="A56" s="23" t="s">
        <v>96</v>
      </c>
      <c r="B56" s="40" t="s">
        <v>265</v>
      </c>
      <c r="C56" s="40" t="s">
        <v>246</v>
      </c>
      <c r="D56" s="24">
        <f>VLOOKUP($A56,Losses,MATCH(D$3,'Losses by Year 19882006'!$B$4:$T$4,0)+1,FALSE)/100</f>
        <v>7.4700000000000003E-2</v>
      </c>
      <c r="E56" s="40">
        <f>VLOOKUP($A56,Sales,MATCH(E$3,'Sales by Year 19882006'!$B$4:$T$4,0)+1,FALSE)</f>
        <v>279011</v>
      </c>
      <c r="F56" s="24">
        <f>VLOOKUP($A56,Losses,MATCH(F$3,'Losses by Year 19882006'!$B$4:$T$4,0)+1,FALSE)/100</f>
        <v>5.1299999999999998E-2</v>
      </c>
      <c r="G56" s="40">
        <f>VLOOKUP($A56,Sales,MATCH(G$3,'Sales by Year 19882006'!$B$4:$T$4,0)+1,FALSE)</f>
        <v>281735</v>
      </c>
      <c r="H56" s="24">
        <f>VLOOKUP($A56,Losses,MATCH(H$3,'Losses by Year 19882006'!$B$4:$T$4,0)+1,FALSE)/100</f>
        <v>7.7899999999999997E-2</v>
      </c>
      <c r="I56" s="40">
        <f>VLOOKUP($A56,Sales,MATCH(I$3,'Sales by Year 19882006'!$B$4:$T$4,0)+1,FALSE)</f>
        <v>290901</v>
      </c>
      <c r="J56" s="24">
        <f>VLOOKUP($A56,Losses,MATCH(J$3,'Losses by Year 19882006'!$B$4:$T$4,0)+1,FALSE)/100</f>
        <v>5.9699999999999996E-2</v>
      </c>
      <c r="K56" s="40">
        <f>VLOOKUP($A56,Sales,MATCH(K$3,'Sales by Year 19882006'!$B$4:$T$4,0)+1,FALSE)</f>
        <v>312631</v>
      </c>
      <c r="L56" s="24">
        <f>VLOOKUP($A56,Losses,MATCH(L$3,'Losses by Year 19882006'!$B$4:$T$4,0)+1,FALSE)/100</f>
        <v>5.5599999999999997E-2</v>
      </c>
      <c r="M56" s="40">
        <f>VLOOKUP($A56,Sales,MATCH(M$3,'Sales by Year 19882006'!$B$4:$T$4,0)+1,FALSE)</f>
        <v>334418</v>
      </c>
      <c r="N56" s="24">
        <f>VLOOKUP($A56,Losses,MATCH(N$3,'Losses by Year 19882006'!$B$4:$T$4,0)+1,FALSE)/100</f>
        <v>6.7900000000000002E-2</v>
      </c>
      <c r="O56" s="40">
        <f>VLOOKUP($A56,Sales,MATCH(O$3,'Sales by Year 19882006'!$B$4:$T$4,0)+1,FALSE)</f>
        <v>361493</v>
      </c>
      <c r="P56" s="24">
        <f>VLOOKUP($A56,Losses,MATCH(P$3,'Losses by Year 19882006'!$B$4:$T$4,0)+1,FALSE)/100</f>
        <v>6.0599999999999994E-2</v>
      </c>
      <c r="Q56" s="40">
        <f>VLOOKUP($A56,Sales,MATCH(Q$3,'Sales by Year 19882006'!$B$4:$T$4,0)+1,FALSE)</f>
        <v>390792</v>
      </c>
    </row>
    <row r="57" spans="1:17">
      <c r="A57" s="23" t="s">
        <v>97</v>
      </c>
      <c r="B57" s="40" t="s">
        <v>342</v>
      </c>
      <c r="C57" s="40" t="s">
        <v>327</v>
      </c>
      <c r="D57" s="24">
        <f>VLOOKUP($A57,Losses,MATCH(D$3,'Losses by Year 19882006'!$B$4:$T$4,0)+1,FALSE)/100</f>
        <v>3.5900000000000001E-2</v>
      </c>
      <c r="E57" s="40">
        <f>VLOOKUP($A57,Sales,MATCH(E$3,'Sales by Year 19882006'!$B$4:$T$4,0)+1,FALSE)</f>
        <v>285320</v>
      </c>
      <c r="F57" s="24">
        <f>VLOOKUP($A57,Losses,MATCH(F$3,'Losses by Year 19882006'!$B$4:$T$4,0)+1,FALSE)/100</f>
        <v>3.6499999999999998E-2</v>
      </c>
      <c r="G57" s="40">
        <f>VLOOKUP($A57,Sales,MATCH(G$3,'Sales by Year 19882006'!$B$4:$T$4,0)+1,FALSE)</f>
        <v>275770</v>
      </c>
      <c r="H57" s="24">
        <f>VLOOKUP($A57,Losses,MATCH(H$3,'Losses by Year 19882006'!$B$4:$T$4,0)+1,FALSE)/100</f>
        <v>3.9599999999999996E-2</v>
      </c>
      <c r="I57" s="40">
        <f>VLOOKUP($A57,Sales,MATCH(I$3,'Sales by Year 19882006'!$B$4:$T$4,0)+1,FALSE)</f>
        <v>279369</v>
      </c>
      <c r="J57" s="24">
        <f>VLOOKUP($A57,Losses,MATCH(J$3,'Losses by Year 19882006'!$B$4:$T$4,0)+1,FALSE)/100</f>
        <v>4.4000000000000004E-2</v>
      </c>
      <c r="K57" s="40">
        <f>VLOOKUP($A57,Sales,MATCH(K$3,'Sales by Year 19882006'!$B$4:$T$4,0)+1,FALSE)</f>
        <v>275676</v>
      </c>
      <c r="L57" s="24">
        <f>VLOOKUP($A57,Losses,MATCH(L$3,'Losses by Year 19882006'!$B$4:$T$4,0)+1,FALSE)/100</f>
        <v>3.9199999999999999E-2</v>
      </c>
      <c r="M57" s="40">
        <f>VLOOKUP($A57,Sales,MATCH(M$3,'Sales by Year 19882006'!$B$4:$T$4,0)+1,FALSE)</f>
        <v>272856</v>
      </c>
      <c r="N57" s="24">
        <f>VLOOKUP($A57,Losses,MATCH(N$3,'Losses by Year 19882006'!$B$4:$T$4,0)+1,FALSE)/100</f>
        <v>4.4400000000000002E-2</v>
      </c>
      <c r="O57" s="40">
        <f>VLOOKUP($A57,Sales,MATCH(O$3,'Sales by Year 19882006'!$B$4:$T$4,0)+1,FALSE)</f>
        <v>277123</v>
      </c>
      <c r="P57" s="24">
        <f>VLOOKUP($A57,Losses,MATCH(P$3,'Losses by Year 19882006'!$B$4:$T$4,0)+1,FALSE)/100</f>
        <v>4.2199999999999994E-2</v>
      </c>
      <c r="Q57" s="40">
        <f>VLOOKUP($A57,Sales,MATCH(Q$3,'Sales by Year 19882006'!$B$4:$T$4,0)+1,FALSE)</f>
        <v>271852</v>
      </c>
    </row>
    <row r="58" spans="1:17">
      <c r="A58" s="23" t="s">
        <v>98</v>
      </c>
      <c r="B58" s="40" t="s">
        <v>315</v>
      </c>
      <c r="C58" s="40" t="s">
        <v>292</v>
      </c>
      <c r="D58" s="24">
        <f>VLOOKUP($A58,Losses,MATCH(D$3,'Losses by Year 19882006'!$B$4:$T$4,0)+1,FALSE)/100</f>
        <v>6.9199999999999998E-2</v>
      </c>
      <c r="E58" s="40">
        <f>VLOOKUP($A58,Sales,MATCH(E$3,'Sales by Year 19882006'!$B$4:$T$4,0)+1,FALSE)</f>
        <v>225972</v>
      </c>
      <c r="F58" s="24">
        <f>VLOOKUP($A58,Losses,MATCH(F$3,'Losses by Year 19882006'!$B$4:$T$4,0)+1,FALSE)/100</f>
        <v>7.6399999999999996E-2</v>
      </c>
      <c r="G58" s="40">
        <f>VLOOKUP($A58,Sales,MATCH(G$3,'Sales by Year 19882006'!$B$4:$T$4,0)+1,FALSE)</f>
        <v>212982</v>
      </c>
      <c r="H58" s="24">
        <f>VLOOKUP($A58,Losses,MATCH(H$3,'Losses by Year 19882006'!$B$4:$T$4,0)+1,FALSE)/100</f>
        <v>7.9199999999999993E-2</v>
      </c>
      <c r="I58" s="40">
        <f>VLOOKUP($A58,Sales,MATCH(I$3,'Sales by Year 19882006'!$B$4:$T$4,0)+1,FALSE)</f>
        <v>209633</v>
      </c>
      <c r="J58" s="24">
        <f>VLOOKUP($A58,Losses,MATCH(J$3,'Losses by Year 19882006'!$B$4:$T$4,0)+1,FALSE)/100</f>
        <v>5.96E-2</v>
      </c>
      <c r="K58" s="40">
        <f>VLOOKUP($A58,Sales,MATCH(K$3,'Sales by Year 19882006'!$B$4:$T$4,0)+1,FALSE)</f>
        <v>210138</v>
      </c>
      <c r="L58" s="24">
        <f>VLOOKUP($A58,Losses,MATCH(L$3,'Losses by Year 19882006'!$B$4:$T$4,0)+1,FALSE)/100</f>
        <v>7.1199999999999999E-2</v>
      </c>
      <c r="M58" s="40">
        <f>VLOOKUP($A58,Sales,MATCH(M$3,'Sales by Year 19882006'!$B$4:$T$4,0)+1,FALSE)</f>
        <v>208407</v>
      </c>
      <c r="N58" s="24">
        <f>VLOOKUP($A58,Losses,MATCH(N$3,'Losses by Year 19882006'!$B$4:$T$4,0)+1,FALSE)/100</f>
        <v>7.17E-2</v>
      </c>
      <c r="O58" s="40">
        <f>VLOOKUP($A58,Sales,MATCH(O$3,'Sales by Year 19882006'!$B$4:$T$4,0)+1,FALSE)</f>
        <v>217540</v>
      </c>
      <c r="P58" s="24">
        <f>VLOOKUP($A58,Losses,MATCH(P$3,'Losses by Year 19882006'!$B$4:$T$4,0)+1,FALSE)/100</f>
        <v>5.9500000000000004E-2</v>
      </c>
      <c r="Q58" s="40">
        <f>VLOOKUP($A58,Sales,MATCH(Q$3,'Sales by Year 19882006'!$B$4:$T$4,0)+1,FALSE)</f>
        <v>227835</v>
      </c>
    </row>
    <row r="59" spans="1:17">
      <c r="A59" s="23" t="s">
        <v>101</v>
      </c>
      <c r="B59" s="40" t="s">
        <v>282</v>
      </c>
      <c r="C59" s="40" t="s">
        <v>276</v>
      </c>
      <c r="D59" s="24">
        <f>VLOOKUP($A59,Losses,MATCH(D$3,'Losses by Year 19882006'!$B$4:$T$4,0)+1,FALSE)/100</f>
        <v>4.9500000000000002E-2</v>
      </c>
      <c r="E59" s="40">
        <f>VLOOKUP($A59,Sales,MATCH(E$3,'Sales by Year 19882006'!$B$4:$T$4,0)+1,FALSE)</f>
        <v>111636</v>
      </c>
      <c r="F59" s="24">
        <f>VLOOKUP($A59,Losses,MATCH(F$3,'Losses by Year 19882006'!$B$4:$T$4,0)+1,FALSE)/100</f>
        <v>5.5E-2</v>
      </c>
      <c r="G59" s="40">
        <f>VLOOKUP($A59,Sales,MATCH(G$3,'Sales by Year 19882006'!$B$4:$T$4,0)+1,FALSE)</f>
        <v>103997</v>
      </c>
      <c r="H59" s="24">
        <f>VLOOKUP($A59,Losses,MATCH(H$3,'Losses by Year 19882006'!$B$4:$T$4,0)+1,FALSE)/100</f>
        <v>5.3499999999999999E-2</v>
      </c>
      <c r="I59" s="40">
        <f>VLOOKUP($A59,Sales,MATCH(I$3,'Sales by Year 19882006'!$B$4:$T$4,0)+1,FALSE)</f>
        <v>110034</v>
      </c>
      <c r="J59" s="24">
        <f>VLOOKUP($A59,Losses,MATCH(J$3,'Losses by Year 19882006'!$B$4:$T$4,0)+1,FALSE)/100</f>
        <v>5.8600000000000006E-2</v>
      </c>
      <c r="K59" s="40">
        <f>VLOOKUP($A59,Sales,MATCH(K$3,'Sales by Year 19882006'!$B$4:$T$4,0)+1,FALSE)</f>
        <v>111003</v>
      </c>
      <c r="L59" s="24">
        <f>VLOOKUP($A59,Losses,MATCH(L$3,'Losses by Year 19882006'!$B$4:$T$4,0)+1,FALSE)/100</f>
        <v>6.2100000000000002E-2</v>
      </c>
      <c r="M59" s="40">
        <f>VLOOKUP($A59,Sales,MATCH(M$3,'Sales by Year 19882006'!$B$4:$T$4,0)+1,FALSE)</f>
        <v>111261</v>
      </c>
      <c r="N59" s="24">
        <f>VLOOKUP($A59,Losses,MATCH(N$3,'Losses by Year 19882006'!$B$4:$T$4,0)+1,FALSE)/100</f>
        <v>6.08E-2</v>
      </c>
      <c r="O59" s="40">
        <f>VLOOKUP($A59,Sales,MATCH(O$3,'Sales by Year 19882006'!$B$4:$T$4,0)+1,FALSE)</f>
        <v>112263</v>
      </c>
      <c r="P59" s="24">
        <f>VLOOKUP($A59,Losses,MATCH(P$3,'Losses by Year 19882006'!$B$4:$T$4,0)+1,FALSE)/100</f>
        <v>6.5199999999999994E-2</v>
      </c>
      <c r="Q59" s="40">
        <f>VLOOKUP($A59,Sales,MATCH(Q$3,'Sales by Year 19882006'!$B$4:$T$4,0)+1,FALSE)</f>
        <v>108786</v>
      </c>
    </row>
    <row r="60" spans="1:17">
      <c r="A60" s="23" t="s">
        <v>103</v>
      </c>
      <c r="B60" s="40" t="s">
        <v>266</v>
      </c>
      <c r="C60" s="40" t="s">
        <v>246</v>
      </c>
      <c r="D60" s="24">
        <f>VLOOKUP($A60,Losses,MATCH(D$3,'Losses by Year 19882006'!$B$4:$T$4,0)+1,FALSE)/100</f>
        <v>0.13369999999999999</v>
      </c>
      <c r="E60" s="40">
        <f>VLOOKUP($A60,Sales,MATCH(E$3,'Sales by Year 19882006'!$B$4:$T$4,0)+1,FALSE)</f>
        <v>73487</v>
      </c>
      <c r="F60" s="24">
        <f>VLOOKUP($A60,Losses,MATCH(F$3,'Losses by Year 19882006'!$B$4:$T$4,0)+1,FALSE)/100</f>
        <v>8.7799999999999989E-2</v>
      </c>
      <c r="G60" s="40">
        <f>VLOOKUP($A60,Sales,MATCH(G$3,'Sales by Year 19882006'!$B$4:$T$4,0)+1,FALSE)</f>
        <v>77158</v>
      </c>
      <c r="H60" s="24">
        <f>VLOOKUP($A60,Losses,MATCH(H$3,'Losses by Year 19882006'!$B$4:$T$4,0)+1,FALSE)/100</f>
        <v>8.5999999999999993E-2</v>
      </c>
      <c r="I60" s="40">
        <f>VLOOKUP($A60,Sales,MATCH(I$3,'Sales by Year 19882006'!$B$4:$T$4,0)+1,FALSE)</f>
        <v>74843</v>
      </c>
      <c r="J60" s="24">
        <f>VLOOKUP($A60,Losses,MATCH(J$3,'Losses by Year 19882006'!$B$4:$T$4,0)+1,FALSE)/100</f>
        <v>0.106</v>
      </c>
      <c r="K60" s="40">
        <f>VLOOKUP($A60,Sales,MATCH(K$3,'Sales by Year 19882006'!$B$4:$T$4,0)+1,FALSE)</f>
        <v>72830</v>
      </c>
      <c r="L60" s="24">
        <f>VLOOKUP($A60,Losses,MATCH(L$3,'Losses by Year 19882006'!$B$4:$T$4,0)+1,FALSE)/100</f>
        <v>7.6499999999999999E-2</v>
      </c>
      <c r="M60" s="40">
        <f>VLOOKUP($A60,Sales,MATCH(M$3,'Sales by Year 19882006'!$B$4:$T$4,0)+1,FALSE)</f>
        <v>70483</v>
      </c>
      <c r="N60" s="24">
        <f>VLOOKUP($A60,Losses,MATCH(N$3,'Losses by Year 19882006'!$B$4:$T$4,0)+1,FALSE)/100</f>
        <v>8.0399999999999985E-2</v>
      </c>
      <c r="O60" s="40">
        <f>VLOOKUP($A60,Sales,MATCH(O$3,'Sales by Year 19882006'!$B$4:$T$4,0)+1,FALSE)</f>
        <v>60673</v>
      </c>
      <c r="P60" s="24">
        <f>VLOOKUP($A60,Losses,MATCH(P$3,'Losses by Year 19882006'!$B$4:$T$4,0)+1,FALSE)/100</f>
        <v>9.6300000000000011E-2</v>
      </c>
      <c r="Q60" s="40">
        <f>VLOOKUP($A60,Sales,MATCH(Q$3,'Sales by Year 19882006'!$B$4:$T$4,0)+1,FALSE)</f>
        <v>63351</v>
      </c>
    </row>
    <row r="61" spans="1:17">
      <c r="A61" s="23" t="s">
        <v>104</v>
      </c>
      <c r="B61" s="40" t="s">
        <v>267</v>
      </c>
      <c r="C61" s="40" t="s">
        <v>246</v>
      </c>
      <c r="D61" s="24">
        <f>VLOOKUP($A61,Losses,MATCH(D$3,'Losses by Year 19882006'!$B$4:$T$4,0)+1,FALSE)/100</f>
        <v>7.4200000000000002E-2</v>
      </c>
      <c r="E61" s="40">
        <f>VLOOKUP($A61,Sales,MATCH(E$3,'Sales by Year 19882006'!$B$4:$T$4,0)+1,FALSE)</f>
        <v>543747</v>
      </c>
      <c r="F61" s="24">
        <f>VLOOKUP($A61,Losses,MATCH(F$3,'Losses by Year 19882006'!$B$4:$T$4,0)+1,FALSE)/100</f>
        <v>6.5799999999999997E-2</v>
      </c>
      <c r="G61" s="40">
        <f>VLOOKUP($A61,Sales,MATCH(G$3,'Sales by Year 19882006'!$B$4:$T$4,0)+1,FALSE)</f>
        <v>551660</v>
      </c>
      <c r="H61" s="24">
        <f>VLOOKUP($A61,Losses,MATCH(H$3,'Losses by Year 19882006'!$B$4:$T$4,0)+1,FALSE)/100</f>
        <v>4.9000000000000002E-2</v>
      </c>
      <c r="I61" s="40">
        <f>VLOOKUP($A61,Sales,MATCH(I$3,'Sales by Year 19882006'!$B$4:$T$4,0)+1,FALSE)</f>
        <v>594228</v>
      </c>
      <c r="J61" s="24">
        <f>VLOOKUP($A61,Losses,MATCH(J$3,'Losses by Year 19882006'!$B$4:$T$4,0)+1,FALSE)/100</f>
        <v>6.8699999999999997E-2</v>
      </c>
      <c r="K61" s="40">
        <f>VLOOKUP($A61,Sales,MATCH(K$3,'Sales by Year 19882006'!$B$4:$T$4,0)+1,FALSE)</f>
        <v>581497</v>
      </c>
      <c r="L61" s="24">
        <f>VLOOKUP($A61,Losses,MATCH(L$3,'Losses by Year 19882006'!$B$4:$T$4,0)+1,FALSE)/100</f>
        <v>4.9100000000000005E-2</v>
      </c>
      <c r="M61" s="40">
        <f>VLOOKUP($A61,Sales,MATCH(M$3,'Sales by Year 19882006'!$B$4:$T$4,0)+1,FALSE)</f>
        <v>610810</v>
      </c>
      <c r="N61" s="24">
        <f>VLOOKUP($A61,Losses,MATCH(N$3,'Losses by Year 19882006'!$B$4:$T$4,0)+1,FALSE)/100</f>
        <v>7.2599999999999998E-2</v>
      </c>
      <c r="O61" s="40">
        <f>VLOOKUP($A61,Sales,MATCH(O$3,'Sales by Year 19882006'!$B$4:$T$4,0)+1,FALSE)</f>
        <v>620309</v>
      </c>
      <c r="P61" s="24">
        <f>VLOOKUP($A61,Losses,MATCH(P$3,'Losses by Year 19882006'!$B$4:$T$4,0)+1,FALSE)/100</f>
        <v>5.4800000000000001E-2</v>
      </c>
      <c r="Q61" s="40">
        <f>VLOOKUP($A61,Sales,MATCH(Q$3,'Sales by Year 19882006'!$B$4:$T$4,0)+1,FALSE)</f>
        <v>652912</v>
      </c>
    </row>
    <row r="62" spans="1:17">
      <c r="A62" s="23" t="s">
        <v>104</v>
      </c>
      <c r="B62" s="40" t="s">
        <v>267</v>
      </c>
      <c r="C62" s="40" t="s">
        <v>380</v>
      </c>
      <c r="D62" s="24">
        <f>VLOOKUP($A62,Losses,MATCH(D$3,'Losses by Year 19882006'!$B$4:$T$4,0)+1,FALSE)/100</f>
        <v>7.4200000000000002E-2</v>
      </c>
      <c r="E62" s="40">
        <f>VLOOKUP($A62,Sales,MATCH(E$3,'Sales by Year 19882006'!$B$4:$T$4,0)+1,FALSE)</f>
        <v>543747</v>
      </c>
      <c r="F62" s="24">
        <f>VLOOKUP($A62,Losses,MATCH(F$3,'Losses by Year 19882006'!$B$4:$T$4,0)+1,FALSE)/100</f>
        <v>6.5799999999999997E-2</v>
      </c>
      <c r="G62" s="40">
        <f>VLOOKUP($A62,Sales,MATCH(G$3,'Sales by Year 19882006'!$B$4:$T$4,0)+1,FALSE)</f>
        <v>551660</v>
      </c>
      <c r="H62" s="24">
        <f>VLOOKUP($A62,Losses,MATCH(H$3,'Losses by Year 19882006'!$B$4:$T$4,0)+1,FALSE)/100</f>
        <v>4.9000000000000002E-2</v>
      </c>
      <c r="I62" s="40">
        <f>VLOOKUP($A62,Sales,MATCH(I$3,'Sales by Year 19882006'!$B$4:$T$4,0)+1,FALSE)</f>
        <v>594228</v>
      </c>
      <c r="J62" s="24">
        <f>VLOOKUP($A62,Losses,MATCH(J$3,'Losses by Year 19882006'!$B$4:$T$4,0)+1,FALSE)/100</f>
        <v>6.8699999999999997E-2</v>
      </c>
      <c r="K62" s="40">
        <f>VLOOKUP($A62,Sales,MATCH(K$3,'Sales by Year 19882006'!$B$4:$T$4,0)+1,FALSE)</f>
        <v>581497</v>
      </c>
      <c r="L62" s="24">
        <f>VLOOKUP($A62,Losses,MATCH(L$3,'Losses by Year 19882006'!$B$4:$T$4,0)+1,FALSE)/100</f>
        <v>4.9100000000000005E-2</v>
      </c>
      <c r="M62" s="40">
        <f>VLOOKUP($A62,Sales,MATCH(M$3,'Sales by Year 19882006'!$B$4:$T$4,0)+1,FALSE)</f>
        <v>610810</v>
      </c>
      <c r="N62" s="24">
        <f>VLOOKUP($A62,Losses,MATCH(N$3,'Losses by Year 19882006'!$B$4:$T$4,0)+1,FALSE)/100</f>
        <v>7.2599999999999998E-2</v>
      </c>
      <c r="O62" s="40">
        <f>VLOOKUP($A62,Sales,MATCH(O$3,'Sales by Year 19882006'!$B$4:$T$4,0)+1,FALSE)</f>
        <v>620309</v>
      </c>
      <c r="P62" s="24">
        <f>VLOOKUP($A62,Losses,MATCH(P$3,'Losses by Year 19882006'!$B$4:$T$4,0)+1,FALSE)/100</f>
        <v>5.4800000000000001E-2</v>
      </c>
      <c r="Q62" s="40">
        <f>VLOOKUP($A62,Sales,MATCH(Q$3,'Sales by Year 19882006'!$B$4:$T$4,0)+1,FALSE)</f>
        <v>652912</v>
      </c>
    </row>
    <row r="63" spans="1:17">
      <c r="A63" s="23" t="s">
        <v>107</v>
      </c>
      <c r="B63" s="40" t="s">
        <v>337</v>
      </c>
      <c r="C63" s="40" t="s">
        <v>327</v>
      </c>
      <c r="D63" s="24">
        <f>VLOOKUP($A63,Losses,MATCH(D$3,'Losses by Year 19882006'!$B$4:$T$4,0)+1,FALSE)/100</f>
        <v>1.8700000000000001E-2</v>
      </c>
      <c r="E63" s="40">
        <f>VLOOKUP($A63,Sales,MATCH(E$3,'Sales by Year 19882006'!$B$4:$T$4,0)+1,FALSE)</f>
        <v>39719</v>
      </c>
      <c r="F63" s="24">
        <f>VLOOKUP($A63,Losses,MATCH(F$3,'Losses by Year 19882006'!$B$4:$T$4,0)+1,FALSE)/100</f>
        <v>4.3499999999999997E-2</v>
      </c>
      <c r="G63" s="40">
        <f>VLOOKUP($A63,Sales,MATCH(G$3,'Sales by Year 19882006'!$B$4:$T$4,0)+1,FALSE)</f>
        <v>36824</v>
      </c>
      <c r="H63" s="24">
        <f>VLOOKUP($A63,Losses,MATCH(H$3,'Losses by Year 19882006'!$B$4:$T$4,0)+1,FALSE)/100</f>
        <v>9.5999999999999992E-3</v>
      </c>
      <c r="I63" s="40">
        <f>VLOOKUP($A63,Sales,MATCH(I$3,'Sales by Year 19882006'!$B$4:$T$4,0)+1,FALSE)</f>
        <v>38540</v>
      </c>
      <c r="J63" s="24">
        <f>VLOOKUP($A63,Losses,MATCH(J$3,'Losses by Year 19882006'!$B$4:$T$4,0)+1,FALSE)/100</f>
        <v>2.1000000000000001E-2</v>
      </c>
      <c r="K63" s="40">
        <f>VLOOKUP($A63,Sales,MATCH(K$3,'Sales by Year 19882006'!$B$4:$T$4,0)+1,FALSE)</f>
        <v>38726</v>
      </c>
      <c r="L63" s="24">
        <f>VLOOKUP($A63,Losses,MATCH(L$3,'Losses by Year 19882006'!$B$4:$T$4,0)+1,FALSE)/100</f>
        <v>1.9699999999999999E-2</v>
      </c>
      <c r="M63" s="40">
        <f>VLOOKUP($A63,Sales,MATCH(M$3,'Sales by Year 19882006'!$B$4:$T$4,0)+1,FALSE)</f>
        <v>40259</v>
      </c>
      <c r="N63" s="24">
        <f>VLOOKUP($A63,Losses,MATCH(N$3,'Losses by Year 19882006'!$B$4:$T$4,0)+1,FALSE)/100</f>
        <v>3.2000000000000001E-2</v>
      </c>
      <c r="O63" s="40">
        <f>VLOOKUP($A63,Sales,MATCH(O$3,'Sales by Year 19882006'!$B$4:$T$4,0)+1,FALSE)</f>
        <v>40273</v>
      </c>
      <c r="P63" s="24">
        <f>VLOOKUP($A63,Losses,MATCH(P$3,'Losses by Year 19882006'!$B$4:$T$4,0)+1,FALSE)/100</f>
        <v>5.0199999999999995E-2</v>
      </c>
      <c r="Q63" s="40">
        <f>VLOOKUP($A63,Sales,MATCH(Q$3,'Sales by Year 19882006'!$B$4:$T$4,0)+1,FALSE)</f>
        <v>35970</v>
      </c>
    </row>
    <row r="64" spans="1:17">
      <c r="A64" s="23" t="s">
        <v>108</v>
      </c>
      <c r="B64" s="40" t="s">
        <v>316</v>
      </c>
      <c r="C64" s="40" t="s">
        <v>292</v>
      </c>
      <c r="D64" s="24">
        <f>VLOOKUP($A64,Losses,MATCH(D$3,'Losses by Year 19882006'!$B$4:$T$4,0)+1,FALSE)/100</f>
        <v>2.3E-3</v>
      </c>
      <c r="E64" s="40">
        <f>VLOOKUP($A64,Sales,MATCH(E$3,'Sales by Year 19882006'!$B$4:$T$4,0)+1,FALSE)</f>
        <v>800192</v>
      </c>
      <c r="F64" s="24">
        <f>VLOOKUP($A64,Losses,MATCH(F$3,'Losses by Year 19882006'!$B$4:$T$4,0)+1,FALSE)/100</f>
        <v>1.2800000000000001E-2</v>
      </c>
      <c r="G64" s="40">
        <f>VLOOKUP($A64,Sales,MATCH(G$3,'Sales by Year 19882006'!$B$4:$T$4,0)+1,FALSE)</f>
        <v>823146</v>
      </c>
      <c r="H64" s="24">
        <f>VLOOKUP($A64,Losses,MATCH(H$3,'Losses by Year 19882006'!$B$4:$T$4,0)+1,FALSE)/100</f>
        <v>4.6999999999999993E-3</v>
      </c>
      <c r="I64" s="40">
        <f>VLOOKUP($A64,Sales,MATCH(I$3,'Sales by Year 19882006'!$B$4:$T$4,0)+1,FALSE)</f>
        <v>717762</v>
      </c>
      <c r="J64" s="24">
        <f>VLOOKUP($A64,Losses,MATCH(J$3,'Losses by Year 19882006'!$B$4:$T$4,0)+1,FALSE)/100</f>
        <v>1.9599999999999999E-2</v>
      </c>
      <c r="K64" s="40">
        <f>VLOOKUP($A64,Sales,MATCH(K$3,'Sales by Year 19882006'!$B$4:$T$4,0)+1,FALSE)</f>
        <v>786304</v>
      </c>
      <c r="L64" s="24">
        <f>VLOOKUP($A64,Losses,MATCH(L$3,'Losses by Year 19882006'!$B$4:$T$4,0)+1,FALSE)/100</f>
        <v>1.9599999999999999E-2</v>
      </c>
      <c r="M64" s="40">
        <f>VLOOKUP($A64,Sales,MATCH(M$3,'Sales by Year 19882006'!$B$4:$T$4,0)+1,FALSE)</f>
        <v>830416</v>
      </c>
      <c r="N64" s="24">
        <f>VLOOKUP($A64,Losses,MATCH(N$3,'Losses by Year 19882006'!$B$4:$T$4,0)+1,FALSE)/100</f>
        <v>1.9599999999999999E-2</v>
      </c>
      <c r="O64" s="40">
        <f>VLOOKUP($A64,Sales,MATCH(O$3,'Sales by Year 19882006'!$B$4:$T$4,0)+1,FALSE)</f>
        <v>824917</v>
      </c>
      <c r="P64" s="24">
        <f>VLOOKUP($A64,Losses,MATCH(P$3,'Losses by Year 19882006'!$B$4:$T$4,0)+1,FALSE)/100</f>
        <v>1.9599999999999999E-2</v>
      </c>
      <c r="Q64" s="40">
        <f>VLOOKUP($A64,Sales,MATCH(Q$3,'Sales by Year 19882006'!$B$4:$T$4,0)+1,FALSE)</f>
        <v>852153</v>
      </c>
    </row>
    <row r="65" spans="1:17">
      <c r="A65" s="23" t="s">
        <v>111</v>
      </c>
      <c r="B65" s="40" t="s">
        <v>317</v>
      </c>
      <c r="C65" s="40" t="s">
        <v>292</v>
      </c>
      <c r="D65" s="24">
        <f>VLOOKUP($A65,Losses,MATCH(D$3,'Losses by Year 19882006'!$B$4:$T$4,0)+1,FALSE)/100</f>
        <v>7.7300000000000008E-2</v>
      </c>
      <c r="E65" s="40">
        <f>VLOOKUP($A65,Sales,MATCH(E$3,'Sales by Year 19882006'!$B$4:$T$4,0)+1,FALSE)</f>
        <v>318031</v>
      </c>
      <c r="F65" s="24">
        <f>VLOOKUP($A65,Losses,MATCH(F$3,'Losses by Year 19882006'!$B$4:$T$4,0)+1,FALSE)/100</f>
        <v>6.3899999999999998E-2</v>
      </c>
      <c r="G65" s="40">
        <f>VLOOKUP($A65,Sales,MATCH(G$3,'Sales by Year 19882006'!$B$4:$T$4,0)+1,FALSE)</f>
        <v>320832</v>
      </c>
      <c r="H65" s="24">
        <f>VLOOKUP($A65,Losses,MATCH(H$3,'Losses by Year 19882006'!$B$4:$T$4,0)+1,FALSE)/100</f>
        <v>5.9000000000000004E-2</v>
      </c>
      <c r="I65" s="40">
        <f>VLOOKUP($A65,Sales,MATCH(I$3,'Sales by Year 19882006'!$B$4:$T$4,0)+1,FALSE)</f>
        <v>334394</v>
      </c>
      <c r="J65" s="24">
        <f>VLOOKUP($A65,Losses,MATCH(J$3,'Losses by Year 19882006'!$B$4:$T$4,0)+1,FALSE)/100</f>
        <v>6.6699999999999995E-2</v>
      </c>
      <c r="K65" s="40">
        <f>VLOOKUP($A65,Sales,MATCH(K$3,'Sales by Year 19882006'!$B$4:$T$4,0)+1,FALSE)</f>
        <v>326826</v>
      </c>
      <c r="L65" s="24">
        <f>VLOOKUP($A65,Losses,MATCH(L$3,'Losses by Year 19882006'!$B$4:$T$4,0)+1,FALSE)/100</f>
        <v>0</v>
      </c>
      <c r="M65" s="40">
        <f>VLOOKUP($A65,Sales,MATCH(M$3,'Sales by Year 19882006'!$B$4:$T$4,0)+1,FALSE)</f>
        <v>333230</v>
      </c>
      <c r="N65" s="24">
        <f>VLOOKUP($A65,Losses,MATCH(N$3,'Losses by Year 19882006'!$B$4:$T$4,0)+1,FALSE)/100</f>
        <v>0</v>
      </c>
      <c r="O65" s="40">
        <f>VLOOKUP($A65,Sales,MATCH(O$3,'Sales by Year 19882006'!$B$4:$T$4,0)+1,FALSE)</f>
        <v>337534</v>
      </c>
      <c r="P65" s="24">
        <f>VLOOKUP($A65,Losses,MATCH(P$3,'Losses by Year 19882006'!$B$4:$T$4,0)+1,FALSE)/100</f>
        <v>0</v>
      </c>
      <c r="Q65" s="40">
        <f>VLOOKUP($A65,Sales,MATCH(Q$3,'Sales by Year 19882006'!$B$4:$T$4,0)+1,FALSE)</f>
        <v>364420</v>
      </c>
    </row>
    <row r="66" spans="1:17">
      <c r="A66" s="23" t="s">
        <v>112</v>
      </c>
      <c r="B66" s="40" t="s">
        <v>338</v>
      </c>
      <c r="C66" s="40" t="s">
        <v>327</v>
      </c>
      <c r="D66" s="24">
        <f>VLOOKUP($A66,Losses,MATCH(D$3,'Losses by Year 19882006'!$B$4:$T$4,0)+1,FALSE)/100</f>
        <v>6.4000000000000003E-3</v>
      </c>
      <c r="E66" s="40">
        <f>VLOOKUP($A66,Sales,MATCH(E$3,'Sales by Year 19882006'!$B$4:$T$4,0)+1,FALSE)</f>
        <v>57318</v>
      </c>
      <c r="F66" s="24">
        <f>VLOOKUP($A66,Losses,MATCH(F$3,'Losses by Year 19882006'!$B$4:$T$4,0)+1,FALSE)/100</f>
        <v>0</v>
      </c>
      <c r="G66" s="40">
        <f>VLOOKUP($A66,Sales,MATCH(G$3,'Sales by Year 19882006'!$B$4:$T$4,0)+1,FALSE)</f>
        <v>52807</v>
      </c>
      <c r="H66" s="24">
        <f>VLOOKUP($A66,Losses,MATCH(H$3,'Losses by Year 19882006'!$B$4:$T$4,0)+1,FALSE)/100</f>
        <v>0.29100000000000004</v>
      </c>
      <c r="I66" s="40">
        <f>VLOOKUP($A66,Sales,MATCH(I$3,'Sales by Year 19882006'!$B$4:$T$4,0)+1,FALSE)</f>
        <v>40384</v>
      </c>
      <c r="J66" s="24">
        <f>VLOOKUP($A66,Losses,MATCH(J$3,'Losses by Year 19882006'!$B$4:$T$4,0)+1,FALSE)/100</f>
        <v>0.05</v>
      </c>
      <c r="K66" s="40">
        <f>VLOOKUP($A66,Sales,MATCH(K$3,'Sales by Year 19882006'!$B$4:$T$4,0)+1,FALSE)</f>
        <v>55550</v>
      </c>
      <c r="L66" s="24">
        <f>VLOOKUP($A66,Losses,MATCH(L$3,'Losses by Year 19882006'!$B$4:$T$4,0)+1,FALSE)/100</f>
        <v>6.6900000000000001E-2</v>
      </c>
      <c r="M66" s="40">
        <f>VLOOKUP($A66,Sales,MATCH(M$3,'Sales by Year 19882006'!$B$4:$T$4,0)+1,FALSE)</f>
        <v>55332</v>
      </c>
      <c r="N66" s="24">
        <f>VLOOKUP($A66,Losses,MATCH(N$3,'Losses by Year 19882006'!$B$4:$T$4,0)+1,FALSE)/100</f>
        <v>4.9299999999999997E-2</v>
      </c>
      <c r="O66" s="40">
        <f>VLOOKUP($A66,Sales,MATCH(O$3,'Sales by Year 19882006'!$B$4:$T$4,0)+1,FALSE)</f>
        <v>57670</v>
      </c>
      <c r="P66" s="24">
        <f>VLOOKUP($A66,Losses,MATCH(P$3,'Losses by Year 19882006'!$B$4:$T$4,0)+1,FALSE)/100</f>
        <v>8.0500000000000002E-2</v>
      </c>
      <c r="Q66" s="40">
        <f>VLOOKUP($A66,Sales,MATCH(Q$3,'Sales by Year 19882006'!$B$4:$T$4,0)+1,FALSE)</f>
        <v>57075</v>
      </c>
    </row>
    <row r="67" spans="1:17">
      <c r="A67" s="23" t="s">
        <v>113</v>
      </c>
      <c r="B67" s="40" t="s">
        <v>302</v>
      </c>
      <c r="C67" s="40" t="s">
        <v>292</v>
      </c>
      <c r="D67" s="24">
        <f>VLOOKUP($A67,Losses,MATCH(D$3,'Losses by Year 19882006'!$B$4:$T$4,0)+1,FALSE)/100</f>
        <v>5.33E-2</v>
      </c>
      <c r="E67" s="40">
        <f>VLOOKUP($A67,Sales,MATCH(E$3,'Sales by Year 19882006'!$B$4:$T$4,0)+1,FALSE)</f>
        <v>115095</v>
      </c>
      <c r="F67" s="24">
        <f>VLOOKUP($A67,Losses,MATCH(F$3,'Losses by Year 19882006'!$B$4:$T$4,0)+1,FALSE)/100</f>
        <v>1.54E-2</v>
      </c>
      <c r="G67" s="40">
        <f>VLOOKUP($A67,Sales,MATCH(G$3,'Sales by Year 19882006'!$B$4:$T$4,0)+1,FALSE)</f>
        <v>117320</v>
      </c>
      <c r="H67" s="24">
        <f>VLOOKUP($A67,Losses,MATCH(H$3,'Losses by Year 19882006'!$B$4:$T$4,0)+1,FALSE)/100</f>
        <v>4.7800000000000002E-2</v>
      </c>
      <c r="I67" s="40">
        <f>VLOOKUP($A67,Sales,MATCH(I$3,'Sales by Year 19882006'!$B$4:$T$4,0)+1,FALSE)</f>
        <v>113779</v>
      </c>
      <c r="J67" s="24">
        <f>VLOOKUP($A67,Losses,MATCH(J$3,'Losses by Year 19882006'!$B$4:$T$4,0)+1,FALSE)/100</f>
        <v>5.7999999999999996E-2</v>
      </c>
      <c r="K67" s="40">
        <f>VLOOKUP($A67,Sales,MATCH(K$3,'Sales by Year 19882006'!$B$4:$T$4,0)+1,FALSE)</f>
        <v>109918</v>
      </c>
      <c r="L67" s="24">
        <f>VLOOKUP($A67,Losses,MATCH(L$3,'Losses by Year 19882006'!$B$4:$T$4,0)+1,FALSE)/100</f>
        <v>5.2499999999999998E-2</v>
      </c>
      <c r="M67" s="40">
        <f>VLOOKUP($A67,Sales,MATCH(M$3,'Sales by Year 19882006'!$B$4:$T$4,0)+1,FALSE)</f>
        <v>109995</v>
      </c>
      <c r="N67" s="24">
        <f>VLOOKUP($A67,Losses,MATCH(N$3,'Losses by Year 19882006'!$B$4:$T$4,0)+1,FALSE)/100</f>
        <v>6.3899999999999998E-2</v>
      </c>
      <c r="O67" s="40">
        <f>VLOOKUP($A67,Sales,MATCH(O$3,'Sales by Year 19882006'!$B$4:$T$4,0)+1,FALSE)</f>
        <v>109869</v>
      </c>
      <c r="P67" s="24">
        <f>VLOOKUP($A67,Losses,MATCH(P$3,'Losses by Year 19882006'!$B$4:$T$4,0)+1,FALSE)/100</f>
        <v>5.79E-2</v>
      </c>
      <c r="Q67" s="40">
        <f>VLOOKUP($A67,Sales,MATCH(Q$3,'Sales by Year 19882006'!$B$4:$T$4,0)+1,FALSE)</f>
        <v>106040</v>
      </c>
    </row>
    <row r="68" spans="1:17">
      <c r="A68" s="23" t="s">
        <v>114</v>
      </c>
      <c r="B68" s="40" t="s">
        <v>252</v>
      </c>
      <c r="C68" s="40" t="s">
        <v>246</v>
      </c>
      <c r="D68" s="24">
        <f>VLOOKUP($A68,Losses,MATCH(D$3,'Losses by Year 19882006'!$B$4:$T$4,0)+1,FALSE)/100</f>
        <v>0.1807</v>
      </c>
      <c r="E68" s="40">
        <f>VLOOKUP($A68,Sales,MATCH(E$3,'Sales by Year 19882006'!$B$4:$T$4,0)+1,FALSE)</f>
        <v>653</v>
      </c>
      <c r="F68" s="24">
        <f>VLOOKUP($A68,Losses,MATCH(F$3,'Losses by Year 19882006'!$B$4:$T$4,0)+1,FALSE)/100</f>
        <v>0.1827</v>
      </c>
      <c r="G68" s="40">
        <f>VLOOKUP($A68,Sales,MATCH(G$3,'Sales by Year 19882006'!$B$4:$T$4,0)+1,FALSE)</f>
        <v>635</v>
      </c>
      <c r="H68" s="24">
        <f>VLOOKUP($A68,Losses,MATCH(H$3,'Losses by Year 19882006'!$B$4:$T$4,0)+1,FALSE)/100</f>
        <v>0.20300000000000001</v>
      </c>
      <c r="I68" s="40">
        <f>VLOOKUP($A68,Sales,MATCH(I$3,'Sales by Year 19882006'!$B$4:$T$4,0)+1,FALSE)</f>
        <v>622</v>
      </c>
      <c r="J68" s="24">
        <f>VLOOKUP($A68,Losses,MATCH(J$3,'Losses by Year 19882006'!$B$4:$T$4,0)+1,FALSE)/100</f>
        <v>0.217</v>
      </c>
      <c r="K68" s="40">
        <f>VLOOKUP($A68,Sales,MATCH(K$3,'Sales by Year 19882006'!$B$4:$T$4,0)+1,FALSE)</f>
        <v>599</v>
      </c>
      <c r="L68" s="24">
        <f>VLOOKUP($A68,Losses,MATCH(L$3,'Losses by Year 19882006'!$B$4:$T$4,0)+1,FALSE)/100</f>
        <v>0</v>
      </c>
      <c r="M68" s="40">
        <f>VLOOKUP($A68,Sales,MATCH(M$3,'Sales by Year 19882006'!$B$4:$T$4,0)+1,FALSE)</f>
        <v>607</v>
      </c>
      <c r="N68" s="24">
        <f>VLOOKUP($A68,Losses,MATCH(N$3,'Losses by Year 19882006'!$B$4:$T$4,0)+1,FALSE)/100</f>
        <v>0.2402</v>
      </c>
      <c r="O68" s="40">
        <f>VLOOKUP($A68,Sales,MATCH(O$3,'Sales by Year 19882006'!$B$4:$T$4,0)+1,FALSE)</f>
        <v>566</v>
      </c>
      <c r="P68" s="24">
        <f>VLOOKUP($A68,Losses,MATCH(P$3,'Losses by Year 19882006'!$B$4:$T$4,0)+1,FALSE)/100</f>
        <v>0.2349</v>
      </c>
      <c r="Q68" s="40">
        <f>VLOOKUP($A68,Sales,MATCH(Q$3,'Sales by Year 19882006'!$B$4:$T$4,0)+1,FALSE)</f>
        <v>625</v>
      </c>
    </row>
    <row r="69" spans="1:17">
      <c r="A69" s="23" t="s">
        <v>115</v>
      </c>
      <c r="B69" s="40" t="s">
        <v>268</v>
      </c>
      <c r="C69" s="40" t="s">
        <v>246</v>
      </c>
      <c r="D69" s="24">
        <f>VLOOKUP($A69,Losses,MATCH(D$3,'Losses by Year 19882006'!$B$4:$T$4,0)+1,FALSE)/100</f>
        <v>8.7400000000000005E-2</v>
      </c>
      <c r="E69" s="40">
        <f>VLOOKUP($A69,Sales,MATCH(E$3,'Sales by Year 19882006'!$B$4:$T$4,0)+1,FALSE)</f>
        <v>168248</v>
      </c>
      <c r="F69" s="24">
        <f>VLOOKUP($A69,Losses,MATCH(F$3,'Losses by Year 19882006'!$B$4:$T$4,0)+1,FALSE)/100</f>
        <v>8.4499999999999992E-2</v>
      </c>
      <c r="G69" s="40">
        <f>VLOOKUP($A69,Sales,MATCH(G$3,'Sales by Year 19882006'!$B$4:$T$4,0)+1,FALSE)</f>
        <v>165321</v>
      </c>
      <c r="H69" s="24">
        <f>VLOOKUP($A69,Losses,MATCH(H$3,'Losses by Year 19882006'!$B$4:$T$4,0)+1,FALSE)/100</f>
        <v>8.4900000000000003E-2</v>
      </c>
      <c r="I69" s="40">
        <f>VLOOKUP($A69,Sales,MATCH(I$3,'Sales by Year 19882006'!$B$4:$T$4,0)+1,FALSE)</f>
        <v>175866</v>
      </c>
      <c r="J69" s="24">
        <f>VLOOKUP($A69,Losses,MATCH(J$3,'Losses by Year 19882006'!$B$4:$T$4,0)+1,FALSE)/100</f>
        <v>8.7400000000000005E-2</v>
      </c>
      <c r="K69" s="40">
        <f>VLOOKUP($A69,Sales,MATCH(K$3,'Sales by Year 19882006'!$B$4:$T$4,0)+1,FALSE)</f>
        <v>179967</v>
      </c>
      <c r="L69" s="24">
        <f>VLOOKUP($A69,Losses,MATCH(L$3,'Losses by Year 19882006'!$B$4:$T$4,0)+1,FALSE)/100</f>
        <v>8.4600000000000009E-2</v>
      </c>
      <c r="M69" s="40">
        <f>VLOOKUP($A69,Sales,MATCH(M$3,'Sales by Year 19882006'!$B$4:$T$4,0)+1,FALSE)</f>
        <v>183759</v>
      </c>
      <c r="N69" s="24">
        <f>VLOOKUP($A69,Losses,MATCH(N$3,'Losses by Year 19882006'!$B$4:$T$4,0)+1,FALSE)/100</f>
        <v>6.5599999999999992E-2</v>
      </c>
      <c r="O69" s="40">
        <f>VLOOKUP($A69,Sales,MATCH(O$3,'Sales by Year 19882006'!$B$4:$T$4,0)+1,FALSE)</f>
        <v>191363</v>
      </c>
      <c r="P69" s="24">
        <f>VLOOKUP($A69,Losses,MATCH(P$3,'Losses by Year 19882006'!$B$4:$T$4,0)+1,FALSE)/100</f>
        <v>3.4099999999999998E-2</v>
      </c>
      <c r="Q69" s="40">
        <f>VLOOKUP($A69,Sales,MATCH(Q$3,'Sales by Year 19882006'!$B$4:$T$4,0)+1,FALSE)</f>
        <v>197744</v>
      </c>
    </row>
    <row r="70" spans="1:17">
      <c r="A70" s="23" t="s">
        <v>116</v>
      </c>
      <c r="B70" s="40" t="s">
        <v>343</v>
      </c>
      <c r="C70" s="40" t="s">
        <v>327</v>
      </c>
      <c r="D70" s="24">
        <f>VLOOKUP($A70,Losses,MATCH(D$3,'Losses by Year 19882006'!$B$4:$T$4,0)+1,FALSE)/100</f>
        <v>4.53E-2</v>
      </c>
      <c r="E70" s="40">
        <f>VLOOKUP($A70,Sales,MATCH(E$3,'Sales by Year 19882006'!$B$4:$T$4,0)+1,FALSE)</f>
        <v>210377</v>
      </c>
      <c r="F70" s="24">
        <f>VLOOKUP($A70,Losses,MATCH(F$3,'Losses by Year 19882006'!$B$4:$T$4,0)+1,FALSE)/100</f>
        <v>3.39E-2</v>
      </c>
      <c r="G70" s="40">
        <f>VLOOKUP($A70,Sales,MATCH(G$3,'Sales by Year 19882006'!$B$4:$T$4,0)+1,FALSE)</f>
        <v>205020</v>
      </c>
      <c r="H70" s="24">
        <f>VLOOKUP($A70,Losses,MATCH(H$3,'Losses by Year 19882006'!$B$4:$T$4,0)+1,FALSE)/100</f>
        <v>4.6500000000000007E-2</v>
      </c>
      <c r="I70" s="40">
        <f>VLOOKUP($A70,Sales,MATCH(I$3,'Sales by Year 19882006'!$B$4:$T$4,0)+1,FALSE)</f>
        <v>207182</v>
      </c>
      <c r="J70" s="24">
        <f>VLOOKUP($A70,Losses,MATCH(J$3,'Losses by Year 19882006'!$B$4:$T$4,0)+1,FALSE)/100</f>
        <v>5.4100000000000002E-2</v>
      </c>
      <c r="K70" s="40">
        <f>VLOOKUP($A70,Sales,MATCH(K$3,'Sales by Year 19882006'!$B$4:$T$4,0)+1,FALSE)</f>
        <v>206896</v>
      </c>
      <c r="L70" s="24">
        <f>VLOOKUP($A70,Losses,MATCH(L$3,'Losses by Year 19882006'!$B$4:$T$4,0)+1,FALSE)/100</f>
        <v>3.44E-2</v>
      </c>
      <c r="M70" s="40">
        <f>VLOOKUP($A70,Sales,MATCH(M$3,'Sales by Year 19882006'!$B$4:$T$4,0)+1,FALSE)</f>
        <v>206777</v>
      </c>
      <c r="N70" s="24">
        <f>VLOOKUP($A70,Losses,MATCH(N$3,'Losses by Year 19882006'!$B$4:$T$4,0)+1,FALSE)/100</f>
        <v>4.6100000000000002E-2</v>
      </c>
      <c r="O70" s="40">
        <f>VLOOKUP($A70,Sales,MATCH(O$3,'Sales by Year 19882006'!$B$4:$T$4,0)+1,FALSE)</f>
        <v>206635</v>
      </c>
      <c r="P70" s="24">
        <f>VLOOKUP($A70,Losses,MATCH(P$3,'Losses by Year 19882006'!$B$4:$T$4,0)+1,FALSE)/100</f>
        <v>4.7300000000000002E-2</v>
      </c>
      <c r="Q70" s="40">
        <f>VLOOKUP($A70,Sales,MATCH(Q$3,'Sales by Year 19882006'!$B$4:$T$4,0)+1,FALSE)</f>
        <v>209158</v>
      </c>
    </row>
    <row r="71" spans="1:17">
      <c r="A71" s="23" t="s">
        <v>117</v>
      </c>
      <c r="B71" s="40" t="s">
        <v>303</v>
      </c>
      <c r="C71" s="40" t="s">
        <v>292</v>
      </c>
      <c r="D71" s="24">
        <f>VLOOKUP($A71,Losses,MATCH(D$3,'Losses by Year 19882006'!$B$4:$T$4,0)+1,FALSE)/100</f>
        <v>7.0300000000000001E-2</v>
      </c>
      <c r="E71" s="40">
        <f>VLOOKUP($A71,Sales,MATCH(E$3,'Sales by Year 19882006'!$B$4:$T$4,0)+1,FALSE)</f>
        <v>67549</v>
      </c>
      <c r="F71" s="24">
        <f>VLOOKUP($A71,Losses,MATCH(F$3,'Losses by Year 19882006'!$B$4:$T$4,0)+1,FALSE)/100</f>
        <v>4.6699999999999998E-2</v>
      </c>
      <c r="G71" s="40">
        <f>VLOOKUP($A71,Sales,MATCH(G$3,'Sales by Year 19882006'!$B$4:$T$4,0)+1,FALSE)</f>
        <v>61360</v>
      </c>
      <c r="H71" s="24">
        <f>VLOOKUP($A71,Losses,MATCH(H$3,'Losses by Year 19882006'!$B$4:$T$4,0)+1,FALSE)/100</f>
        <v>2.3099999999999999E-2</v>
      </c>
      <c r="I71" s="40">
        <f>VLOOKUP($A71,Sales,MATCH(I$3,'Sales by Year 19882006'!$B$4:$T$4,0)+1,FALSE)</f>
        <v>61671</v>
      </c>
      <c r="J71" s="24">
        <f>VLOOKUP($A71,Losses,MATCH(J$3,'Losses by Year 19882006'!$B$4:$T$4,0)+1,FALSE)/100</f>
        <v>2.4300000000000002E-2</v>
      </c>
      <c r="K71" s="40">
        <f>VLOOKUP($A71,Sales,MATCH(K$3,'Sales by Year 19882006'!$B$4:$T$4,0)+1,FALSE)</f>
        <v>61520</v>
      </c>
      <c r="L71" s="24">
        <f>VLOOKUP($A71,Losses,MATCH(L$3,'Losses by Year 19882006'!$B$4:$T$4,0)+1,FALSE)/100</f>
        <v>2.7400000000000001E-2</v>
      </c>
      <c r="M71" s="40">
        <f>VLOOKUP($A71,Sales,MATCH(M$3,'Sales by Year 19882006'!$B$4:$T$4,0)+1,FALSE)</f>
        <v>62708</v>
      </c>
      <c r="N71" s="24">
        <f>VLOOKUP($A71,Losses,MATCH(N$3,'Losses by Year 19882006'!$B$4:$T$4,0)+1,FALSE)/100</f>
        <v>4.4299999999999999E-2</v>
      </c>
      <c r="O71" s="40">
        <f>VLOOKUP($A71,Sales,MATCH(O$3,'Sales by Year 19882006'!$B$4:$T$4,0)+1,FALSE)</f>
        <v>55718</v>
      </c>
      <c r="P71" s="24">
        <f>VLOOKUP($A71,Losses,MATCH(P$3,'Losses by Year 19882006'!$B$4:$T$4,0)+1,FALSE)/100</f>
        <v>2.5600000000000001E-2</v>
      </c>
      <c r="Q71" s="40">
        <f>VLOOKUP($A71,Sales,MATCH(Q$3,'Sales by Year 19882006'!$B$4:$T$4,0)+1,FALSE)</f>
        <v>66103</v>
      </c>
    </row>
    <row r="72" spans="1:17">
      <c r="A72" s="23" t="s">
        <v>125</v>
      </c>
      <c r="B72" s="40" t="s">
        <v>344</v>
      </c>
      <c r="C72" s="40" t="s">
        <v>327</v>
      </c>
      <c r="D72" s="24">
        <f>VLOOKUP($A72,Losses,MATCH(D$3,'Losses by Year 19882006'!$B$4:$T$4,0)+1,FALSE)/100</f>
        <v>6.9099999999999995E-2</v>
      </c>
      <c r="E72" s="40">
        <f>VLOOKUP($A72,Sales,MATCH(E$3,'Sales by Year 19882006'!$B$4:$T$4,0)+1,FALSE)</f>
        <v>43486</v>
      </c>
      <c r="F72" s="24">
        <f>VLOOKUP($A72,Losses,MATCH(F$3,'Losses by Year 19882006'!$B$4:$T$4,0)+1,FALSE)/100</f>
        <v>7.2300000000000003E-2</v>
      </c>
      <c r="G72" s="40">
        <f>VLOOKUP($A72,Sales,MATCH(G$3,'Sales by Year 19882006'!$B$4:$T$4,0)+1,FALSE)</f>
        <v>40933</v>
      </c>
      <c r="H72" s="24">
        <f>VLOOKUP($A72,Losses,MATCH(H$3,'Losses by Year 19882006'!$B$4:$T$4,0)+1,FALSE)/100</f>
        <v>6.7000000000000004E-2</v>
      </c>
      <c r="I72" s="40">
        <f>VLOOKUP($A72,Sales,MATCH(I$3,'Sales by Year 19882006'!$B$4:$T$4,0)+1,FALSE)</f>
        <v>42043</v>
      </c>
      <c r="J72" s="24">
        <f>VLOOKUP($A72,Losses,MATCH(J$3,'Losses by Year 19882006'!$B$4:$T$4,0)+1,FALSE)/100</f>
        <v>5.9400000000000001E-2</v>
      </c>
      <c r="K72" s="40">
        <f>VLOOKUP($A72,Sales,MATCH(K$3,'Sales by Year 19882006'!$B$4:$T$4,0)+1,FALSE)</f>
        <v>42351</v>
      </c>
      <c r="L72" s="24">
        <f>VLOOKUP($A72,Losses,MATCH(L$3,'Losses by Year 19882006'!$B$4:$T$4,0)+1,FALSE)/100</f>
        <v>9.4299999999999995E-2</v>
      </c>
      <c r="M72" s="40">
        <f>VLOOKUP($A72,Sales,MATCH(M$3,'Sales by Year 19882006'!$B$4:$T$4,0)+1,FALSE)</f>
        <v>41934</v>
      </c>
      <c r="N72" s="24">
        <f>VLOOKUP($A72,Losses,MATCH(N$3,'Losses by Year 19882006'!$B$4:$T$4,0)+1,FALSE)/100</f>
        <v>8.0500000000000002E-2</v>
      </c>
      <c r="O72" s="40">
        <f>VLOOKUP($A72,Sales,MATCH(O$3,'Sales by Year 19882006'!$B$4:$T$4,0)+1,FALSE)</f>
        <v>43377</v>
      </c>
      <c r="P72" s="24">
        <f>VLOOKUP($A72,Losses,MATCH(P$3,'Losses by Year 19882006'!$B$4:$T$4,0)+1,FALSE)/100</f>
        <v>8.3599999999999994E-2</v>
      </c>
      <c r="Q72" s="40">
        <f>VLOOKUP($A72,Sales,MATCH(Q$3,'Sales by Year 19882006'!$B$4:$T$4,0)+1,FALSE)</f>
        <v>45199</v>
      </c>
    </row>
    <row r="73" spans="1:17">
      <c r="A73" s="23" t="s">
        <v>126</v>
      </c>
      <c r="B73" s="40" t="s">
        <v>283</v>
      </c>
      <c r="C73" s="40" t="s">
        <v>276</v>
      </c>
      <c r="D73" s="24">
        <f>VLOOKUP($A73,Losses,MATCH(D$3,'Losses by Year 19882006'!$B$4:$T$4,0)+1,FALSE)/100</f>
        <v>0.10640000000000001</v>
      </c>
      <c r="E73" s="40">
        <f>VLOOKUP($A73,Sales,MATCH(E$3,'Sales by Year 19882006'!$B$4:$T$4,0)+1,FALSE)</f>
        <v>24421</v>
      </c>
      <c r="F73" s="24">
        <f>VLOOKUP($A73,Losses,MATCH(F$3,'Losses by Year 19882006'!$B$4:$T$4,0)+1,FALSE)/100</f>
        <v>0.1076</v>
      </c>
      <c r="G73" s="40">
        <f>VLOOKUP($A73,Sales,MATCH(G$3,'Sales by Year 19882006'!$B$4:$T$4,0)+1,FALSE)</f>
        <v>25066</v>
      </c>
      <c r="H73" s="24">
        <f>VLOOKUP($A73,Losses,MATCH(H$3,'Losses by Year 19882006'!$B$4:$T$4,0)+1,FALSE)/100</f>
        <v>9.6099999999999991E-2</v>
      </c>
      <c r="I73" s="40">
        <f>VLOOKUP($A73,Sales,MATCH(I$3,'Sales by Year 19882006'!$B$4:$T$4,0)+1,FALSE)</f>
        <v>28012</v>
      </c>
      <c r="J73" s="24">
        <f>VLOOKUP($A73,Losses,MATCH(J$3,'Losses by Year 19882006'!$B$4:$T$4,0)+1,FALSE)/100</f>
        <v>9.3800000000000008E-2</v>
      </c>
      <c r="K73" s="40">
        <f>VLOOKUP($A73,Sales,MATCH(K$3,'Sales by Year 19882006'!$B$4:$T$4,0)+1,FALSE)</f>
        <v>28695</v>
      </c>
      <c r="L73" s="24">
        <f>VLOOKUP($A73,Losses,MATCH(L$3,'Losses by Year 19882006'!$B$4:$T$4,0)+1,FALSE)/100</f>
        <v>9.2499999999999999E-2</v>
      </c>
      <c r="M73" s="40">
        <f>VLOOKUP($A73,Sales,MATCH(M$3,'Sales by Year 19882006'!$B$4:$T$4,0)+1,FALSE)</f>
        <v>27887</v>
      </c>
      <c r="N73" s="24">
        <f>VLOOKUP($A73,Losses,MATCH(N$3,'Losses by Year 19882006'!$B$4:$T$4,0)+1,FALSE)/100</f>
        <v>0.1065</v>
      </c>
      <c r="O73" s="40">
        <f>VLOOKUP($A73,Sales,MATCH(O$3,'Sales by Year 19882006'!$B$4:$T$4,0)+1,FALSE)</f>
        <v>27329</v>
      </c>
      <c r="P73" s="24">
        <f>VLOOKUP($A73,Losses,MATCH(P$3,'Losses by Year 19882006'!$B$4:$T$4,0)+1,FALSE)/100</f>
        <v>0.1065</v>
      </c>
      <c r="Q73" s="40">
        <f>VLOOKUP($A73,Sales,MATCH(Q$3,'Sales by Year 19882006'!$B$4:$T$4,0)+1,FALSE)</f>
        <v>27218</v>
      </c>
    </row>
    <row r="74" spans="1:17">
      <c r="A74" s="23" t="s">
        <v>127</v>
      </c>
      <c r="B74" s="40" t="s">
        <v>269</v>
      </c>
      <c r="C74" s="40" t="s">
        <v>246</v>
      </c>
      <c r="D74" s="24">
        <f>VLOOKUP($A74,Losses,MATCH(D$3,'Losses by Year 19882006'!$B$4:$T$4,0)+1,FALSE)/100</f>
        <v>1.4999999999999999E-2</v>
      </c>
      <c r="E74" s="40">
        <f>VLOOKUP($A74,Sales,MATCH(E$3,'Sales by Year 19882006'!$B$4:$T$4,0)+1,FALSE)</f>
        <v>224436</v>
      </c>
      <c r="F74" s="24">
        <f>VLOOKUP($A74,Losses,MATCH(F$3,'Losses by Year 19882006'!$B$4:$T$4,0)+1,FALSE)/100</f>
        <v>2.8300000000000002E-2</v>
      </c>
      <c r="G74" s="40">
        <f>VLOOKUP($A74,Sales,MATCH(G$3,'Sales by Year 19882006'!$B$4:$T$4,0)+1,FALSE)</f>
        <v>224484</v>
      </c>
      <c r="H74" s="24">
        <f>VLOOKUP($A74,Losses,MATCH(H$3,'Losses by Year 19882006'!$B$4:$T$4,0)+1,FALSE)/100</f>
        <v>3.0499999999999999E-2</v>
      </c>
      <c r="I74" s="40">
        <f>VLOOKUP($A74,Sales,MATCH(I$3,'Sales by Year 19882006'!$B$4:$T$4,0)+1,FALSE)</f>
        <v>229015</v>
      </c>
      <c r="J74" s="24">
        <f>VLOOKUP($A74,Losses,MATCH(J$3,'Losses by Year 19882006'!$B$4:$T$4,0)+1,FALSE)/100</f>
        <v>4.9599999999999998E-2</v>
      </c>
      <c r="K74" s="40">
        <f>VLOOKUP($A74,Sales,MATCH(K$3,'Sales by Year 19882006'!$B$4:$T$4,0)+1,FALSE)</f>
        <v>233948</v>
      </c>
      <c r="L74" s="24">
        <f>VLOOKUP($A74,Losses,MATCH(L$3,'Losses by Year 19882006'!$B$4:$T$4,0)+1,FALSE)/100</f>
        <v>7.5499999999999998E-2</v>
      </c>
      <c r="M74" s="40">
        <f>VLOOKUP($A74,Sales,MATCH(M$3,'Sales by Year 19882006'!$B$4:$T$4,0)+1,FALSE)</f>
        <v>238515</v>
      </c>
      <c r="N74" s="24">
        <f>VLOOKUP($A74,Losses,MATCH(N$3,'Losses by Year 19882006'!$B$4:$T$4,0)+1,FALSE)/100</f>
        <v>6.1799999999999994E-2</v>
      </c>
      <c r="O74" s="40">
        <f>VLOOKUP($A74,Sales,MATCH(O$3,'Sales by Year 19882006'!$B$4:$T$4,0)+1,FALSE)</f>
        <v>277048</v>
      </c>
      <c r="P74" s="24">
        <f>VLOOKUP($A74,Losses,MATCH(P$3,'Losses by Year 19882006'!$B$4:$T$4,0)+1,FALSE)/100</f>
        <v>5.8600000000000006E-2</v>
      </c>
      <c r="Q74" s="40">
        <f>VLOOKUP($A74,Sales,MATCH(Q$3,'Sales by Year 19882006'!$B$4:$T$4,0)+1,FALSE)</f>
        <v>296884</v>
      </c>
    </row>
    <row r="75" spans="1:17">
      <c r="A75" s="23" t="s">
        <v>128</v>
      </c>
      <c r="B75" s="40" t="s">
        <v>318</v>
      </c>
      <c r="C75" s="40" t="s">
        <v>292</v>
      </c>
      <c r="D75" s="24">
        <f>VLOOKUP($A75,Losses,MATCH(D$3,'Losses by Year 19882006'!$B$4:$T$4,0)+1,FALSE)/100</f>
        <v>2.7699999999999999E-2</v>
      </c>
      <c r="E75" s="40">
        <f>VLOOKUP($A75,Sales,MATCH(E$3,'Sales by Year 19882006'!$B$4:$T$4,0)+1,FALSE)</f>
        <v>282112</v>
      </c>
      <c r="F75" s="24">
        <f>VLOOKUP($A75,Losses,MATCH(F$3,'Losses by Year 19882006'!$B$4:$T$4,0)+1,FALSE)/100</f>
        <v>2.6699999999999998E-2</v>
      </c>
      <c r="G75" s="40">
        <f>VLOOKUP($A75,Sales,MATCH(G$3,'Sales by Year 19882006'!$B$4:$T$4,0)+1,FALSE)</f>
        <v>291342</v>
      </c>
      <c r="H75" s="24">
        <f>VLOOKUP($A75,Losses,MATCH(H$3,'Losses by Year 19882006'!$B$4:$T$4,0)+1,FALSE)/100</f>
        <v>3.0099999999999998E-2</v>
      </c>
      <c r="I75" s="40">
        <f>VLOOKUP($A75,Sales,MATCH(I$3,'Sales by Year 19882006'!$B$4:$T$4,0)+1,FALSE)</f>
        <v>267703</v>
      </c>
      <c r="J75" s="24">
        <f>VLOOKUP($A75,Losses,MATCH(J$3,'Losses by Year 19882006'!$B$4:$T$4,0)+1,FALSE)/100</f>
        <v>4.0300000000000002E-2</v>
      </c>
      <c r="K75" s="40">
        <f>VLOOKUP($A75,Sales,MATCH(K$3,'Sales by Year 19882006'!$B$4:$T$4,0)+1,FALSE)</f>
        <v>258661</v>
      </c>
      <c r="L75" s="24">
        <f>VLOOKUP($A75,Losses,MATCH(L$3,'Losses by Year 19882006'!$B$4:$T$4,0)+1,FALSE)/100</f>
        <v>3.7599999999999995E-2</v>
      </c>
      <c r="M75" s="40">
        <f>VLOOKUP($A75,Sales,MATCH(M$3,'Sales by Year 19882006'!$B$4:$T$4,0)+1,FALSE)</f>
        <v>241988</v>
      </c>
      <c r="N75" s="24">
        <f>VLOOKUP($A75,Losses,MATCH(N$3,'Losses by Year 19882006'!$B$4:$T$4,0)+1,FALSE)/100</f>
        <v>4.0999999999999995E-2</v>
      </c>
      <c r="O75" s="40">
        <f>VLOOKUP($A75,Sales,MATCH(O$3,'Sales by Year 19882006'!$B$4:$T$4,0)+1,FALSE)</f>
        <v>242429</v>
      </c>
      <c r="P75" s="24">
        <f>VLOOKUP($A75,Losses,MATCH(P$3,'Losses by Year 19882006'!$B$4:$T$4,0)+1,FALSE)/100</f>
        <v>2.6600000000000002E-2</v>
      </c>
      <c r="Q75" s="40">
        <f>VLOOKUP($A75,Sales,MATCH(Q$3,'Sales by Year 19882006'!$B$4:$T$4,0)+1,FALSE)</f>
        <v>393881</v>
      </c>
    </row>
    <row r="76" spans="1:17">
      <c r="A76" s="23" t="s">
        <v>130</v>
      </c>
      <c r="B76" s="40" t="s">
        <v>345</v>
      </c>
      <c r="C76" s="40" t="s">
        <v>327</v>
      </c>
      <c r="D76" s="24">
        <f>VLOOKUP($A76,Losses,MATCH(D$3,'Losses by Year 19882006'!$B$4:$T$4,0)+1,FALSE)/100</f>
        <v>6.1600000000000002E-2</v>
      </c>
      <c r="E76" s="40">
        <f>VLOOKUP($A76,Sales,MATCH(E$3,'Sales by Year 19882006'!$B$4:$T$4,0)+1,FALSE)</f>
        <v>65678</v>
      </c>
      <c r="F76" s="24">
        <f>VLOOKUP($A76,Losses,MATCH(F$3,'Losses by Year 19882006'!$B$4:$T$4,0)+1,FALSE)/100</f>
        <v>7.3399999999999993E-2</v>
      </c>
      <c r="G76" s="40">
        <f>VLOOKUP($A76,Sales,MATCH(G$3,'Sales by Year 19882006'!$B$4:$T$4,0)+1,FALSE)</f>
        <v>63196</v>
      </c>
      <c r="H76" s="24">
        <f>VLOOKUP($A76,Losses,MATCH(H$3,'Losses by Year 19882006'!$B$4:$T$4,0)+1,FALSE)/100</f>
        <v>6.8199999999999997E-2</v>
      </c>
      <c r="I76" s="40">
        <f>VLOOKUP($A76,Sales,MATCH(I$3,'Sales by Year 19882006'!$B$4:$T$4,0)+1,FALSE)</f>
        <v>66637</v>
      </c>
      <c r="J76" s="24">
        <f>VLOOKUP($A76,Losses,MATCH(J$3,'Losses by Year 19882006'!$B$4:$T$4,0)+1,FALSE)/100</f>
        <v>9.2499999999999999E-2</v>
      </c>
      <c r="K76" s="40">
        <f>VLOOKUP($A76,Sales,MATCH(K$3,'Sales by Year 19882006'!$B$4:$T$4,0)+1,FALSE)</f>
        <v>66737</v>
      </c>
      <c r="L76" s="24">
        <f>VLOOKUP($A76,Losses,MATCH(L$3,'Losses by Year 19882006'!$B$4:$T$4,0)+1,FALSE)/100</f>
        <v>6.480000000000001E-2</v>
      </c>
      <c r="M76" s="40">
        <f>VLOOKUP($A76,Sales,MATCH(M$3,'Sales by Year 19882006'!$B$4:$T$4,0)+1,FALSE)</f>
        <v>69895</v>
      </c>
      <c r="N76" s="24">
        <f>VLOOKUP($A76,Losses,MATCH(N$3,'Losses by Year 19882006'!$B$4:$T$4,0)+1,FALSE)/100</f>
        <v>6.9000000000000006E-2</v>
      </c>
      <c r="O76" s="40">
        <f>VLOOKUP($A76,Sales,MATCH(O$3,'Sales by Year 19882006'!$B$4:$T$4,0)+1,FALSE)</f>
        <v>73203</v>
      </c>
      <c r="P76" s="24">
        <f>VLOOKUP($A76,Losses,MATCH(P$3,'Losses by Year 19882006'!$B$4:$T$4,0)+1,FALSE)/100</f>
        <v>6.6799999999999998E-2</v>
      </c>
      <c r="Q76" s="40">
        <f>VLOOKUP($A76,Sales,MATCH(Q$3,'Sales by Year 19882006'!$B$4:$T$4,0)+1,FALSE)</f>
        <v>77180</v>
      </c>
    </row>
    <row r="77" spans="1:17">
      <c r="A77" s="23" t="s">
        <v>131</v>
      </c>
      <c r="B77" s="40" t="s">
        <v>346</v>
      </c>
      <c r="C77" s="40" t="s">
        <v>327</v>
      </c>
      <c r="D77" s="24">
        <f>VLOOKUP($A77,Losses,MATCH(D$3,'Losses by Year 19882006'!$B$4:$T$4,0)+1,FALSE)/100</f>
        <v>7.400000000000001E-2</v>
      </c>
      <c r="E77" s="40">
        <f>VLOOKUP($A77,Sales,MATCH(E$3,'Sales by Year 19882006'!$B$4:$T$4,0)+1,FALSE)</f>
        <v>43985</v>
      </c>
      <c r="F77" s="24">
        <f>VLOOKUP($A77,Losses,MATCH(F$3,'Losses by Year 19882006'!$B$4:$T$4,0)+1,FALSE)/100</f>
        <v>6.6199999999999995E-2</v>
      </c>
      <c r="G77" s="40">
        <f>VLOOKUP($A77,Sales,MATCH(G$3,'Sales by Year 19882006'!$B$4:$T$4,0)+1,FALSE)</f>
        <v>42263</v>
      </c>
      <c r="H77" s="24">
        <f>VLOOKUP($A77,Losses,MATCH(H$3,'Losses by Year 19882006'!$B$4:$T$4,0)+1,FALSE)/100</f>
        <v>5.6100000000000004E-2</v>
      </c>
      <c r="I77" s="40">
        <f>VLOOKUP($A77,Sales,MATCH(I$3,'Sales by Year 19882006'!$B$4:$T$4,0)+1,FALSE)</f>
        <v>43554</v>
      </c>
      <c r="J77" s="24">
        <f>VLOOKUP($A77,Losses,MATCH(J$3,'Losses by Year 19882006'!$B$4:$T$4,0)+1,FALSE)/100</f>
        <v>7.0499999999999993E-2</v>
      </c>
      <c r="K77" s="40">
        <f>VLOOKUP($A77,Sales,MATCH(K$3,'Sales by Year 19882006'!$B$4:$T$4,0)+1,FALSE)</f>
        <v>44744</v>
      </c>
      <c r="L77" s="24">
        <f>VLOOKUP($A77,Losses,MATCH(L$3,'Losses by Year 19882006'!$B$4:$T$4,0)+1,FALSE)/100</f>
        <v>7.8299999999999995E-2</v>
      </c>
      <c r="M77" s="40">
        <f>VLOOKUP($A77,Sales,MATCH(M$3,'Sales by Year 19882006'!$B$4:$T$4,0)+1,FALSE)</f>
        <v>45087</v>
      </c>
      <c r="N77" s="24">
        <f>VLOOKUP($A77,Losses,MATCH(N$3,'Losses by Year 19882006'!$B$4:$T$4,0)+1,FALSE)/100</f>
        <v>7.22E-2</v>
      </c>
      <c r="O77" s="40">
        <f>VLOOKUP($A77,Sales,MATCH(O$3,'Sales by Year 19882006'!$B$4:$T$4,0)+1,FALSE)</f>
        <v>48056</v>
      </c>
      <c r="P77" s="24">
        <f>VLOOKUP($A77,Losses,MATCH(P$3,'Losses by Year 19882006'!$B$4:$T$4,0)+1,FALSE)/100</f>
        <v>6.6799999999999998E-2</v>
      </c>
      <c r="Q77" s="40">
        <f>VLOOKUP($A77,Sales,MATCH(Q$3,'Sales by Year 19882006'!$B$4:$T$4,0)+1,FALSE)</f>
        <v>50899</v>
      </c>
    </row>
    <row r="78" spans="1:17">
      <c r="A78" s="23" t="s">
        <v>132</v>
      </c>
      <c r="B78" s="40" t="s">
        <v>347</v>
      </c>
      <c r="C78" s="40" t="s">
        <v>327</v>
      </c>
      <c r="D78" s="24">
        <f>VLOOKUP($A78,Losses,MATCH(D$3,'Losses by Year 19882006'!$B$4:$T$4,0)+1,FALSE)/100</f>
        <v>6.5700000000000008E-2</v>
      </c>
      <c r="E78" s="40">
        <f>VLOOKUP($A78,Sales,MATCH(E$3,'Sales by Year 19882006'!$B$4:$T$4,0)+1,FALSE)</f>
        <v>175986</v>
      </c>
      <c r="F78" s="24">
        <f>VLOOKUP($A78,Losses,MATCH(F$3,'Losses by Year 19882006'!$B$4:$T$4,0)+1,FALSE)/100</f>
        <v>5.21E-2</v>
      </c>
      <c r="G78" s="40">
        <f>VLOOKUP($A78,Sales,MATCH(G$3,'Sales by Year 19882006'!$B$4:$T$4,0)+1,FALSE)</f>
        <v>175551</v>
      </c>
      <c r="H78" s="24">
        <f>VLOOKUP($A78,Losses,MATCH(H$3,'Losses by Year 19882006'!$B$4:$T$4,0)+1,FALSE)/100</f>
        <v>4.6399999999999997E-2</v>
      </c>
      <c r="I78" s="40">
        <f>VLOOKUP($A78,Sales,MATCH(I$3,'Sales by Year 19882006'!$B$4:$T$4,0)+1,FALSE)</f>
        <v>179379</v>
      </c>
      <c r="J78" s="24">
        <f>VLOOKUP($A78,Losses,MATCH(J$3,'Losses by Year 19882006'!$B$4:$T$4,0)+1,FALSE)/100</f>
        <v>6.7000000000000004E-2</v>
      </c>
      <c r="K78" s="40">
        <f>VLOOKUP($A78,Sales,MATCH(K$3,'Sales by Year 19882006'!$B$4:$T$4,0)+1,FALSE)</f>
        <v>174204</v>
      </c>
      <c r="L78" s="24">
        <f>VLOOKUP($A78,Losses,MATCH(L$3,'Losses by Year 19882006'!$B$4:$T$4,0)+1,FALSE)/100</f>
        <v>5.9800000000000006E-2</v>
      </c>
      <c r="M78" s="40">
        <f>VLOOKUP($A78,Sales,MATCH(M$3,'Sales by Year 19882006'!$B$4:$T$4,0)+1,FALSE)</f>
        <v>180075</v>
      </c>
      <c r="N78" s="24">
        <f>VLOOKUP($A78,Losses,MATCH(N$3,'Losses by Year 19882006'!$B$4:$T$4,0)+1,FALSE)/100</f>
        <v>9.9199999999999997E-2</v>
      </c>
      <c r="O78" s="40">
        <f>VLOOKUP($A78,Sales,MATCH(O$3,'Sales by Year 19882006'!$B$4:$T$4,0)+1,FALSE)</f>
        <v>186658</v>
      </c>
      <c r="P78" s="24">
        <f>VLOOKUP($A78,Losses,MATCH(P$3,'Losses by Year 19882006'!$B$4:$T$4,0)+1,FALSE)/100</f>
        <v>8.72E-2</v>
      </c>
      <c r="Q78" s="40">
        <f>VLOOKUP($A78,Sales,MATCH(Q$3,'Sales by Year 19882006'!$B$4:$T$4,0)+1,FALSE)</f>
        <v>192176</v>
      </c>
    </row>
    <row r="79" spans="1:17">
      <c r="A79" s="23" t="s">
        <v>133</v>
      </c>
      <c r="B79" s="40" t="s">
        <v>319</v>
      </c>
      <c r="C79" s="40" t="s">
        <v>292</v>
      </c>
      <c r="D79" s="24">
        <f>VLOOKUP($A79,Losses,MATCH(D$3,'Losses by Year 19882006'!$B$4:$T$4,0)+1,FALSE)/100</f>
        <v>4.9500000000000002E-2</v>
      </c>
      <c r="E79" s="40">
        <f>VLOOKUP($A79,Sales,MATCH(E$3,'Sales by Year 19882006'!$B$4:$T$4,0)+1,FALSE)</f>
        <v>677508</v>
      </c>
      <c r="F79" s="24">
        <f>VLOOKUP($A79,Losses,MATCH(F$3,'Losses by Year 19882006'!$B$4:$T$4,0)+1,FALSE)/100</f>
        <v>4.7E-2</v>
      </c>
      <c r="G79" s="40">
        <f>VLOOKUP($A79,Sales,MATCH(G$3,'Sales by Year 19882006'!$B$4:$T$4,0)+1,FALSE)</f>
        <v>659073</v>
      </c>
      <c r="H79" s="24">
        <f>VLOOKUP($A79,Losses,MATCH(H$3,'Losses by Year 19882006'!$B$4:$T$4,0)+1,FALSE)/100</f>
        <v>5.1900000000000002E-2</v>
      </c>
      <c r="I79" s="40">
        <f>VLOOKUP($A79,Sales,MATCH(I$3,'Sales by Year 19882006'!$B$4:$T$4,0)+1,FALSE)</f>
        <v>652130</v>
      </c>
      <c r="J79" s="24">
        <f>VLOOKUP($A79,Losses,MATCH(J$3,'Losses by Year 19882006'!$B$4:$T$4,0)+1,FALSE)/100</f>
        <v>5.16E-2</v>
      </c>
      <c r="K79" s="40">
        <f>VLOOKUP($A79,Sales,MATCH(K$3,'Sales by Year 19882006'!$B$4:$T$4,0)+1,FALSE)</f>
        <v>634974</v>
      </c>
      <c r="L79" s="24">
        <f>VLOOKUP($A79,Losses,MATCH(L$3,'Losses by Year 19882006'!$B$4:$T$4,0)+1,FALSE)/100</f>
        <v>4.9599999999999998E-2</v>
      </c>
      <c r="M79" s="40">
        <f>VLOOKUP($A79,Sales,MATCH(M$3,'Sales by Year 19882006'!$B$4:$T$4,0)+1,FALSE)</f>
        <v>642284</v>
      </c>
      <c r="N79" s="24">
        <f>VLOOKUP($A79,Losses,MATCH(N$3,'Losses by Year 19882006'!$B$4:$T$4,0)+1,FALSE)/100</f>
        <v>4.4999999999999998E-2</v>
      </c>
      <c r="O79" s="40">
        <f>VLOOKUP($A79,Sales,MATCH(O$3,'Sales by Year 19882006'!$B$4:$T$4,0)+1,FALSE)</f>
        <v>642422</v>
      </c>
      <c r="P79" s="24">
        <f>VLOOKUP($A79,Losses,MATCH(P$3,'Losses by Year 19882006'!$B$4:$T$4,0)+1,FALSE)/100</f>
        <v>4.9100000000000005E-2</v>
      </c>
      <c r="Q79" s="40">
        <f>VLOOKUP($A79,Sales,MATCH(Q$3,'Sales by Year 19882006'!$B$4:$T$4,0)+1,FALSE)</f>
        <v>659510</v>
      </c>
    </row>
    <row r="80" spans="1:17">
      <c r="A80" s="23" t="s">
        <v>156</v>
      </c>
      <c r="B80" s="40" t="s">
        <v>240</v>
      </c>
      <c r="C80" s="40" t="s">
        <v>241</v>
      </c>
      <c r="D80" s="24">
        <f>VLOOKUP($A80,Losses,MATCH(D$3,'Losses by Year 19882006'!$B$4:$T$4,0)+1,FALSE)/100</f>
        <v>5.7800000000000004E-2</v>
      </c>
      <c r="E80" s="40">
        <f>VLOOKUP($A80,Sales,MATCH(E$3,'Sales by Year 19882006'!$B$4:$T$4,0)+1,FALSE)</f>
        <v>48300473</v>
      </c>
      <c r="F80" s="24">
        <f>VLOOKUP($A80,Losses,MATCH(F$3,'Losses by Year 19882006'!$B$4:$T$4,0)+1,FALSE)/100</f>
        <v>6.1799999999999994E-2</v>
      </c>
      <c r="G80" s="40">
        <f>VLOOKUP($A80,Sales,MATCH(G$3,'Sales by Year 19882006'!$B$4:$T$4,0)+1,FALSE)</f>
        <v>47708461</v>
      </c>
      <c r="H80" s="24">
        <f>VLOOKUP($A80,Losses,MATCH(H$3,'Losses by Year 19882006'!$B$4:$T$4,0)+1,FALSE)/100</f>
        <v>5.2199999999999996E-2</v>
      </c>
      <c r="I80" s="40">
        <f>VLOOKUP($A80,Sales,MATCH(I$3,'Sales by Year 19882006'!$B$4:$T$4,0)+1,FALSE)</f>
        <v>47029924</v>
      </c>
      <c r="J80" s="24">
        <f>VLOOKUP($A80,Losses,MATCH(J$3,'Losses by Year 19882006'!$B$4:$T$4,0)+1,FALSE)/100</f>
        <v>4.4999999999999998E-2</v>
      </c>
      <c r="K80" s="40">
        <f>VLOOKUP($A80,Sales,MATCH(K$3,'Sales by Year 19882006'!$B$4:$T$4,0)+1,FALSE)</f>
        <v>48338551</v>
      </c>
      <c r="L80" s="24">
        <f>VLOOKUP($A80,Losses,MATCH(L$3,'Losses by Year 19882006'!$B$4:$T$4,0)+1,FALSE)/100</f>
        <v>5.67E-2</v>
      </c>
      <c r="M80" s="40">
        <f>VLOOKUP($A80,Sales,MATCH(M$3,'Sales by Year 19882006'!$B$4:$T$4,0)+1,FALSE)</f>
        <v>48816147</v>
      </c>
      <c r="N80" s="24">
        <f>VLOOKUP($A80,Losses,MATCH(N$3,'Losses by Year 19882006'!$B$4:$T$4,0)+1,FALSE)/100</f>
        <v>5.9200000000000003E-2</v>
      </c>
      <c r="O80" s="40">
        <f>VLOOKUP($A80,Sales,MATCH(O$3,'Sales by Year 19882006'!$B$4:$T$4,0)+1,FALSE)</f>
        <v>49646202</v>
      </c>
      <c r="P80" s="24">
        <f>VLOOKUP($A80,Losses,MATCH(P$3,'Losses by Year 19882006'!$B$4:$T$4,0)+1,FALSE)/100</f>
        <v>6.2600000000000003E-2</v>
      </c>
      <c r="Q80" s="40">
        <f>VLOOKUP($A80,Sales,MATCH(Q$3,'Sales by Year 19882006'!$B$4:$T$4,0)+1,FALSE)</f>
        <v>51797336</v>
      </c>
    </row>
    <row r="81" spans="1:17">
      <c r="A81" s="23" t="s">
        <v>159</v>
      </c>
      <c r="B81" s="40" t="s">
        <v>348</v>
      </c>
      <c r="C81" s="40" t="s">
        <v>327</v>
      </c>
      <c r="D81" s="24">
        <f>VLOOKUP($A81,Losses,MATCH(D$3,'Losses by Year 19882006'!$B$4:$T$4,0)+1,FALSE)/100</f>
        <v>4.3299999999999998E-2</v>
      </c>
      <c r="E81" s="40">
        <f>VLOOKUP($A81,Sales,MATCH(E$3,'Sales by Year 19882006'!$B$4:$T$4,0)+1,FALSE)</f>
        <v>112289</v>
      </c>
      <c r="F81" s="24">
        <f>VLOOKUP($A81,Losses,MATCH(F$3,'Losses by Year 19882006'!$B$4:$T$4,0)+1,FALSE)/100</f>
        <v>3.32E-2</v>
      </c>
      <c r="G81" s="40">
        <f>VLOOKUP($A81,Sales,MATCH(G$3,'Sales by Year 19882006'!$B$4:$T$4,0)+1,FALSE)</f>
        <v>111514</v>
      </c>
      <c r="H81" s="24">
        <f>VLOOKUP($A81,Losses,MATCH(H$3,'Losses by Year 19882006'!$B$4:$T$4,0)+1,FALSE)/100</f>
        <v>2.8999999999999998E-2</v>
      </c>
      <c r="I81" s="40">
        <f>VLOOKUP($A81,Sales,MATCH(I$3,'Sales by Year 19882006'!$B$4:$T$4,0)+1,FALSE)</f>
        <v>114993</v>
      </c>
      <c r="J81" s="24">
        <f>VLOOKUP($A81,Losses,MATCH(J$3,'Losses by Year 19882006'!$B$4:$T$4,0)+1,FALSE)/100</f>
        <v>5.28E-2</v>
      </c>
      <c r="K81" s="40">
        <f>VLOOKUP($A81,Sales,MATCH(K$3,'Sales by Year 19882006'!$B$4:$T$4,0)+1,FALSE)</f>
        <v>112037</v>
      </c>
      <c r="L81" s="24">
        <f>VLOOKUP($A81,Losses,MATCH(L$3,'Losses by Year 19882006'!$B$4:$T$4,0)+1,FALSE)/100</f>
        <v>2.06E-2</v>
      </c>
      <c r="M81" s="40">
        <f>VLOOKUP($A81,Sales,MATCH(M$3,'Sales by Year 19882006'!$B$4:$T$4,0)+1,FALSE)</f>
        <v>113096</v>
      </c>
      <c r="N81" s="24">
        <f>VLOOKUP($A81,Losses,MATCH(N$3,'Losses by Year 19882006'!$B$4:$T$4,0)+1,FALSE)/100</f>
        <v>4.2300000000000004E-2</v>
      </c>
      <c r="O81" s="40">
        <f>VLOOKUP($A81,Sales,MATCH(O$3,'Sales by Year 19882006'!$B$4:$T$4,0)+1,FALSE)</f>
        <v>114216</v>
      </c>
      <c r="P81" s="24">
        <f>VLOOKUP($A81,Losses,MATCH(P$3,'Losses by Year 19882006'!$B$4:$T$4,0)+1,FALSE)/100</f>
        <v>2.86E-2</v>
      </c>
      <c r="Q81" s="40">
        <f>VLOOKUP($A81,Sales,MATCH(Q$3,'Sales by Year 19882006'!$B$4:$T$4,0)+1,FALSE)</f>
        <v>118136</v>
      </c>
    </row>
    <row r="82" spans="1:17">
      <c r="A82" s="23" t="s">
        <v>162</v>
      </c>
      <c r="B82" s="40" t="s">
        <v>349</v>
      </c>
      <c r="C82" s="40" t="s">
        <v>327</v>
      </c>
      <c r="D82" s="24">
        <f>VLOOKUP($A82,Losses,MATCH(D$3,'Losses by Year 19882006'!$B$4:$T$4,0)+1,FALSE)/100</f>
        <v>3.1200000000000002E-2</v>
      </c>
      <c r="E82" s="40">
        <f>VLOOKUP($A82,Sales,MATCH(E$3,'Sales by Year 19882006'!$B$4:$T$4,0)+1,FALSE)</f>
        <v>502814</v>
      </c>
      <c r="F82" s="24">
        <f>VLOOKUP($A82,Losses,MATCH(F$3,'Losses by Year 19882006'!$B$4:$T$4,0)+1,FALSE)/100</f>
        <v>3.56E-2</v>
      </c>
      <c r="G82" s="40">
        <f>VLOOKUP($A82,Sales,MATCH(G$3,'Sales by Year 19882006'!$B$4:$T$4,0)+1,FALSE)</f>
        <v>475558</v>
      </c>
      <c r="H82" s="24">
        <f>VLOOKUP($A82,Losses,MATCH(H$3,'Losses by Year 19882006'!$B$4:$T$4,0)+1,FALSE)/100</f>
        <v>4.2699999999999995E-2</v>
      </c>
      <c r="I82" s="40">
        <f>VLOOKUP($A82,Sales,MATCH(I$3,'Sales by Year 19882006'!$B$4:$T$4,0)+1,FALSE)</f>
        <v>488389</v>
      </c>
      <c r="J82" s="24">
        <f>VLOOKUP($A82,Losses,MATCH(J$3,'Losses by Year 19882006'!$B$4:$T$4,0)+1,FALSE)/100</f>
        <v>4.9000000000000002E-2</v>
      </c>
      <c r="K82" s="40">
        <f>VLOOKUP($A82,Sales,MATCH(K$3,'Sales by Year 19882006'!$B$4:$T$4,0)+1,FALSE)</f>
        <v>491906</v>
      </c>
      <c r="L82" s="24">
        <f>VLOOKUP($A82,Losses,MATCH(L$3,'Losses by Year 19882006'!$B$4:$T$4,0)+1,FALSE)/100</f>
        <v>4.6799999999999994E-2</v>
      </c>
      <c r="M82" s="40">
        <f>VLOOKUP($A82,Sales,MATCH(M$3,'Sales by Year 19882006'!$B$4:$T$4,0)+1,FALSE)</f>
        <v>502978</v>
      </c>
      <c r="N82" s="24">
        <f>VLOOKUP($A82,Losses,MATCH(N$3,'Losses by Year 19882006'!$B$4:$T$4,0)+1,FALSE)/100</f>
        <v>4.41E-2</v>
      </c>
      <c r="O82" s="40">
        <f>VLOOKUP($A82,Sales,MATCH(O$3,'Sales by Year 19882006'!$B$4:$T$4,0)+1,FALSE)</f>
        <v>518480</v>
      </c>
      <c r="P82" s="24">
        <f>VLOOKUP($A82,Losses,MATCH(P$3,'Losses by Year 19882006'!$B$4:$T$4,0)+1,FALSE)/100</f>
        <v>3.85E-2</v>
      </c>
      <c r="Q82" s="40">
        <f>VLOOKUP($A82,Sales,MATCH(Q$3,'Sales by Year 19882006'!$B$4:$T$4,0)+1,FALSE)</f>
        <v>538854</v>
      </c>
    </row>
    <row r="83" spans="1:17">
      <c r="A83" s="23" t="s">
        <v>163</v>
      </c>
      <c r="B83" s="40" t="s">
        <v>253</v>
      </c>
      <c r="C83" s="40" t="s">
        <v>246</v>
      </c>
      <c r="D83" s="24">
        <f>VLOOKUP($A83,Losses,MATCH(D$3,'Losses by Year 19882006'!$B$4:$T$4,0)+1,FALSE)/100</f>
        <v>8.7799999999999989E-2</v>
      </c>
      <c r="E83" s="40">
        <f>VLOOKUP($A83,Sales,MATCH(E$3,'Sales by Year 19882006'!$B$4:$T$4,0)+1,FALSE)</f>
        <v>17623</v>
      </c>
      <c r="F83" s="24">
        <f>VLOOKUP($A83,Losses,MATCH(F$3,'Losses by Year 19882006'!$B$4:$T$4,0)+1,FALSE)/100</f>
        <v>5.5300000000000002E-2</v>
      </c>
      <c r="G83" s="40">
        <f>VLOOKUP($A83,Sales,MATCH(G$3,'Sales by Year 19882006'!$B$4:$T$4,0)+1,FALSE)</f>
        <v>23186</v>
      </c>
      <c r="H83" s="24">
        <f>VLOOKUP($A83,Losses,MATCH(H$3,'Losses by Year 19882006'!$B$4:$T$4,0)+1,FALSE)/100</f>
        <v>7.1399999999999991E-2</v>
      </c>
      <c r="I83" s="40">
        <f>VLOOKUP($A83,Sales,MATCH(I$3,'Sales by Year 19882006'!$B$4:$T$4,0)+1,FALSE)</f>
        <v>26541</v>
      </c>
      <c r="J83" s="24">
        <f>VLOOKUP($A83,Losses,MATCH(J$3,'Losses by Year 19882006'!$B$4:$T$4,0)+1,FALSE)/100</f>
        <v>7.3200000000000001E-2</v>
      </c>
      <c r="K83" s="40">
        <f>VLOOKUP($A83,Sales,MATCH(K$3,'Sales by Year 19882006'!$B$4:$T$4,0)+1,FALSE)</f>
        <v>28074</v>
      </c>
      <c r="L83" s="24">
        <f>VLOOKUP($A83,Losses,MATCH(L$3,'Losses by Year 19882006'!$B$4:$T$4,0)+1,FALSE)/100</f>
        <v>4.6900000000000004E-2</v>
      </c>
      <c r="M83" s="40">
        <f>VLOOKUP($A83,Sales,MATCH(M$3,'Sales by Year 19882006'!$B$4:$T$4,0)+1,FALSE)</f>
        <v>29070</v>
      </c>
      <c r="N83" s="24">
        <f>VLOOKUP($A83,Losses,MATCH(N$3,'Losses by Year 19882006'!$B$4:$T$4,0)+1,FALSE)/100</f>
        <v>5.8400000000000001E-2</v>
      </c>
      <c r="O83" s="40">
        <f>VLOOKUP($A83,Sales,MATCH(O$3,'Sales by Year 19882006'!$B$4:$T$4,0)+1,FALSE)</f>
        <v>30296</v>
      </c>
      <c r="P83" s="24">
        <f>VLOOKUP($A83,Losses,MATCH(P$3,'Losses by Year 19882006'!$B$4:$T$4,0)+1,FALSE)/100</f>
        <v>4.0599999999999997E-2</v>
      </c>
      <c r="Q83" s="40">
        <f>VLOOKUP($A83,Sales,MATCH(Q$3,'Sales by Year 19882006'!$B$4:$T$4,0)+1,FALSE)</f>
        <v>32053</v>
      </c>
    </row>
    <row r="84" spans="1:17">
      <c r="A84" s="23" t="s">
        <v>164</v>
      </c>
      <c r="B84" s="40" t="s">
        <v>350</v>
      </c>
      <c r="C84" s="40" t="s">
        <v>327</v>
      </c>
      <c r="D84" s="24">
        <f>VLOOKUP($A84,Losses,MATCH(D$3,'Losses by Year 19882006'!$B$4:$T$4,0)+1,FALSE)/100</f>
        <v>1.9299999999999998E-2</v>
      </c>
      <c r="E84" s="40">
        <f>VLOOKUP($A84,Sales,MATCH(E$3,'Sales by Year 19882006'!$B$4:$T$4,0)+1,FALSE)</f>
        <v>632798</v>
      </c>
      <c r="F84" s="24">
        <f>VLOOKUP($A84,Losses,MATCH(F$3,'Losses by Year 19882006'!$B$4:$T$4,0)+1,FALSE)/100</f>
        <v>9.0000000000000011E-3</v>
      </c>
      <c r="G84" s="40">
        <f>VLOOKUP($A84,Sales,MATCH(G$3,'Sales by Year 19882006'!$B$4:$T$4,0)+1,FALSE)</f>
        <v>648382</v>
      </c>
      <c r="H84" s="24">
        <f>VLOOKUP($A84,Losses,MATCH(H$3,'Losses by Year 19882006'!$B$4:$T$4,0)+1,FALSE)/100</f>
        <v>1.1899999999999999E-2</v>
      </c>
      <c r="I84" s="40">
        <f>VLOOKUP($A84,Sales,MATCH(I$3,'Sales by Year 19882006'!$B$4:$T$4,0)+1,FALSE)</f>
        <v>616313</v>
      </c>
      <c r="J84" s="24">
        <f>VLOOKUP($A84,Losses,MATCH(J$3,'Losses by Year 19882006'!$B$4:$T$4,0)+1,FALSE)/100</f>
        <v>2.07E-2</v>
      </c>
      <c r="K84" s="40">
        <f>VLOOKUP($A84,Sales,MATCH(K$3,'Sales by Year 19882006'!$B$4:$T$4,0)+1,FALSE)</f>
        <v>648080</v>
      </c>
      <c r="L84" s="24">
        <f>VLOOKUP($A84,Losses,MATCH(L$3,'Losses by Year 19882006'!$B$4:$T$4,0)+1,FALSE)/100</f>
        <v>2.8000000000000004E-3</v>
      </c>
      <c r="M84" s="40">
        <f>VLOOKUP($A84,Sales,MATCH(M$3,'Sales by Year 19882006'!$B$4:$T$4,0)+1,FALSE)</f>
        <v>659174</v>
      </c>
      <c r="N84" s="24">
        <f>VLOOKUP($A84,Losses,MATCH(N$3,'Losses by Year 19882006'!$B$4:$T$4,0)+1,FALSE)/100</f>
        <v>1.6299999999999999E-2</v>
      </c>
      <c r="O84" s="40">
        <f>VLOOKUP($A84,Sales,MATCH(O$3,'Sales by Year 19882006'!$B$4:$T$4,0)+1,FALSE)</f>
        <v>665404</v>
      </c>
      <c r="P84" s="24">
        <f>VLOOKUP($A84,Losses,MATCH(P$3,'Losses by Year 19882006'!$B$4:$T$4,0)+1,FALSE)/100</f>
        <v>1.8000000000000002E-2</v>
      </c>
      <c r="Q84" s="40">
        <f>VLOOKUP($A84,Sales,MATCH(Q$3,'Sales by Year 19882006'!$B$4:$T$4,0)+1,FALSE)</f>
        <v>698469</v>
      </c>
    </row>
    <row r="85" spans="1:17">
      <c r="A85" s="23" t="s">
        <v>165</v>
      </c>
      <c r="B85" s="40" t="s">
        <v>320</v>
      </c>
      <c r="C85" s="40" t="s">
        <v>292</v>
      </c>
      <c r="D85" s="24">
        <f>VLOOKUP($A85,Losses,MATCH(D$3,'Losses by Year 19882006'!$B$4:$T$4,0)+1,FALSE)/100</f>
        <v>3.1699999999999999E-2</v>
      </c>
      <c r="E85" s="40">
        <f>VLOOKUP($A85,Sales,MATCH(E$3,'Sales by Year 19882006'!$B$4:$T$4,0)+1,FALSE)</f>
        <v>19872544</v>
      </c>
      <c r="F85" s="24">
        <f>VLOOKUP($A85,Losses,MATCH(F$3,'Losses by Year 19882006'!$B$4:$T$4,0)+1,FALSE)/100</f>
        <v>4.0599999999999997E-2</v>
      </c>
      <c r="G85" s="40">
        <f>VLOOKUP($A85,Sales,MATCH(G$3,'Sales by Year 19882006'!$B$4:$T$4,0)+1,FALSE)</f>
        <v>19040188</v>
      </c>
      <c r="H85" s="24">
        <f>VLOOKUP($A85,Losses,MATCH(H$3,'Losses by Year 19882006'!$B$4:$T$4,0)+1,FALSE)/100</f>
        <v>3.4099999999999998E-2</v>
      </c>
      <c r="I85" s="40">
        <f>VLOOKUP($A85,Sales,MATCH(I$3,'Sales by Year 19882006'!$B$4:$T$4,0)+1,FALSE)</f>
        <v>18771884</v>
      </c>
      <c r="J85" s="24">
        <f>VLOOKUP($A85,Losses,MATCH(J$3,'Losses by Year 19882006'!$B$4:$T$4,0)+1,FALSE)/100</f>
        <v>0.04</v>
      </c>
      <c r="K85" s="40">
        <f>VLOOKUP($A85,Sales,MATCH(K$3,'Sales by Year 19882006'!$B$4:$T$4,0)+1,FALSE)</f>
        <v>18425854</v>
      </c>
      <c r="L85" s="24">
        <f>VLOOKUP($A85,Losses,MATCH(L$3,'Losses by Year 19882006'!$B$4:$T$4,0)+1,FALSE)/100</f>
        <v>4.0500000000000001E-2</v>
      </c>
      <c r="M85" s="40">
        <f>VLOOKUP($A85,Sales,MATCH(M$3,'Sales by Year 19882006'!$B$4:$T$4,0)+1,FALSE)</f>
        <v>17764138</v>
      </c>
      <c r="N85" s="24">
        <f>VLOOKUP($A85,Losses,MATCH(N$3,'Losses by Year 19882006'!$B$4:$T$4,0)+1,FALSE)/100</f>
        <v>4.0399999999999998E-2</v>
      </c>
      <c r="O85" s="40">
        <f>VLOOKUP($A85,Sales,MATCH(O$3,'Sales by Year 19882006'!$B$4:$T$4,0)+1,FALSE)</f>
        <v>17540047</v>
      </c>
      <c r="P85" s="24">
        <f>VLOOKUP($A85,Losses,MATCH(P$3,'Losses by Year 19882006'!$B$4:$T$4,0)+1,FALSE)/100</f>
        <v>3.7499999999999999E-2</v>
      </c>
      <c r="Q85" s="40">
        <f>VLOOKUP($A85,Sales,MATCH(Q$3,'Sales by Year 19882006'!$B$4:$T$4,0)+1,FALSE)</f>
        <v>18432528</v>
      </c>
    </row>
    <row r="86" spans="1:17">
      <c r="A86" s="23" t="s">
        <v>135</v>
      </c>
      <c r="B86" s="40" t="s">
        <v>353</v>
      </c>
      <c r="C86" s="40" t="s">
        <v>327</v>
      </c>
      <c r="D86" s="24">
        <f>VLOOKUP($A86,Losses,MATCH(D$3,'Losses by Year 19882006'!$B$4:$T$4,0)+1,FALSE)/100</f>
        <v>3.3700000000000001E-2</v>
      </c>
      <c r="E86" s="40">
        <f>VLOOKUP($A86,Sales,MATCH(E$3,'Sales by Year 19882006'!$B$4:$T$4,0)+1,FALSE)</f>
        <v>1779257</v>
      </c>
      <c r="F86" s="24">
        <f>VLOOKUP($A86,Losses,MATCH(F$3,'Losses by Year 19882006'!$B$4:$T$4,0)+1,FALSE)/100</f>
        <v>4.3700000000000003E-2</v>
      </c>
      <c r="G86" s="40">
        <f>VLOOKUP($A86,Sales,MATCH(G$3,'Sales by Year 19882006'!$B$4:$T$4,0)+1,FALSE)</f>
        <v>1562107</v>
      </c>
      <c r="H86" s="24">
        <f>VLOOKUP($A86,Losses,MATCH(H$3,'Losses by Year 19882006'!$B$4:$T$4,0)+1,FALSE)/100</f>
        <v>3.1300000000000001E-2</v>
      </c>
      <c r="I86" s="40">
        <f>VLOOKUP($A86,Sales,MATCH(I$3,'Sales by Year 19882006'!$B$4:$T$4,0)+1,FALSE)</f>
        <v>1587678</v>
      </c>
      <c r="J86" s="24">
        <f>VLOOKUP($A86,Losses,MATCH(J$3,'Losses by Year 19882006'!$B$4:$T$4,0)+1,FALSE)/100</f>
        <v>0.04</v>
      </c>
      <c r="K86" s="40">
        <f>VLOOKUP($A86,Sales,MATCH(K$3,'Sales by Year 19882006'!$B$4:$T$4,0)+1,FALSE)</f>
        <v>1580751</v>
      </c>
      <c r="L86" s="24">
        <f>VLOOKUP($A86,Losses,MATCH(L$3,'Losses by Year 19882006'!$B$4:$T$4,0)+1,FALSE)/100</f>
        <v>3.7400000000000003E-2</v>
      </c>
      <c r="M86" s="40">
        <f>VLOOKUP($A86,Sales,MATCH(M$3,'Sales by Year 19882006'!$B$4:$T$4,0)+1,FALSE)</f>
        <v>1597054</v>
      </c>
      <c r="N86" s="24">
        <f>VLOOKUP($A86,Losses,MATCH(N$3,'Losses by Year 19882006'!$B$4:$T$4,0)+1,FALSE)/100</f>
        <v>4.0099999999999997E-2</v>
      </c>
      <c r="O86" s="40">
        <f>VLOOKUP($A86,Sales,MATCH(O$3,'Sales by Year 19882006'!$B$4:$T$4,0)+1,FALSE)</f>
        <v>1602508</v>
      </c>
      <c r="P86" s="24">
        <f>VLOOKUP($A86,Losses,MATCH(P$3,'Losses by Year 19882006'!$B$4:$T$4,0)+1,FALSE)/100</f>
        <v>3.2799999999999996E-2</v>
      </c>
      <c r="Q86" s="40">
        <f>VLOOKUP($A86,Sales,MATCH(Q$3,'Sales by Year 19882006'!$B$4:$T$4,0)+1,FALSE)</f>
        <v>1555710</v>
      </c>
    </row>
    <row r="87" spans="1:17">
      <c r="A87" s="23" t="s">
        <v>136</v>
      </c>
      <c r="B87" s="40" t="s">
        <v>354</v>
      </c>
      <c r="C87" s="40" t="s">
        <v>327</v>
      </c>
      <c r="D87" s="24">
        <f>VLOOKUP($A87,Losses,MATCH(D$3,'Losses by Year 19882006'!$B$4:$T$4,0)+1,FALSE)/100</f>
        <v>4.9500000000000002E-2</v>
      </c>
      <c r="E87" s="40">
        <f>VLOOKUP($A87,Sales,MATCH(E$3,'Sales by Year 19882006'!$B$4:$T$4,0)+1,FALSE)</f>
        <v>1350015</v>
      </c>
      <c r="F87" s="24">
        <f>VLOOKUP($A87,Losses,MATCH(F$3,'Losses by Year 19882006'!$B$4:$T$4,0)+1,FALSE)/100</f>
        <v>5.2999999999999999E-2</v>
      </c>
      <c r="G87" s="40">
        <f>VLOOKUP($A87,Sales,MATCH(G$3,'Sales by Year 19882006'!$B$4:$T$4,0)+1,FALSE)</f>
        <v>1332272</v>
      </c>
      <c r="H87" s="24">
        <f>VLOOKUP($A87,Losses,MATCH(H$3,'Losses by Year 19882006'!$B$4:$T$4,0)+1,FALSE)/100</f>
        <v>6.8099999999999994E-2</v>
      </c>
      <c r="I87" s="40">
        <f>VLOOKUP($A87,Sales,MATCH(I$3,'Sales by Year 19882006'!$B$4:$T$4,0)+1,FALSE)</f>
        <v>1312198</v>
      </c>
      <c r="J87" s="24">
        <f>VLOOKUP($A87,Losses,MATCH(J$3,'Losses by Year 19882006'!$B$4:$T$4,0)+1,FALSE)/100</f>
        <v>3.2199999999999999E-2</v>
      </c>
      <c r="K87" s="40">
        <f>VLOOKUP($A87,Sales,MATCH(K$3,'Sales by Year 19882006'!$B$4:$T$4,0)+1,FALSE)</f>
        <v>1334911</v>
      </c>
      <c r="L87" s="24">
        <f>VLOOKUP($A87,Losses,MATCH(L$3,'Losses by Year 19882006'!$B$4:$T$4,0)+1,FALSE)/100</f>
        <v>2.98E-2</v>
      </c>
      <c r="M87" s="40">
        <f>VLOOKUP($A87,Sales,MATCH(M$3,'Sales by Year 19882006'!$B$4:$T$4,0)+1,FALSE)</f>
        <v>1360591</v>
      </c>
      <c r="N87" s="24">
        <f>VLOOKUP($A87,Losses,MATCH(N$3,'Losses by Year 19882006'!$B$4:$T$4,0)+1,FALSE)/100</f>
        <v>2.2000000000000002E-2</v>
      </c>
      <c r="O87" s="40">
        <f>VLOOKUP($A87,Sales,MATCH(O$3,'Sales by Year 19882006'!$B$4:$T$4,0)+1,FALSE)</f>
        <v>1423096</v>
      </c>
      <c r="P87" s="24">
        <f>VLOOKUP($A87,Losses,MATCH(P$3,'Losses by Year 19882006'!$B$4:$T$4,0)+1,FALSE)/100</f>
        <v>1.9400000000000001E-2</v>
      </c>
      <c r="Q87" s="40">
        <f>VLOOKUP($A87,Sales,MATCH(Q$3,'Sales by Year 19882006'!$B$4:$T$4,0)+1,FALSE)</f>
        <v>1487665</v>
      </c>
    </row>
    <row r="88" spans="1:17">
      <c r="A88" s="23" t="s">
        <v>137</v>
      </c>
      <c r="B88" s="40" t="s">
        <v>355</v>
      </c>
      <c r="C88" s="40" t="s">
        <v>327</v>
      </c>
      <c r="D88" s="24">
        <f>VLOOKUP($A88,Losses,MATCH(D$3,'Losses by Year 19882006'!$B$4:$T$4,0)+1,FALSE)/100</f>
        <v>4.7E-2</v>
      </c>
      <c r="E88" s="40">
        <f>VLOOKUP($A88,Sales,MATCH(E$3,'Sales by Year 19882006'!$B$4:$T$4,0)+1,FALSE)</f>
        <v>577007</v>
      </c>
      <c r="F88" s="24">
        <f>VLOOKUP($A88,Losses,MATCH(F$3,'Losses by Year 19882006'!$B$4:$T$4,0)+1,FALSE)/100</f>
        <v>4.2099999999999999E-2</v>
      </c>
      <c r="G88" s="40">
        <f>VLOOKUP($A88,Sales,MATCH(G$3,'Sales by Year 19882006'!$B$4:$T$4,0)+1,FALSE)</f>
        <v>557572</v>
      </c>
      <c r="H88" s="24">
        <f>VLOOKUP($A88,Losses,MATCH(H$3,'Losses by Year 19882006'!$B$4:$T$4,0)+1,FALSE)/100</f>
        <v>5.2300000000000006E-2</v>
      </c>
      <c r="I88" s="40">
        <f>VLOOKUP($A88,Sales,MATCH(I$3,'Sales by Year 19882006'!$B$4:$T$4,0)+1,FALSE)</f>
        <v>560109</v>
      </c>
      <c r="J88" s="24">
        <f>VLOOKUP($A88,Losses,MATCH(J$3,'Losses by Year 19882006'!$B$4:$T$4,0)+1,FALSE)/100</f>
        <v>5.21E-2</v>
      </c>
      <c r="K88" s="40">
        <f>VLOOKUP($A88,Sales,MATCH(K$3,'Sales by Year 19882006'!$B$4:$T$4,0)+1,FALSE)</f>
        <v>557690</v>
      </c>
      <c r="L88" s="24">
        <f>VLOOKUP($A88,Losses,MATCH(L$3,'Losses by Year 19882006'!$B$4:$T$4,0)+1,FALSE)/100</f>
        <v>3.5099999999999999E-2</v>
      </c>
      <c r="M88" s="40">
        <f>VLOOKUP($A88,Sales,MATCH(M$3,'Sales by Year 19882006'!$B$4:$T$4,0)+1,FALSE)</f>
        <v>566573</v>
      </c>
      <c r="N88" s="24">
        <f>VLOOKUP($A88,Losses,MATCH(N$3,'Losses by Year 19882006'!$B$4:$T$4,0)+1,FALSE)/100</f>
        <v>5.5E-2</v>
      </c>
      <c r="O88" s="40">
        <f>VLOOKUP($A88,Sales,MATCH(O$3,'Sales by Year 19882006'!$B$4:$T$4,0)+1,FALSE)</f>
        <v>595906</v>
      </c>
      <c r="P88" s="24">
        <f>VLOOKUP($A88,Losses,MATCH(P$3,'Losses by Year 19882006'!$B$4:$T$4,0)+1,FALSE)/100</f>
        <v>5.1299999999999998E-2</v>
      </c>
      <c r="Q88" s="40">
        <f>VLOOKUP($A88,Sales,MATCH(Q$3,'Sales by Year 19882006'!$B$4:$T$4,0)+1,FALSE)</f>
        <v>651368</v>
      </c>
    </row>
    <row r="89" spans="1:17">
      <c r="A89" s="23" t="s">
        <v>138</v>
      </c>
      <c r="B89" s="40" t="s">
        <v>357</v>
      </c>
      <c r="C89" s="40" t="s">
        <v>327</v>
      </c>
      <c r="D89" s="24">
        <f>VLOOKUP($A89,Losses,MATCH(D$3,'Losses by Year 19882006'!$B$4:$T$4,0)+1,FALSE)/100</f>
        <v>6.4000000000000003E-3</v>
      </c>
      <c r="E89" s="40">
        <f>VLOOKUP($A89,Sales,MATCH(E$3,'Sales by Year 19882006'!$B$4:$T$4,0)+1,FALSE)</f>
        <v>4216752</v>
      </c>
      <c r="F89" s="24">
        <f>VLOOKUP($A89,Losses,MATCH(F$3,'Losses by Year 19882006'!$B$4:$T$4,0)+1,FALSE)/100</f>
        <v>1.7100000000000001E-2</v>
      </c>
      <c r="G89" s="40">
        <f>VLOOKUP($A89,Sales,MATCH(G$3,'Sales by Year 19882006'!$B$4:$T$4,0)+1,FALSE)</f>
        <v>4382321</v>
      </c>
      <c r="H89" s="24">
        <f>VLOOKUP($A89,Losses,MATCH(H$3,'Losses by Year 19882006'!$B$4:$T$4,0)+1,FALSE)/100</f>
        <v>1.1000000000000001E-3</v>
      </c>
      <c r="I89" s="40">
        <f>VLOOKUP($A89,Sales,MATCH(I$3,'Sales by Year 19882006'!$B$4:$T$4,0)+1,FALSE)</f>
        <v>4168968</v>
      </c>
      <c r="J89" s="24">
        <f>VLOOKUP($A89,Losses,MATCH(J$3,'Losses by Year 19882006'!$B$4:$T$4,0)+1,FALSE)/100</f>
        <v>5.5000000000000005E-3</v>
      </c>
      <c r="K89" s="40">
        <f>VLOOKUP($A89,Sales,MATCH(K$3,'Sales by Year 19882006'!$B$4:$T$4,0)+1,FALSE)</f>
        <v>4217346</v>
      </c>
      <c r="L89" s="24">
        <f>VLOOKUP($A89,Losses,MATCH(L$3,'Losses by Year 19882006'!$B$4:$T$4,0)+1,FALSE)/100</f>
        <v>7.8000000000000005E-3</v>
      </c>
      <c r="M89" s="40">
        <f>VLOOKUP($A89,Sales,MATCH(M$3,'Sales by Year 19882006'!$B$4:$T$4,0)+1,FALSE)</f>
        <v>4235931</v>
      </c>
      <c r="N89" s="24">
        <f>VLOOKUP($A89,Losses,MATCH(N$3,'Losses by Year 19882006'!$B$4:$T$4,0)+1,FALSE)/100</f>
        <v>5.1000000000000004E-3</v>
      </c>
      <c r="O89" s="40">
        <f>VLOOKUP($A89,Sales,MATCH(O$3,'Sales by Year 19882006'!$B$4:$T$4,0)+1,FALSE)</f>
        <v>4384861</v>
      </c>
      <c r="P89" s="24">
        <f>VLOOKUP($A89,Losses,MATCH(P$3,'Losses by Year 19882006'!$B$4:$T$4,0)+1,FALSE)/100</f>
        <v>4.8999999999999998E-3</v>
      </c>
      <c r="Q89" s="40">
        <f>VLOOKUP($A89,Sales,MATCH(Q$3,'Sales by Year 19882006'!$B$4:$T$4,0)+1,FALSE)</f>
        <v>4606966</v>
      </c>
    </row>
    <row r="90" spans="1:17">
      <c r="A90" s="23" t="s">
        <v>139</v>
      </c>
      <c r="B90" s="40" t="s">
        <v>358</v>
      </c>
      <c r="C90" s="40" t="s">
        <v>327</v>
      </c>
      <c r="D90" s="24">
        <f>VLOOKUP($A90,Losses,MATCH(D$3,'Losses by Year 19882006'!$B$4:$T$4,0)+1,FALSE)/100</f>
        <v>3.8399999999999997E-2</v>
      </c>
      <c r="E90" s="40">
        <f>VLOOKUP($A90,Sales,MATCH(E$3,'Sales by Year 19882006'!$B$4:$T$4,0)+1,FALSE)</f>
        <v>511636</v>
      </c>
      <c r="F90" s="24">
        <f>VLOOKUP($A90,Losses,MATCH(F$3,'Losses by Year 19882006'!$B$4:$T$4,0)+1,FALSE)/100</f>
        <v>5.45E-2</v>
      </c>
      <c r="G90" s="40">
        <f>VLOOKUP($A90,Sales,MATCH(G$3,'Sales by Year 19882006'!$B$4:$T$4,0)+1,FALSE)</f>
        <v>504625</v>
      </c>
      <c r="H90" s="24">
        <f>VLOOKUP($A90,Losses,MATCH(H$3,'Losses by Year 19882006'!$B$4:$T$4,0)+1,FALSE)/100</f>
        <v>0.1263</v>
      </c>
      <c r="I90" s="40">
        <f>VLOOKUP($A90,Sales,MATCH(I$3,'Sales by Year 19882006'!$B$4:$T$4,0)+1,FALSE)</f>
        <v>512145</v>
      </c>
      <c r="J90" s="24">
        <f>VLOOKUP($A90,Losses,MATCH(J$3,'Losses by Year 19882006'!$B$4:$T$4,0)+1,FALSE)/100</f>
        <v>4.5599999999999995E-2</v>
      </c>
      <c r="K90" s="40">
        <f>VLOOKUP($A90,Sales,MATCH(K$3,'Sales by Year 19882006'!$B$4:$T$4,0)+1,FALSE)</f>
        <v>517034</v>
      </c>
      <c r="L90" s="24">
        <f>VLOOKUP($A90,Losses,MATCH(L$3,'Losses by Year 19882006'!$B$4:$T$4,0)+1,FALSE)/100</f>
        <v>0</v>
      </c>
      <c r="M90" s="40">
        <f>VLOOKUP($A90,Sales,MATCH(M$3,'Sales by Year 19882006'!$B$4:$T$4,0)+1,FALSE)</f>
        <v>539485</v>
      </c>
      <c r="N90" s="24">
        <f>VLOOKUP($A90,Losses,MATCH(N$3,'Losses by Year 19882006'!$B$4:$T$4,0)+1,FALSE)/100</f>
        <v>1.06E-2</v>
      </c>
      <c r="O90" s="40">
        <f>VLOOKUP($A90,Sales,MATCH(O$3,'Sales by Year 19882006'!$B$4:$T$4,0)+1,FALSE)</f>
        <v>550564</v>
      </c>
      <c r="P90" s="24">
        <f>VLOOKUP($A90,Losses,MATCH(P$3,'Losses by Year 19882006'!$B$4:$T$4,0)+1,FALSE)/100</f>
        <v>1.0700000000000001E-2</v>
      </c>
      <c r="Q90" s="40">
        <f>VLOOKUP($A90,Sales,MATCH(Q$3,'Sales by Year 19882006'!$B$4:$T$4,0)+1,FALSE)</f>
        <v>576160</v>
      </c>
    </row>
    <row r="91" spans="1:17">
      <c r="A91" s="23" t="s">
        <v>140</v>
      </c>
      <c r="B91" s="40" t="s">
        <v>359</v>
      </c>
      <c r="C91" s="40" t="s">
        <v>327</v>
      </c>
      <c r="D91" s="24">
        <f>VLOOKUP($A91,Losses,MATCH(D$3,'Losses by Year 19882006'!$B$4:$T$4,0)+1,FALSE)/100</f>
        <v>9.7500000000000003E-2</v>
      </c>
      <c r="E91" s="40">
        <f>VLOOKUP($A91,Sales,MATCH(E$3,'Sales by Year 19882006'!$B$4:$T$4,0)+1,FALSE)</f>
        <v>104289</v>
      </c>
      <c r="F91" s="24">
        <f>VLOOKUP($A91,Losses,MATCH(F$3,'Losses by Year 19882006'!$B$4:$T$4,0)+1,FALSE)/100</f>
        <v>2.9300000000000003E-2</v>
      </c>
      <c r="G91" s="40">
        <f>VLOOKUP($A91,Sales,MATCH(G$3,'Sales by Year 19882006'!$B$4:$T$4,0)+1,FALSE)</f>
        <v>91222</v>
      </c>
      <c r="H91" s="24">
        <f>VLOOKUP($A91,Losses,MATCH(H$3,'Losses by Year 19882006'!$B$4:$T$4,0)+1,FALSE)/100</f>
        <v>3.8100000000000002E-2</v>
      </c>
      <c r="I91" s="40">
        <f>VLOOKUP($A91,Sales,MATCH(I$3,'Sales by Year 19882006'!$B$4:$T$4,0)+1,FALSE)</f>
        <v>85519</v>
      </c>
      <c r="J91" s="24">
        <f>VLOOKUP($A91,Losses,MATCH(J$3,'Losses by Year 19882006'!$B$4:$T$4,0)+1,FALSE)/100</f>
        <v>7.4099999999999999E-2</v>
      </c>
      <c r="K91" s="40">
        <f>VLOOKUP($A91,Sales,MATCH(K$3,'Sales by Year 19882006'!$B$4:$T$4,0)+1,FALSE)</f>
        <v>64864</v>
      </c>
      <c r="L91" s="24">
        <f>VLOOKUP($A91,Losses,MATCH(L$3,'Losses by Year 19882006'!$B$4:$T$4,0)+1,FALSE)/100</f>
        <v>6.9000000000000006E-2</v>
      </c>
      <c r="M91" s="40">
        <f>VLOOKUP($A91,Sales,MATCH(M$3,'Sales by Year 19882006'!$B$4:$T$4,0)+1,FALSE)</f>
        <v>82728</v>
      </c>
      <c r="N91" s="24">
        <f>VLOOKUP($A91,Losses,MATCH(N$3,'Losses by Year 19882006'!$B$4:$T$4,0)+1,FALSE)/100</f>
        <v>4.7100000000000003E-2</v>
      </c>
      <c r="O91" s="40">
        <f>VLOOKUP($A91,Sales,MATCH(O$3,'Sales by Year 19882006'!$B$4:$T$4,0)+1,FALSE)</f>
        <v>82677</v>
      </c>
      <c r="P91" s="24">
        <f>VLOOKUP($A91,Losses,MATCH(P$3,'Losses by Year 19882006'!$B$4:$T$4,0)+1,FALSE)/100</f>
        <v>7.690000000000001E-2</v>
      </c>
      <c r="Q91" s="40">
        <f>VLOOKUP($A91,Sales,MATCH(Q$3,'Sales by Year 19882006'!$B$4:$T$4,0)+1,FALSE)</f>
        <v>61002</v>
      </c>
    </row>
    <row r="92" spans="1:17">
      <c r="A92" s="23" t="s">
        <v>141</v>
      </c>
      <c r="B92" s="40" t="s">
        <v>360</v>
      </c>
      <c r="C92" s="40" t="s">
        <v>327</v>
      </c>
      <c r="D92" s="24">
        <f>VLOOKUP($A92,Losses,MATCH(D$3,'Losses by Year 19882006'!$B$4:$T$4,0)+1,FALSE)/100</f>
        <v>7.4999999999999997E-2</v>
      </c>
      <c r="E92" s="40">
        <f>VLOOKUP($A92,Sales,MATCH(E$3,'Sales by Year 19882006'!$B$4:$T$4,0)+1,FALSE)</f>
        <v>735425</v>
      </c>
      <c r="F92" s="24">
        <f>VLOOKUP($A92,Losses,MATCH(F$3,'Losses by Year 19882006'!$B$4:$T$4,0)+1,FALSE)/100</f>
        <v>8.3199999999999996E-2</v>
      </c>
      <c r="G92" s="40">
        <f>VLOOKUP($A92,Sales,MATCH(G$3,'Sales by Year 19882006'!$B$4:$T$4,0)+1,FALSE)</f>
        <v>746841</v>
      </c>
      <c r="H92" s="24">
        <f>VLOOKUP($A92,Losses,MATCH(H$3,'Losses by Year 19882006'!$B$4:$T$4,0)+1,FALSE)/100</f>
        <v>2.1000000000000001E-2</v>
      </c>
      <c r="I92" s="40">
        <f>VLOOKUP($A92,Sales,MATCH(I$3,'Sales by Year 19882006'!$B$4:$T$4,0)+1,FALSE)</f>
        <v>756900</v>
      </c>
      <c r="J92" s="24">
        <f>VLOOKUP($A92,Losses,MATCH(J$3,'Losses by Year 19882006'!$B$4:$T$4,0)+1,FALSE)/100</f>
        <v>0.1139</v>
      </c>
      <c r="K92" s="40">
        <f>VLOOKUP($A92,Sales,MATCH(K$3,'Sales by Year 19882006'!$B$4:$T$4,0)+1,FALSE)</f>
        <v>750536</v>
      </c>
      <c r="L92" s="24">
        <f>VLOOKUP($A92,Losses,MATCH(L$3,'Losses by Year 19882006'!$B$4:$T$4,0)+1,FALSE)/100</f>
        <v>8.8100000000000012E-2</v>
      </c>
      <c r="M92" s="40">
        <f>VLOOKUP($A92,Sales,MATCH(M$3,'Sales by Year 19882006'!$B$4:$T$4,0)+1,FALSE)</f>
        <v>787245</v>
      </c>
      <c r="N92" s="24">
        <f>VLOOKUP($A92,Losses,MATCH(N$3,'Losses by Year 19882006'!$B$4:$T$4,0)+1,FALSE)/100</f>
        <v>6.4299999999999996E-2</v>
      </c>
      <c r="O92" s="40">
        <f>VLOOKUP($A92,Sales,MATCH(O$3,'Sales by Year 19882006'!$B$4:$T$4,0)+1,FALSE)</f>
        <v>810428</v>
      </c>
      <c r="P92" s="24">
        <f>VLOOKUP($A92,Losses,MATCH(P$3,'Losses by Year 19882006'!$B$4:$T$4,0)+1,FALSE)/100</f>
        <v>5.04E-2</v>
      </c>
      <c r="Q92" s="40">
        <f>VLOOKUP($A92,Sales,MATCH(Q$3,'Sales by Year 19882006'!$B$4:$T$4,0)+1,FALSE)</f>
        <v>835781</v>
      </c>
    </row>
    <row r="93" spans="1:17">
      <c r="A93" s="23" t="s">
        <v>142</v>
      </c>
      <c r="B93" s="40" t="s">
        <v>361</v>
      </c>
      <c r="C93" s="40" t="s">
        <v>327</v>
      </c>
      <c r="D93" s="24">
        <f>VLOOKUP($A93,Losses,MATCH(D$3,'Losses by Year 19882006'!$B$4:$T$4,0)+1,FALSE)/100</f>
        <v>5.6600000000000004E-2</v>
      </c>
      <c r="E93" s="40">
        <f>VLOOKUP($A93,Sales,MATCH(E$3,'Sales by Year 19882006'!$B$4:$T$4,0)+1,FALSE)</f>
        <v>1107060</v>
      </c>
      <c r="F93" s="24">
        <f>VLOOKUP($A93,Losses,MATCH(F$3,'Losses by Year 19882006'!$B$4:$T$4,0)+1,FALSE)/100</f>
        <v>0.10640000000000001</v>
      </c>
      <c r="G93" s="40">
        <f>VLOOKUP($A93,Sales,MATCH(G$3,'Sales by Year 19882006'!$B$4:$T$4,0)+1,FALSE)</f>
        <v>1028016</v>
      </c>
      <c r="H93" s="24">
        <f>VLOOKUP($A93,Losses,MATCH(H$3,'Losses by Year 19882006'!$B$4:$T$4,0)+1,FALSE)/100</f>
        <v>5.0000000000000001E-3</v>
      </c>
      <c r="I93" s="40">
        <f>VLOOKUP($A93,Sales,MATCH(I$3,'Sales by Year 19882006'!$B$4:$T$4,0)+1,FALSE)</f>
        <v>1002857</v>
      </c>
      <c r="J93" s="24">
        <f>VLOOKUP($A93,Losses,MATCH(J$3,'Losses by Year 19882006'!$B$4:$T$4,0)+1,FALSE)/100</f>
        <v>9.1999999999999998E-3</v>
      </c>
      <c r="K93" s="40">
        <f>VLOOKUP($A93,Sales,MATCH(K$3,'Sales by Year 19882006'!$B$4:$T$4,0)+1,FALSE)</f>
        <v>982673</v>
      </c>
      <c r="L93" s="24">
        <f>VLOOKUP($A93,Losses,MATCH(L$3,'Losses by Year 19882006'!$B$4:$T$4,0)+1,FALSE)/100</f>
        <v>1.84E-2</v>
      </c>
      <c r="M93" s="40">
        <f>VLOOKUP($A93,Sales,MATCH(M$3,'Sales by Year 19882006'!$B$4:$T$4,0)+1,FALSE)</f>
        <v>979591</v>
      </c>
      <c r="N93" s="24">
        <f>VLOOKUP($A93,Losses,MATCH(N$3,'Losses by Year 19882006'!$B$4:$T$4,0)+1,FALSE)/100</f>
        <v>4.9400000000000006E-2</v>
      </c>
      <c r="O93" s="40">
        <f>VLOOKUP($A93,Sales,MATCH(O$3,'Sales by Year 19882006'!$B$4:$T$4,0)+1,FALSE)</f>
        <v>979034</v>
      </c>
      <c r="P93" s="24">
        <f>VLOOKUP($A93,Losses,MATCH(P$3,'Losses by Year 19882006'!$B$4:$T$4,0)+1,FALSE)/100</f>
        <v>3.5999999999999999E-3</v>
      </c>
      <c r="Q93" s="40">
        <f>VLOOKUP($A93,Sales,MATCH(Q$3,'Sales by Year 19882006'!$B$4:$T$4,0)+1,FALSE)</f>
        <v>992831</v>
      </c>
    </row>
    <row r="94" spans="1:17">
      <c r="A94" s="23" t="s">
        <v>143</v>
      </c>
      <c r="B94" s="40" t="s">
        <v>362</v>
      </c>
      <c r="C94" s="40" t="s">
        <v>327</v>
      </c>
      <c r="D94" s="24">
        <f>VLOOKUP($A94,Losses,MATCH(D$3,'Losses by Year 19882006'!$B$4:$T$4,0)+1,FALSE)/100</f>
        <v>0.1018</v>
      </c>
      <c r="E94" s="40">
        <f>VLOOKUP($A94,Sales,MATCH(E$3,'Sales by Year 19882006'!$B$4:$T$4,0)+1,FALSE)</f>
        <v>59838</v>
      </c>
      <c r="F94" s="24">
        <f>VLOOKUP($A94,Losses,MATCH(F$3,'Losses by Year 19882006'!$B$4:$T$4,0)+1,FALSE)/100</f>
        <v>6.13E-2</v>
      </c>
      <c r="G94" s="40">
        <f>VLOOKUP($A94,Sales,MATCH(G$3,'Sales by Year 19882006'!$B$4:$T$4,0)+1,FALSE)</f>
        <v>59083</v>
      </c>
      <c r="H94" s="24">
        <f>VLOOKUP($A94,Losses,MATCH(H$3,'Losses by Year 19882006'!$B$4:$T$4,0)+1,FALSE)/100</f>
        <v>8.6800000000000002E-2</v>
      </c>
      <c r="I94" s="40">
        <f>VLOOKUP($A94,Sales,MATCH(I$3,'Sales by Year 19882006'!$B$4:$T$4,0)+1,FALSE)</f>
        <v>59797</v>
      </c>
      <c r="J94" s="24">
        <f>VLOOKUP($A94,Losses,MATCH(J$3,'Losses by Year 19882006'!$B$4:$T$4,0)+1,FALSE)/100</f>
        <v>0.1057</v>
      </c>
      <c r="K94" s="40">
        <f>VLOOKUP($A94,Sales,MATCH(K$3,'Sales by Year 19882006'!$B$4:$T$4,0)+1,FALSE)</f>
        <v>59688</v>
      </c>
      <c r="L94" s="24">
        <f>VLOOKUP($A94,Losses,MATCH(L$3,'Losses by Year 19882006'!$B$4:$T$4,0)+1,FALSE)/100</f>
        <v>6.6000000000000003E-2</v>
      </c>
      <c r="M94" s="40">
        <f>VLOOKUP($A94,Sales,MATCH(M$3,'Sales by Year 19882006'!$B$4:$T$4,0)+1,FALSE)</f>
        <v>63523</v>
      </c>
      <c r="N94" s="24">
        <f>VLOOKUP($A94,Losses,MATCH(N$3,'Losses by Year 19882006'!$B$4:$T$4,0)+1,FALSE)/100</f>
        <v>0.1108</v>
      </c>
      <c r="O94" s="40">
        <f>VLOOKUP($A94,Sales,MATCH(O$3,'Sales by Year 19882006'!$B$4:$T$4,0)+1,FALSE)</f>
        <v>61843</v>
      </c>
      <c r="P94" s="24">
        <f>VLOOKUP($A94,Losses,MATCH(P$3,'Losses by Year 19882006'!$B$4:$T$4,0)+1,FALSE)/100</f>
        <v>7.4400000000000008E-2</v>
      </c>
      <c r="Q94" s="40">
        <f>VLOOKUP($A94,Sales,MATCH(Q$3,'Sales by Year 19882006'!$B$4:$T$4,0)+1,FALSE)</f>
        <v>69041</v>
      </c>
    </row>
    <row r="95" spans="1:17">
      <c r="A95" s="23" t="s">
        <v>144</v>
      </c>
      <c r="B95" s="40" t="s">
        <v>363</v>
      </c>
      <c r="C95" s="40" t="s">
        <v>327</v>
      </c>
      <c r="D95" s="24">
        <f>VLOOKUP($A95,Losses,MATCH(D$3,'Losses by Year 19882006'!$B$4:$T$4,0)+1,FALSE)/100</f>
        <v>4.5599999999999995E-2</v>
      </c>
      <c r="E95" s="40">
        <f>VLOOKUP($A95,Sales,MATCH(E$3,'Sales by Year 19882006'!$B$4:$T$4,0)+1,FALSE)</f>
        <v>397037</v>
      </c>
      <c r="F95" s="24">
        <f>VLOOKUP($A95,Losses,MATCH(F$3,'Losses by Year 19882006'!$B$4:$T$4,0)+1,FALSE)/100</f>
        <v>3.5900000000000001E-2</v>
      </c>
      <c r="G95" s="40">
        <f>VLOOKUP($A95,Sales,MATCH(G$3,'Sales by Year 19882006'!$B$4:$T$4,0)+1,FALSE)</f>
        <v>471934</v>
      </c>
      <c r="H95" s="24">
        <f>VLOOKUP($A95,Losses,MATCH(H$3,'Losses by Year 19882006'!$B$4:$T$4,0)+1,FALSE)/100</f>
        <v>5.1200000000000002E-2</v>
      </c>
      <c r="I95" s="40">
        <f>VLOOKUP($A95,Sales,MATCH(I$3,'Sales by Year 19882006'!$B$4:$T$4,0)+1,FALSE)</f>
        <v>468469</v>
      </c>
      <c r="J95" s="24">
        <f>VLOOKUP($A95,Losses,MATCH(J$3,'Losses by Year 19882006'!$B$4:$T$4,0)+1,FALSE)/100</f>
        <v>7.4999999999999997E-3</v>
      </c>
      <c r="K95" s="40">
        <f>VLOOKUP($A95,Sales,MATCH(K$3,'Sales by Year 19882006'!$B$4:$T$4,0)+1,FALSE)</f>
        <v>335848</v>
      </c>
      <c r="L95" s="24">
        <f>VLOOKUP($A95,Losses,MATCH(L$3,'Losses by Year 19882006'!$B$4:$T$4,0)+1,FALSE)/100</f>
        <v>2.1099999999999997E-2</v>
      </c>
      <c r="M95" s="40">
        <f>VLOOKUP($A95,Sales,MATCH(M$3,'Sales by Year 19882006'!$B$4:$T$4,0)+1,FALSE)</f>
        <v>268113</v>
      </c>
      <c r="N95" s="24">
        <f>VLOOKUP($A95,Losses,MATCH(N$3,'Losses by Year 19882006'!$B$4:$T$4,0)+1,FALSE)/100</f>
        <v>7.400000000000001E-2</v>
      </c>
      <c r="O95" s="40">
        <f>VLOOKUP($A95,Sales,MATCH(O$3,'Sales by Year 19882006'!$B$4:$T$4,0)+1,FALSE)</f>
        <v>282250</v>
      </c>
      <c r="P95" s="24">
        <f>VLOOKUP($A95,Losses,MATCH(P$3,'Losses by Year 19882006'!$B$4:$T$4,0)+1,FALSE)/100</f>
        <v>5.4600000000000003E-2</v>
      </c>
      <c r="Q95" s="40">
        <f>VLOOKUP($A95,Sales,MATCH(Q$3,'Sales by Year 19882006'!$B$4:$T$4,0)+1,FALSE)</f>
        <v>291564</v>
      </c>
    </row>
    <row r="96" spans="1:17">
      <c r="A96" s="23" t="s">
        <v>145</v>
      </c>
      <c r="B96" s="40" t="s">
        <v>364</v>
      </c>
      <c r="C96" s="40" t="s">
        <v>327</v>
      </c>
      <c r="D96" s="24">
        <f>VLOOKUP($A96,Losses,MATCH(D$3,'Losses by Year 19882006'!$B$4:$T$4,0)+1,FALSE)/100</f>
        <v>5.74E-2</v>
      </c>
      <c r="E96" s="40">
        <f>VLOOKUP($A96,Sales,MATCH(E$3,'Sales by Year 19882006'!$B$4:$T$4,0)+1,FALSE)</f>
        <v>775622</v>
      </c>
      <c r="F96" s="24">
        <f>VLOOKUP($A96,Losses,MATCH(F$3,'Losses by Year 19882006'!$B$4:$T$4,0)+1,FALSE)/100</f>
        <v>4.4999999999999998E-2</v>
      </c>
      <c r="G96" s="40">
        <f>VLOOKUP($A96,Sales,MATCH(G$3,'Sales by Year 19882006'!$B$4:$T$4,0)+1,FALSE)</f>
        <v>753407</v>
      </c>
      <c r="H96" s="24">
        <f>VLOOKUP($A96,Losses,MATCH(H$3,'Losses by Year 19882006'!$B$4:$T$4,0)+1,FALSE)/100</f>
        <v>5.57E-2</v>
      </c>
      <c r="I96" s="40">
        <f>VLOOKUP($A96,Sales,MATCH(I$3,'Sales by Year 19882006'!$B$4:$T$4,0)+1,FALSE)</f>
        <v>752124</v>
      </c>
      <c r="J96" s="24">
        <f>VLOOKUP($A96,Losses,MATCH(J$3,'Losses by Year 19882006'!$B$4:$T$4,0)+1,FALSE)/100</f>
        <v>6.0100000000000001E-2</v>
      </c>
      <c r="K96" s="40">
        <f>VLOOKUP($A96,Sales,MATCH(K$3,'Sales by Year 19882006'!$B$4:$T$4,0)+1,FALSE)</f>
        <v>772373</v>
      </c>
      <c r="L96" s="24">
        <f>VLOOKUP($A96,Losses,MATCH(L$3,'Losses by Year 19882006'!$B$4:$T$4,0)+1,FALSE)/100</f>
        <v>4.7199999999999999E-2</v>
      </c>
      <c r="M96" s="40">
        <f>VLOOKUP($A96,Sales,MATCH(M$3,'Sales by Year 19882006'!$B$4:$T$4,0)+1,FALSE)</f>
        <v>792698</v>
      </c>
      <c r="N96" s="24">
        <f>VLOOKUP($A96,Losses,MATCH(N$3,'Losses by Year 19882006'!$B$4:$T$4,0)+1,FALSE)/100</f>
        <v>6.1399999999999996E-2</v>
      </c>
      <c r="O96" s="40">
        <f>VLOOKUP($A96,Sales,MATCH(O$3,'Sales by Year 19882006'!$B$4:$T$4,0)+1,FALSE)</f>
        <v>808281</v>
      </c>
      <c r="P96" s="24">
        <f>VLOOKUP($A96,Losses,MATCH(P$3,'Losses by Year 19882006'!$B$4:$T$4,0)+1,FALSE)/100</f>
        <v>5.9400000000000001E-2</v>
      </c>
      <c r="Q96" s="40">
        <f>VLOOKUP($A96,Sales,MATCH(Q$3,'Sales by Year 19882006'!$B$4:$T$4,0)+1,FALSE)</f>
        <v>861057</v>
      </c>
    </row>
    <row r="97" spans="1:17">
      <c r="A97" s="23" t="s">
        <v>146</v>
      </c>
      <c r="B97" s="40" t="s">
        <v>365</v>
      </c>
      <c r="C97" s="40" t="s">
        <v>327</v>
      </c>
      <c r="D97" s="24">
        <f>VLOOKUP($A97,Losses,MATCH(D$3,'Losses by Year 19882006'!$B$4:$T$4,0)+1,FALSE)/100</f>
        <v>9.5500000000000002E-2</v>
      </c>
      <c r="E97" s="40">
        <f>VLOOKUP($A97,Sales,MATCH(E$3,'Sales by Year 19882006'!$B$4:$T$4,0)+1,FALSE)</f>
        <v>62618</v>
      </c>
      <c r="F97" s="24">
        <f>VLOOKUP($A97,Losses,MATCH(F$3,'Losses by Year 19882006'!$B$4:$T$4,0)+1,FALSE)/100</f>
        <v>7.980000000000001E-2</v>
      </c>
      <c r="G97" s="40">
        <f>VLOOKUP($A97,Sales,MATCH(G$3,'Sales by Year 19882006'!$B$4:$T$4,0)+1,FALSE)</f>
        <v>60020</v>
      </c>
      <c r="H97" s="24">
        <f>VLOOKUP($A97,Losses,MATCH(H$3,'Losses by Year 19882006'!$B$4:$T$4,0)+1,FALSE)/100</f>
        <v>0.1045</v>
      </c>
      <c r="I97" s="40">
        <f>VLOOKUP($A97,Sales,MATCH(I$3,'Sales by Year 19882006'!$B$4:$T$4,0)+1,FALSE)</f>
        <v>59000</v>
      </c>
      <c r="J97" s="24">
        <f>VLOOKUP($A97,Losses,MATCH(J$3,'Losses by Year 19882006'!$B$4:$T$4,0)+1,FALSE)/100</f>
        <v>0.1074</v>
      </c>
      <c r="K97" s="40">
        <f>VLOOKUP($A97,Sales,MATCH(K$3,'Sales by Year 19882006'!$B$4:$T$4,0)+1,FALSE)</f>
        <v>58320</v>
      </c>
      <c r="L97" s="24">
        <f>VLOOKUP($A97,Losses,MATCH(L$3,'Losses by Year 19882006'!$B$4:$T$4,0)+1,FALSE)/100</f>
        <v>8.7599999999999997E-2</v>
      </c>
      <c r="M97" s="40">
        <f>VLOOKUP($A97,Sales,MATCH(M$3,'Sales by Year 19882006'!$B$4:$T$4,0)+1,FALSE)</f>
        <v>60098</v>
      </c>
      <c r="N97" s="24">
        <f>VLOOKUP($A97,Losses,MATCH(N$3,'Losses by Year 19882006'!$B$4:$T$4,0)+1,FALSE)/100</f>
        <v>9.1799999999999993E-2</v>
      </c>
      <c r="O97" s="40">
        <f>VLOOKUP($A97,Sales,MATCH(O$3,'Sales by Year 19882006'!$B$4:$T$4,0)+1,FALSE)</f>
        <v>61825</v>
      </c>
      <c r="P97" s="24">
        <f>VLOOKUP($A97,Losses,MATCH(P$3,'Losses by Year 19882006'!$B$4:$T$4,0)+1,FALSE)/100</f>
        <v>9.4200000000000006E-2</v>
      </c>
      <c r="Q97" s="40">
        <f>VLOOKUP($A97,Sales,MATCH(Q$3,'Sales by Year 19882006'!$B$4:$T$4,0)+1,FALSE)</f>
        <v>67261</v>
      </c>
    </row>
    <row r="98" spans="1:17">
      <c r="A98" s="23" t="s">
        <v>147</v>
      </c>
      <c r="B98" s="40" t="s">
        <v>366</v>
      </c>
      <c r="C98" s="40" t="s">
        <v>327</v>
      </c>
      <c r="D98" s="24">
        <f>VLOOKUP($A98,Losses,MATCH(D$3,'Losses by Year 19882006'!$B$4:$T$4,0)+1,FALSE)/100</f>
        <v>7.5499999999999998E-2</v>
      </c>
      <c r="E98" s="40">
        <f>VLOOKUP($A98,Sales,MATCH(E$3,'Sales by Year 19882006'!$B$4:$T$4,0)+1,FALSE)</f>
        <v>606175</v>
      </c>
      <c r="F98" s="24">
        <f>VLOOKUP($A98,Losses,MATCH(F$3,'Losses by Year 19882006'!$B$4:$T$4,0)+1,FALSE)/100</f>
        <v>3.4799999999999998E-2</v>
      </c>
      <c r="G98" s="40">
        <f>VLOOKUP($A98,Sales,MATCH(G$3,'Sales by Year 19882006'!$B$4:$T$4,0)+1,FALSE)</f>
        <v>582774</v>
      </c>
      <c r="H98" s="24">
        <f>VLOOKUP($A98,Losses,MATCH(H$3,'Losses by Year 19882006'!$B$4:$T$4,0)+1,FALSE)/100</f>
        <v>4.1299999999999996E-2</v>
      </c>
      <c r="I98" s="40">
        <f>VLOOKUP($A98,Sales,MATCH(I$3,'Sales by Year 19882006'!$B$4:$T$4,0)+1,FALSE)</f>
        <v>550732</v>
      </c>
      <c r="J98" s="24">
        <f>VLOOKUP($A98,Losses,MATCH(J$3,'Losses by Year 19882006'!$B$4:$T$4,0)+1,FALSE)/100</f>
        <v>6.1500000000000006E-2</v>
      </c>
      <c r="K98" s="40">
        <f>VLOOKUP($A98,Sales,MATCH(K$3,'Sales by Year 19882006'!$B$4:$T$4,0)+1,FALSE)</f>
        <v>540500</v>
      </c>
      <c r="L98" s="24">
        <f>VLOOKUP($A98,Losses,MATCH(L$3,'Losses by Year 19882006'!$B$4:$T$4,0)+1,FALSE)/100</f>
        <v>3.7599999999999995E-2</v>
      </c>
      <c r="M98" s="40">
        <f>VLOOKUP($A98,Sales,MATCH(M$3,'Sales by Year 19882006'!$B$4:$T$4,0)+1,FALSE)</f>
        <v>573234</v>
      </c>
      <c r="N98" s="24">
        <f>VLOOKUP($A98,Losses,MATCH(N$3,'Losses by Year 19882006'!$B$4:$T$4,0)+1,FALSE)/100</f>
        <v>6.2300000000000001E-2</v>
      </c>
      <c r="O98" s="40">
        <f>VLOOKUP($A98,Sales,MATCH(O$3,'Sales by Year 19882006'!$B$4:$T$4,0)+1,FALSE)</f>
        <v>574813</v>
      </c>
      <c r="P98" s="24">
        <f>VLOOKUP($A98,Losses,MATCH(P$3,'Losses by Year 19882006'!$B$4:$T$4,0)+1,FALSE)/100</f>
        <v>4.4699999999999997E-2</v>
      </c>
      <c r="Q98" s="40">
        <f>VLOOKUP($A98,Sales,MATCH(Q$3,'Sales by Year 19882006'!$B$4:$T$4,0)+1,FALSE)</f>
        <v>591488</v>
      </c>
    </row>
    <row r="99" spans="1:17">
      <c r="A99" s="23" t="s">
        <v>148</v>
      </c>
      <c r="B99" s="40" t="s">
        <v>367</v>
      </c>
      <c r="C99" s="40" t="s">
        <v>327</v>
      </c>
      <c r="D99" s="24">
        <f>VLOOKUP($A99,Losses,MATCH(D$3,'Losses by Year 19882006'!$B$4:$T$4,0)+1,FALSE)/100</f>
        <v>1.4199999999999999E-2</v>
      </c>
      <c r="E99" s="40">
        <f>VLOOKUP($A99,Sales,MATCH(E$3,'Sales by Year 19882006'!$B$4:$T$4,0)+1,FALSE)</f>
        <v>927420</v>
      </c>
      <c r="F99" s="24">
        <f>VLOOKUP($A99,Losses,MATCH(F$3,'Losses by Year 19882006'!$B$4:$T$4,0)+1,FALSE)/100</f>
        <v>1.3999999999999999E-2</v>
      </c>
      <c r="G99" s="40">
        <f>VLOOKUP($A99,Sales,MATCH(G$3,'Sales by Year 19882006'!$B$4:$T$4,0)+1,FALSE)</f>
        <v>858193</v>
      </c>
      <c r="H99" s="24">
        <f>VLOOKUP($A99,Losses,MATCH(H$3,'Losses by Year 19882006'!$B$4:$T$4,0)+1,FALSE)/100</f>
        <v>8.0000000000000002E-3</v>
      </c>
      <c r="I99" s="40">
        <f>VLOOKUP($A99,Sales,MATCH(I$3,'Sales by Year 19882006'!$B$4:$T$4,0)+1,FALSE)</f>
        <v>954194</v>
      </c>
      <c r="J99" s="24">
        <f>VLOOKUP($A99,Losses,MATCH(J$3,'Losses by Year 19882006'!$B$4:$T$4,0)+1,FALSE)/100</f>
        <v>1.7000000000000001E-2</v>
      </c>
      <c r="K99" s="40">
        <f>VLOOKUP($A99,Sales,MATCH(K$3,'Sales by Year 19882006'!$B$4:$T$4,0)+1,FALSE)</f>
        <v>950090</v>
      </c>
      <c r="L99" s="24">
        <f>VLOOKUP($A99,Losses,MATCH(L$3,'Losses by Year 19882006'!$B$4:$T$4,0)+1,FALSE)/100</f>
        <v>8.3000000000000001E-3</v>
      </c>
      <c r="M99" s="40">
        <f>VLOOKUP($A99,Sales,MATCH(M$3,'Sales by Year 19882006'!$B$4:$T$4,0)+1,FALSE)</f>
        <v>967540</v>
      </c>
      <c r="N99" s="24">
        <f>VLOOKUP($A99,Losses,MATCH(N$3,'Losses by Year 19882006'!$B$4:$T$4,0)+1,FALSE)/100</f>
        <v>1.6299999999999999E-2</v>
      </c>
      <c r="O99" s="40">
        <f>VLOOKUP($A99,Sales,MATCH(O$3,'Sales by Year 19882006'!$B$4:$T$4,0)+1,FALSE)</f>
        <v>977091</v>
      </c>
      <c r="P99" s="24">
        <f>VLOOKUP($A99,Losses,MATCH(P$3,'Losses by Year 19882006'!$B$4:$T$4,0)+1,FALSE)/100</f>
        <v>7.8000000000000005E-3</v>
      </c>
      <c r="Q99" s="40">
        <f>VLOOKUP($A99,Sales,MATCH(Q$3,'Sales by Year 19882006'!$B$4:$T$4,0)+1,FALSE)</f>
        <v>956942</v>
      </c>
    </row>
    <row r="100" spans="1:17">
      <c r="A100" s="23" t="s">
        <v>149</v>
      </c>
      <c r="B100" s="40" t="s">
        <v>368</v>
      </c>
      <c r="C100" s="40" t="s">
        <v>327</v>
      </c>
      <c r="D100" s="24">
        <f>VLOOKUP($A100,Losses,MATCH(D$3,'Losses by Year 19882006'!$B$4:$T$4,0)+1,FALSE)/100</f>
        <v>5.8299999999999998E-2</v>
      </c>
      <c r="E100" s="40">
        <f>VLOOKUP($A100,Sales,MATCH(E$3,'Sales by Year 19882006'!$B$4:$T$4,0)+1,FALSE)</f>
        <v>118527</v>
      </c>
      <c r="F100" s="24">
        <f>VLOOKUP($A100,Losses,MATCH(F$3,'Losses by Year 19882006'!$B$4:$T$4,0)+1,FALSE)/100</f>
        <v>8.6099999999999996E-2</v>
      </c>
      <c r="G100" s="40">
        <f>VLOOKUP($A100,Sales,MATCH(G$3,'Sales by Year 19882006'!$B$4:$T$4,0)+1,FALSE)</f>
        <v>108117</v>
      </c>
      <c r="H100" s="24">
        <f>VLOOKUP($A100,Losses,MATCH(H$3,'Losses by Year 19882006'!$B$4:$T$4,0)+1,FALSE)/100</f>
        <v>7.0999999999999994E-2</v>
      </c>
      <c r="I100" s="40">
        <f>VLOOKUP($A100,Sales,MATCH(I$3,'Sales by Year 19882006'!$B$4:$T$4,0)+1,FALSE)</f>
        <v>111466</v>
      </c>
      <c r="J100" s="24">
        <f>VLOOKUP($A100,Losses,MATCH(J$3,'Losses by Year 19882006'!$B$4:$T$4,0)+1,FALSE)/100</f>
        <v>7.0599999999999996E-2</v>
      </c>
      <c r="K100" s="40">
        <f>VLOOKUP($A100,Sales,MATCH(K$3,'Sales by Year 19882006'!$B$4:$T$4,0)+1,FALSE)</f>
        <v>114762</v>
      </c>
      <c r="L100" s="24">
        <f>VLOOKUP($A100,Losses,MATCH(L$3,'Losses by Year 19882006'!$B$4:$T$4,0)+1,FALSE)/100</f>
        <v>6.2400000000000004E-2</v>
      </c>
      <c r="M100" s="40">
        <f>VLOOKUP($A100,Sales,MATCH(M$3,'Sales by Year 19882006'!$B$4:$T$4,0)+1,FALSE)</f>
        <v>120729</v>
      </c>
      <c r="N100" s="24">
        <f>VLOOKUP($A100,Losses,MATCH(N$3,'Losses by Year 19882006'!$B$4:$T$4,0)+1,FALSE)/100</f>
        <v>5.3699999999999998E-2</v>
      </c>
      <c r="O100" s="40">
        <f>VLOOKUP($A100,Sales,MATCH(O$3,'Sales by Year 19882006'!$B$4:$T$4,0)+1,FALSE)</f>
        <v>122959</v>
      </c>
      <c r="P100" s="24">
        <f>VLOOKUP($A100,Losses,MATCH(P$3,'Losses by Year 19882006'!$B$4:$T$4,0)+1,FALSE)/100</f>
        <v>0.1249</v>
      </c>
      <c r="Q100" s="40">
        <f>VLOOKUP($A100,Sales,MATCH(Q$3,'Sales by Year 19882006'!$B$4:$T$4,0)+1,FALSE)</f>
        <v>119882</v>
      </c>
    </row>
    <row r="101" spans="1:17">
      <c r="A101" s="23" t="s">
        <v>150</v>
      </c>
      <c r="B101" s="40" t="s">
        <v>374</v>
      </c>
      <c r="C101" s="40" t="s">
        <v>327</v>
      </c>
      <c r="D101" s="24">
        <f>VLOOKUP($A101,Losses,MATCH(D$3,'Losses by Year 19882006'!$B$4:$T$4,0)+1,FALSE)/100</f>
        <v>4.9400000000000006E-2</v>
      </c>
      <c r="E101" s="40">
        <f>VLOOKUP($A101,Sales,MATCH(E$3,'Sales by Year 19882006'!$B$4:$T$4,0)+1,FALSE)</f>
        <v>6525009</v>
      </c>
      <c r="F101" s="24">
        <f>VLOOKUP($A101,Losses,MATCH(F$3,'Losses by Year 19882006'!$B$4:$T$4,0)+1,FALSE)/100</f>
        <v>3.6299999999999999E-2</v>
      </c>
      <c r="G101" s="40">
        <f>VLOOKUP($A101,Sales,MATCH(G$3,'Sales by Year 19882006'!$B$4:$T$4,0)+1,FALSE)</f>
        <v>6184545</v>
      </c>
      <c r="H101" s="24">
        <f>VLOOKUP($A101,Losses,MATCH(H$3,'Losses by Year 19882006'!$B$4:$T$4,0)+1,FALSE)/100</f>
        <v>2.4900000000000002E-2</v>
      </c>
      <c r="I101" s="40">
        <f>VLOOKUP($A101,Sales,MATCH(I$3,'Sales by Year 19882006'!$B$4:$T$4,0)+1,FALSE)</f>
        <v>6193672</v>
      </c>
      <c r="J101" s="24">
        <f>VLOOKUP($A101,Losses,MATCH(J$3,'Losses by Year 19882006'!$B$4:$T$4,0)+1,FALSE)/100</f>
        <v>3.8800000000000001E-2</v>
      </c>
      <c r="K101" s="40">
        <f>VLOOKUP($A101,Sales,MATCH(K$3,'Sales by Year 19882006'!$B$4:$T$4,0)+1,FALSE)</f>
        <v>6064884</v>
      </c>
      <c r="L101" s="24">
        <f>VLOOKUP($A101,Losses,MATCH(L$3,'Losses by Year 19882006'!$B$4:$T$4,0)+1,FALSE)/100</f>
        <v>3.15E-2</v>
      </c>
      <c r="M101" s="40">
        <f>VLOOKUP($A101,Sales,MATCH(M$3,'Sales by Year 19882006'!$B$4:$T$4,0)+1,FALSE)</f>
        <v>6151711</v>
      </c>
      <c r="N101" s="24">
        <f>VLOOKUP($A101,Losses,MATCH(N$3,'Losses by Year 19882006'!$B$4:$T$4,0)+1,FALSE)/100</f>
        <v>3.4500000000000003E-2</v>
      </c>
      <c r="O101" s="40">
        <f>VLOOKUP($A101,Sales,MATCH(O$3,'Sales by Year 19882006'!$B$4:$T$4,0)+1,FALSE)</f>
        <v>6305176</v>
      </c>
      <c r="P101" s="24">
        <f>VLOOKUP($A101,Losses,MATCH(P$3,'Losses by Year 19882006'!$B$4:$T$4,0)+1,FALSE)/100</f>
        <v>3.49E-2</v>
      </c>
      <c r="Q101" s="40">
        <f>VLOOKUP($A101,Sales,MATCH(Q$3,'Sales by Year 19882006'!$B$4:$T$4,0)+1,FALSE)</f>
        <v>6483487</v>
      </c>
    </row>
    <row r="102" spans="1:17">
      <c r="A102" s="23" t="s">
        <v>151</v>
      </c>
      <c r="B102" s="40"/>
      <c r="C102" s="40" t="s">
        <v>327</v>
      </c>
      <c r="D102" s="24">
        <f>VLOOKUP($A102,Losses,MATCH(D$3,'Losses by Year 19882006'!$B$4:$T$4,0)+1,FALSE)/100</f>
        <v>4.4999999999999998E-2</v>
      </c>
      <c r="E102" s="40">
        <f>VLOOKUP($A102,Sales,MATCH(E$3,'Sales by Year 19882006'!$B$4:$T$4,0)+1,FALSE)</f>
        <v>37398</v>
      </c>
      <c r="F102" s="24">
        <f>VLOOKUP($A102,Losses,MATCH(F$3,'Losses by Year 19882006'!$B$4:$T$4,0)+1,FALSE)/100</f>
        <v>5.9900000000000002E-2</v>
      </c>
      <c r="G102" s="40">
        <f>VLOOKUP($A102,Sales,MATCH(G$3,'Sales by Year 19882006'!$B$4:$T$4,0)+1,FALSE)</f>
        <v>34916</v>
      </c>
      <c r="H102" s="24">
        <f>VLOOKUP($A102,Losses,MATCH(H$3,'Losses by Year 19882006'!$B$4:$T$4,0)+1,FALSE)/100</f>
        <v>5.91E-2</v>
      </c>
      <c r="I102" s="40">
        <f>VLOOKUP($A102,Sales,MATCH(I$3,'Sales by Year 19882006'!$B$4:$T$4,0)+1,FALSE)</f>
        <v>34391</v>
      </c>
      <c r="J102" s="24">
        <f>VLOOKUP($A102,Losses,MATCH(J$3,'Losses by Year 19882006'!$B$4:$T$4,0)+1,FALSE)/100</f>
        <v>7.1300000000000002E-2</v>
      </c>
      <c r="K102" s="40">
        <f>VLOOKUP($A102,Sales,MATCH(K$3,'Sales by Year 19882006'!$B$4:$T$4,0)+1,FALSE)</f>
        <v>34066</v>
      </c>
      <c r="L102" s="24">
        <f>VLOOKUP($A102,Losses,MATCH(L$3,'Losses by Year 19882006'!$B$4:$T$4,0)+1,FALSE)/100</f>
        <v>2.7799999999999998E-2</v>
      </c>
      <c r="M102" s="40">
        <f>VLOOKUP($A102,Sales,MATCH(M$3,'Sales by Year 19882006'!$B$4:$T$4,0)+1,FALSE)</f>
        <v>35000</v>
      </c>
      <c r="N102" s="24">
        <f>VLOOKUP($A102,Losses,MATCH(N$3,'Losses by Year 19882006'!$B$4:$T$4,0)+1,FALSE)/100</f>
        <v>8.1699999999999995E-2</v>
      </c>
      <c r="O102" s="40">
        <f>VLOOKUP($A102,Sales,MATCH(O$3,'Sales by Year 19882006'!$B$4:$T$4,0)+1,FALSE)</f>
        <v>36079</v>
      </c>
      <c r="P102" s="24">
        <f>VLOOKUP($A102,Losses,MATCH(P$3,'Losses by Year 19882006'!$B$4:$T$4,0)+1,FALSE)/100</f>
        <v>8.2400000000000001E-2</v>
      </c>
      <c r="Q102" s="40">
        <f>VLOOKUP($A102,Sales,MATCH(Q$3,'Sales by Year 19882006'!$B$4:$T$4,0)+1,FALSE)</f>
        <v>38306</v>
      </c>
    </row>
    <row r="103" spans="1:17">
      <c r="A103" s="23" t="s">
        <v>152</v>
      </c>
      <c r="B103" s="40" t="s">
        <v>369</v>
      </c>
      <c r="C103" s="40" t="s">
        <v>327</v>
      </c>
      <c r="D103" s="24">
        <f>VLOOKUP($A103,Losses,MATCH(D$3,'Losses by Year 19882006'!$B$4:$T$4,0)+1,FALSE)/100</f>
        <v>0</v>
      </c>
      <c r="E103" s="40">
        <f>VLOOKUP($A103,Sales,MATCH(E$3,'Sales by Year 19882006'!$B$4:$T$4,0)+1,FALSE)</f>
        <v>169972</v>
      </c>
      <c r="F103" s="24">
        <f>VLOOKUP($A103,Losses,MATCH(F$3,'Losses by Year 19882006'!$B$4:$T$4,0)+1,FALSE)/100</f>
        <v>6.5500000000000003E-2</v>
      </c>
      <c r="G103" s="40">
        <f>VLOOKUP($A103,Sales,MATCH(G$3,'Sales by Year 19882006'!$B$4:$T$4,0)+1,FALSE)</f>
        <v>184004</v>
      </c>
      <c r="H103" s="24">
        <f>VLOOKUP($A103,Losses,MATCH(H$3,'Losses by Year 19882006'!$B$4:$T$4,0)+1,FALSE)/100</f>
        <v>0</v>
      </c>
      <c r="I103" s="40">
        <f>VLOOKUP($A103,Sales,MATCH(I$3,'Sales by Year 19882006'!$B$4:$T$4,0)+1,FALSE)</f>
        <v>182962</v>
      </c>
      <c r="J103" s="24">
        <f>VLOOKUP($A103,Losses,MATCH(J$3,'Losses by Year 19882006'!$B$4:$T$4,0)+1,FALSE)/100</f>
        <v>0</v>
      </c>
      <c r="K103" s="40">
        <f>VLOOKUP($A103,Sales,MATCH(K$3,'Sales by Year 19882006'!$B$4:$T$4,0)+1,FALSE)</f>
        <v>174110</v>
      </c>
      <c r="L103" s="24">
        <f>VLOOKUP($A103,Losses,MATCH(L$3,'Losses by Year 19882006'!$B$4:$T$4,0)+1,FALSE)/100</f>
        <v>0</v>
      </c>
      <c r="M103" s="40">
        <f>VLOOKUP($A103,Sales,MATCH(M$3,'Sales by Year 19882006'!$B$4:$T$4,0)+1,FALSE)</f>
        <v>205902</v>
      </c>
      <c r="N103" s="24">
        <f>VLOOKUP($A103,Losses,MATCH(N$3,'Losses by Year 19882006'!$B$4:$T$4,0)+1,FALSE)/100</f>
        <v>0</v>
      </c>
      <c r="O103" s="40">
        <f>VLOOKUP($A103,Sales,MATCH(O$3,'Sales by Year 19882006'!$B$4:$T$4,0)+1,FALSE)</f>
        <v>207228</v>
      </c>
      <c r="P103" s="24">
        <f>VLOOKUP($A103,Losses,MATCH(P$3,'Losses by Year 19882006'!$B$4:$T$4,0)+1,FALSE)/100</f>
        <v>0</v>
      </c>
      <c r="Q103" s="40">
        <f>VLOOKUP($A103,Sales,MATCH(Q$3,'Sales by Year 19882006'!$B$4:$T$4,0)+1,FALSE)</f>
        <v>207705</v>
      </c>
    </row>
    <row r="104" spans="1:17">
      <c r="A104" s="23" t="s">
        <v>153</v>
      </c>
      <c r="B104" s="40" t="s">
        <v>370</v>
      </c>
      <c r="C104" s="40" t="s">
        <v>327</v>
      </c>
      <c r="D104" s="24">
        <f>VLOOKUP($A104,Losses,MATCH(D$3,'Losses by Year 19882006'!$B$4:$T$4,0)+1,FALSE)/100</f>
        <v>8.8999999999999999E-3</v>
      </c>
      <c r="E104" s="40">
        <f>VLOOKUP($A104,Sales,MATCH(E$3,'Sales by Year 19882006'!$B$4:$T$4,0)+1,FALSE)</f>
        <v>2859861</v>
      </c>
      <c r="F104" s="24">
        <f>VLOOKUP($A104,Losses,MATCH(F$3,'Losses by Year 19882006'!$B$4:$T$4,0)+1,FALSE)/100</f>
        <v>1.55E-2</v>
      </c>
      <c r="G104" s="40">
        <f>VLOOKUP($A104,Sales,MATCH(G$3,'Sales by Year 19882006'!$B$4:$T$4,0)+1,FALSE)</f>
        <v>2660306</v>
      </c>
      <c r="H104" s="24">
        <f>VLOOKUP($A104,Losses,MATCH(H$3,'Losses by Year 19882006'!$B$4:$T$4,0)+1,FALSE)/100</f>
        <v>2.06E-2</v>
      </c>
      <c r="I104" s="40">
        <f>VLOOKUP($A104,Sales,MATCH(I$3,'Sales by Year 19882006'!$B$4:$T$4,0)+1,FALSE)</f>
        <v>2439741</v>
      </c>
      <c r="J104" s="24">
        <f>VLOOKUP($A104,Losses,MATCH(J$3,'Losses by Year 19882006'!$B$4:$T$4,0)+1,FALSE)/100</f>
        <v>1.7100000000000001E-2</v>
      </c>
      <c r="K104" s="40">
        <f>VLOOKUP($A104,Sales,MATCH(K$3,'Sales by Year 19882006'!$B$4:$T$4,0)+1,FALSE)</f>
        <v>2791272</v>
      </c>
      <c r="L104" s="24">
        <f>VLOOKUP($A104,Losses,MATCH(L$3,'Losses by Year 19882006'!$B$4:$T$4,0)+1,FALSE)/100</f>
        <v>2.1600000000000001E-2</v>
      </c>
      <c r="M104" s="40">
        <f>VLOOKUP($A104,Sales,MATCH(M$3,'Sales by Year 19882006'!$B$4:$T$4,0)+1,FALSE)</f>
        <v>2892344</v>
      </c>
      <c r="N104" s="24">
        <f>VLOOKUP($A104,Losses,MATCH(N$3,'Losses by Year 19882006'!$B$4:$T$4,0)+1,FALSE)/100</f>
        <v>1.6799999999999999E-2</v>
      </c>
      <c r="O104" s="40">
        <f>VLOOKUP($A104,Sales,MATCH(O$3,'Sales by Year 19882006'!$B$4:$T$4,0)+1,FALSE)</f>
        <v>3018611</v>
      </c>
      <c r="P104" s="24">
        <f>VLOOKUP($A104,Losses,MATCH(P$3,'Losses by Year 19882006'!$B$4:$T$4,0)+1,FALSE)/100</f>
        <v>1.09E-2</v>
      </c>
      <c r="Q104" s="40">
        <f>VLOOKUP($A104,Sales,MATCH(Q$3,'Sales by Year 19882006'!$B$4:$T$4,0)+1,FALSE)</f>
        <v>3143916</v>
      </c>
    </row>
    <row r="105" spans="1:17" ht="12.75" customHeight="1">
      <c r="A105" s="23" t="s">
        <v>154</v>
      </c>
      <c r="B105" s="40" t="s">
        <v>384</v>
      </c>
      <c r="C105" s="40" t="s">
        <v>327</v>
      </c>
      <c r="D105" s="24">
        <f>VLOOKUP($A105,Losses,MATCH(D$3,'Losses by Year 19882006'!$B$4:$T$4,0)+1,FALSE)/100</f>
        <v>5.3099999999999994E-2</v>
      </c>
      <c r="E105" s="40">
        <f>VLOOKUP($A105,Sales,MATCH(E$3,'Sales by Year 19882006'!$B$4:$T$4,0)+1,FALSE)</f>
        <v>292068</v>
      </c>
      <c r="F105" s="24">
        <f>VLOOKUP($A105,Losses,MATCH(F$3,'Losses by Year 19882006'!$B$4:$T$4,0)+1,FALSE)/100</f>
        <v>1.0200000000000001E-2</v>
      </c>
      <c r="G105" s="40">
        <f>VLOOKUP($A105,Sales,MATCH(G$3,'Sales by Year 19882006'!$B$4:$T$4,0)+1,FALSE)</f>
        <v>287524</v>
      </c>
      <c r="H105" s="24">
        <f>VLOOKUP($A105,Losses,MATCH(H$3,'Losses by Year 19882006'!$B$4:$T$4,0)+1,FALSE)/100</f>
        <v>2.4799999999999999E-2</v>
      </c>
      <c r="I105" s="40">
        <f>VLOOKUP($A105,Sales,MATCH(I$3,'Sales by Year 19882006'!$B$4:$T$4,0)+1,FALSE)</f>
        <v>272725</v>
      </c>
      <c r="J105" s="24">
        <f>VLOOKUP($A105,Losses,MATCH(J$3,'Losses by Year 19882006'!$B$4:$T$4,0)+1,FALSE)/100</f>
        <v>4.6300000000000001E-2</v>
      </c>
      <c r="K105" s="40">
        <f>VLOOKUP($A105,Sales,MATCH(K$3,'Sales by Year 19882006'!$B$4:$T$4,0)+1,FALSE)</f>
        <v>271502</v>
      </c>
      <c r="L105" s="24">
        <f>VLOOKUP($A105,Losses,MATCH(L$3,'Losses by Year 19882006'!$B$4:$T$4,0)+1,FALSE)/100</f>
        <v>0.11749999999999999</v>
      </c>
      <c r="M105" s="40">
        <f>VLOOKUP($A105,Sales,MATCH(M$3,'Sales by Year 19882006'!$B$4:$T$4,0)+1,FALSE)</f>
        <v>273227</v>
      </c>
      <c r="N105" s="24">
        <f>VLOOKUP($A105,Losses,MATCH(N$3,'Losses by Year 19882006'!$B$4:$T$4,0)+1,FALSE)/100</f>
        <v>5.96E-2</v>
      </c>
      <c r="O105" s="40">
        <f>VLOOKUP($A105,Sales,MATCH(O$3,'Sales by Year 19882006'!$B$4:$T$4,0)+1,FALSE)</f>
        <v>281058</v>
      </c>
      <c r="P105" s="24">
        <f>VLOOKUP($A105,Losses,MATCH(P$3,'Losses by Year 19882006'!$B$4:$T$4,0)+1,FALSE)/100</f>
        <v>4.9699999999999994E-2</v>
      </c>
      <c r="Q105" s="40">
        <f>VLOOKUP($A105,Sales,MATCH(Q$3,'Sales by Year 19882006'!$B$4:$T$4,0)+1,FALSE)</f>
        <v>293341</v>
      </c>
    </row>
    <row r="106" spans="1:17">
      <c r="A106" s="23" t="s">
        <v>155</v>
      </c>
      <c r="B106" s="40" t="s">
        <v>371</v>
      </c>
      <c r="C106" s="40" t="s">
        <v>327</v>
      </c>
      <c r="D106" s="24">
        <f>VLOOKUP($A106,Losses,MATCH(D$3,'Losses by Year 19882006'!$B$4:$T$4,0)+1,FALSE)/100</f>
        <v>2.9500000000000002E-2</v>
      </c>
      <c r="E106" s="40">
        <f>VLOOKUP($A106,Sales,MATCH(E$3,'Sales by Year 19882006'!$B$4:$T$4,0)+1,FALSE)</f>
        <v>601137</v>
      </c>
      <c r="F106" s="24">
        <f>VLOOKUP($A106,Losses,MATCH(F$3,'Losses by Year 19882006'!$B$4:$T$4,0)+1,FALSE)/100</f>
        <v>4.9200000000000001E-2</v>
      </c>
      <c r="G106" s="40">
        <f>VLOOKUP($A106,Sales,MATCH(G$3,'Sales by Year 19882006'!$B$4:$T$4,0)+1,FALSE)</f>
        <v>568254</v>
      </c>
      <c r="H106" s="24">
        <f>VLOOKUP($A106,Losses,MATCH(H$3,'Losses by Year 19882006'!$B$4:$T$4,0)+1,FALSE)/100</f>
        <v>3.27E-2</v>
      </c>
      <c r="I106" s="40">
        <f>VLOOKUP($A106,Sales,MATCH(I$3,'Sales by Year 19882006'!$B$4:$T$4,0)+1,FALSE)</f>
        <v>587255</v>
      </c>
      <c r="J106" s="24">
        <f>VLOOKUP($A106,Losses,MATCH(J$3,'Losses by Year 19882006'!$B$4:$T$4,0)+1,FALSE)/100</f>
        <v>4.0099999999999997E-2</v>
      </c>
      <c r="K106" s="40">
        <f>VLOOKUP($A106,Sales,MATCH(K$3,'Sales by Year 19882006'!$B$4:$T$4,0)+1,FALSE)</f>
        <v>574972</v>
      </c>
      <c r="L106" s="24">
        <f>VLOOKUP($A106,Losses,MATCH(L$3,'Losses by Year 19882006'!$B$4:$T$4,0)+1,FALSE)/100</f>
        <v>3.95E-2</v>
      </c>
      <c r="M106" s="40">
        <f>VLOOKUP($A106,Sales,MATCH(M$3,'Sales by Year 19882006'!$B$4:$T$4,0)+1,FALSE)</f>
        <v>598279</v>
      </c>
      <c r="N106" s="24">
        <f>VLOOKUP($A106,Losses,MATCH(N$3,'Losses by Year 19882006'!$B$4:$T$4,0)+1,FALSE)/100</f>
        <v>5.8700000000000002E-2</v>
      </c>
      <c r="O106" s="40">
        <f>VLOOKUP($A106,Sales,MATCH(O$3,'Sales by Year 19882006'!$B$4:$T$4,0)+1,FALSE)</f>
        <v>618256</v>
      </c>
      <c r="P106" s="24">
        <f>VLOOKUP($A106,Losses,MATCH(P$3,'Losses by Year 19882006'!$B$4:$T$4,0)+1,FALSE)/100</f>
        <v>5.5099999999999996E-2</v>
      </c>
      <c r="Q106" s="40">
        <f>VLOOKUP($A106,Sales,MATCH(Q$3,'Sales by Year 19882006'!$B$4:$T$4,0)+1,FALSE)</f>
        <v>645819</v>
      </c>
    </row>
    <row r="107" spans="1:17">
      <c r="A107" s="23" t="s">
        <v>170</v>
      </c>
      <c r="B107" s="40" t="s">
        <v>372</v>
      </c>
      <c r="C107" s="40" t="s">
        <v>327</v>
      </c>
      <c r="D107" s="24">
        <f>VLOOKUP($A107,Losses,MATCH(D$3,'Losses by Year 19882006'!$B$4:$T$4,0)+1,FALSE)/100</f>
        <v>3.9E-2</v>
      </c>
      <c r="E107" s="40">
        <f>VLOOKUP($A107,Sales,MATCH(E$3,'Sales by Year 19882006'!$B$4:$T$4,0)+1,FALSE)</f>
        <v>21710218</v>
      </c>
      <c r="F107" s="24">
        <f>VLOOKUP($A107,Losses,MATCH(F$3,'Losses by Year 19882006'!$B$4:$T$4,0)+1,FALSE)/100</f>
        <v>3.9399999999999998E-2</v>
      </c>
      <c r="G107" s="40">
        <f>VLOOKUP($A107,Sales,MATCH(G$3,'Sales by Year 19882006'!$B$4:$T$4,0)+1,FALSE)</f>
        <v>19848309</v>
      </c>
      <c r="H107" s="24">
        <f>VLOOKUP($A107,Losses,MATCH(H$3,'Losses by Year 19882006'!$B$4:$T$4,0)+1,FALSE)/100</f>
        <v>0.14660000000000001</v>
      </c>
      <c r="I107" s="40">
        <f>VLOOKUP($A107,Sales,MATCH(I$3,'Sales by Year 19882006'!$B$4:$T$4,0)+1,FALSE)</f>
        <v>19253824</v>
      </c>
      <c r="J107" s="24">
        <f>VLOOKUP($A107,Losses,MATCH(J$3,'Losses by Year 19882006'!$B$4:$T$4,0)+1,FALSE)/100</f>
        <v>5.0099999999999999E-2</v>
      </c>
      <c r="K107" s="40">
        <f>VLOOKUP($A107,Sales,MATCH(K$3,'Sales by Year 19882006'!$B$4:$T$4,0)+1,FALSE)</f>
        <v>19591637</v>
      </c>
      <c r="L107" s="24">
        <f>VLOOKUP($A107,Losses,MATCH(L$3,'Losses by Year 19882006'!$B$4:$T$4,0)+1,FALSE)/100</f>
        <v>5.8400000000000001E-2</v>
      </c>
      <c r="M107" s="40">
        <f>VLOOKUP($A107,Sales,MATCH(M$3,'Sales by Year 19882006'!$B$4:$T$4,0)+1,FALSE)</f>
        <v>19876790</v>
      </c>
      <c r="N107" s="24">
        <f>VLOOKUP($A107,Losses,MATCH(N$3,'Losses by Year 19882006'!$B$4:$T$4,0)+1,FALSE)/100</f>
        <v>5.67E-2</v>
      </c>
      <c r="O107" s="40">
        <f>VLOOKUP($A107,Sales,MATCH(O$3,'Sales by Year 19882006'!$B$4:$T$4,0)+1,FALSE)</f>
        <v>20465557</v>
      </c>
      <c r="P107" s="24">
        <f>VLOOKUP($A107,Losses,MATCH(P$3,'Losses by Year 19882006'!$B$4:$T$4,0)+1,FALSE)/100</f>
        <v>5.4000000000000006E-2</v>
      </c>
      <c r="Q107" s="40">
        <f>VLOOKUP($A107,Sales,MATCH(Q$3,'Sales by Year 19882006'!$B$4:$T$4,0)+1,FALSE)</f>
        <v>21091533</v>
      </c>
    </row>
    <row r="108" spans="1:17">
      <c r="A108" s="23" t="s">
        <v>171</v>
      </c>
      <c r="B108" s="40" t="s">
        <v>270</v>
      </c>
      <c r="C108" s="40" t="s">
        <v>246</v>
      </c>
      <c r="D108" s="24">
        <f>VLOOKUP($A108,Losses,MATCH(D$3,'Losses by Year 19882006'!$B$4:$T$4,0)+1,FALSE)/100</f>
        <v>2.9399999999999999E-2</v>
      </c>
      <c r="E108" s="40">
        <f>VLOOKUP($A108,Sales,MATCH(E$3,'Sales by Year 19882006'!$B$4:$T$4,0)+1,FALSE)</f>
        <v>214269</v>
      </c>
      <c r="F108" s="24">
        <f>VLOOKUP($A108,Losses,MATCH(F$3,'Losses by Year 19882006'!$B$4:$T$4,0)+1,FALSE)/100</f>
        <v>5.1200000000000002E-2</v>
      </c>
      <c r="G108" s="40">
        <f>VLOOKUP($A108,Sales,MATCH(G$3,'Sales by Year 19882006'!$B$4:$T$4,0)+1,FALSE)</f>
        <v>246205</v>
      </c>
      <c r="H108" s="24">
        <f>VLOOKUP($A108,Losses,MATCH(H$3,'Losses by Year 19882006'!$B$4:$T$4,0)+1,FALSE)/100</f>
        <v>6.1500000000000006E-2</v>
      </c>
      <c r="I108" s="40">
        <f>VLOOKUP($A108,Sales,MATCH(I$3,'Sales by Year 19882006'!$B$4:$T$4,0)+1,FALSE)</f>
        <v>254194</v>
      </c>
      <c r="J108" s="24">
        <f>VLOOKUP($A108,Losses,MATCH(J$3,'Losses by Year 19882006'!$B$4:$T$4,0)+1,FALSE)/100</f>
        <v>6.1900000000000004E-2</v>
      </c>
      <c r="K108" s="40">
        <f>VLOOKUP($A108,Sales,MATCH(K$3,'Sales by Year 19882006'!$B$4:$T$4,0)+1,FALSE)</f>
        <v>260254</v>
      </c>
      <c r="L108" s="24">
        <f>VLOOKUP($A108,Losses,MATCH(L$3,'Losses by Year 19882006'!$B$4:$T$4,0)+1,FALSE)/100</f>
        <v>6.8699999999999997E-2</v>
      </c>
      <c r="M108" s="40">
        <f>VLOOKUP($A108,Sales,MATCH(M$3,'Sales by Year 19882006'!$B$4:$T$4,0)+1,FALSE)</f>
        <v>244829</v>
      </c>
      <c r="N108" s="24">
        <f>VLOOKUP($A108,Losses,MATCH(N$3,'Losses by Year 19882006'!$B$4:$T$4,0)+1,FALSE)/100</f>
        <v>6.7699999999999996E-2</v>
      </c>
      <c r="O108" s="40">
        <f>VLOOKUP($A108,Sales,MATCH(O$3,'Sales by Year 19882006'!$B$4:$T$4,0)+1,FALSE)</f>
        <v>217394</v>
      </c>
      <c r="P108" s="24">
        <f>VLOOKUP($A108,Losses,MATCH(P$3,'Losses by Year 19882006'!$B$4:$T$4,0)+1,FALSE)/100</f>
        <v>6.0299999999999999E-2</v>
      </c>
      <c r="Q108" s="40">
        <f>VLOOKUP($A108,Sales,MATCH(Q$3,'Sales by Year 19882006'!$B$4:$T$4,0)+1,FALSE)</f>
        <v>235067</v>
      </c>
    </row>
    <row r="109" spans="1:17">
      <c r="A109" s="23" t="s">
        <v>172</v>
      </c>
      <c r="B109" s="40" t="s">
        <v>270</v>
      </c>
      <c r="C109" s="40" t="s">
        <v>287</v>
      </c>
      <c r="D109" s="24">
        <f>VLOOKUP($A109,Losses,MATCH(D$3,'Losses by Year 19882006'!$B$4:$T$4,0)+1,FALSE)/100</f>
        <v>8.6699999999999999E-2</v>
      </c>
      <c r="E109" s="40">
        <f>VLOOKUP($A109,Sales,MATCH(E$3,'Sales by Year 19882006'!$B$4:$T$4,0)+1,FALSE)</f>
        <v>110416</v>
      </c>
      <c r="F109" s="24">
        <f>VLOOKUP($A109,Losses,MATCH(F$3,'Losses by Year 19882006'!$B$4:$T$4,0)+1,FALSE)/100</f>
        <v>8.0299999999999996E-2</v>
      </c>
      <c r="G109" s="40">
        <f>VLOOKUP($A109,Sales,MATCH(G$3,'Sales by Year 19882006'!$B$4:$T$4,0)+1,FALSE)</f>
        <v>111749</v>
      </c>
      <c r="H109" s="24">
        <f>VLOOKUP($A109,Losses,MATCH(H$3,'Losses by Year 19882006'!$B$4:$T$4,0)+1,FALSE)/100</f>
        <v>6.9800000000000001E-2</v>
      </c>
      <c r="I109" s="40">
        <f>VLOOKUP($A109,Sales,MATCH(I$3,'Sales by Year 19882006'!$B$4:$T$4,0)+1,FALSE)</f>
        <v>117279</v>
      </c>
      <c r="J109" s="24">
        <f>VLOOKUP($A109,Losses,MATCH(J$3,'Losses by Year 19882006'!$B$4:$T$4,0)+1,FALSE)/100</f>
        <v>7.9299999999999995E-2</v>
      </c>
      <c r="K109" s="40">
        <f>VLOOKUP($A109,Sales,MATCH(K$3,'Sales by Year 19882006'!$B$4:$T$4,0)+1,FALSE)</f>
        <v>119809</v>
      </c>
      <c r="L109" s="24">
        <f>VLOOKUP($A109,Losses,MATCH(L$3,'Losses by Year 19882006'!$B$4:$T$4,0)+1,FALSE)/100</f>
        <v>6.7699999999999996E-2</v>
      </c>
      <c r="M109" s="40">
        <f>VLOOKUP($A109,Sales,MATCH(M$3,'Sales by Year 19882006'!$B$4:$T$4,0)+1,FALSE)</f>
        <v>123299</v>
      </c>
      <c r="N109" s="24">
        <f>VLOOKUP($A109,Losses,MATCH(N$3,'Losses by Year 19882006'!$B$4:$T$4,0)+1,FALSE)/100</f>
        <v>8.5000000000000006E-2</v>
      </c>
      <c r="O109" s="40">
        <f>VLOOKUP($A109,Sales,MATCH(O$3,'Sales by Year 19882006'!$B$4:$T$4,0)+1,FALSE)</f>
        <v>127986</v>
      </c>
      <c r="P109" s="24">
        <f>VLOOKUP($A109,Losses,MATCH(P$3,'Losses by Year 19882006'!$B$4:$T$4,0)+1,FALSE)/100</f>
        <v>7.3899999999999993E-2</v>
      </c>
      <c r="Q109" s="40">
        <f>VLOOKUP($A109,Sales,MATCH(Q$3,'Sales by Year 19882006'!$B$4:$T$4,0)+1,FALSE)</f>
        <v>134266</v>
      </c>
    </row>
    <row r="110" spans="1:17">
      <c r="A110" s="23" t="s">
        <v>173</v>
      </c>
      <c r="B110" s="40" t="s">
        <v>339</v>
      </c>
      <c r="C110" s="40" t="s">
        <v>327</v>
      </c>
      <c r="D110" s="24">
        <f>VLOOKUP($A110,Losses,MATCH(D$3,'Losses by Year 19882006'!$B$4:$T$4,0)+1,FALSE)/100</f>
        <v>3.4000000000000002E-2</v>
      </c>
      <c r="E110" s="40">
        <f>VLOOKUP($A110,Sales,MATCH(E$3,'Sales by Year 19882006'!$B$4:$T$4,0)+1,FALSE)</f>
        <v>693213</v>
      </c>
      <c r="F110" s="24">
        <f>VLOOKUP($A110,Losses,MATCH(F$3,'Losses by Year 19882006'!$B$4:$T$4,0)+1,FALSE)/100</f>
        <v>3.3099999999999997E-2</v>
      </c>
      <c r="G110" s="40">
        <f>VLOOKUP($A110,Sales,MATCH(G$3,'Sales by Year 19882006'!$B$4:$T$4,0)+1,FALSE)</f>
        <v>689957</v>
      </c>
      <c r="H110" s="24">
        <f>VLOOKUP($A110,Losses,MATCH(H$3,'Losses by Year 19882006'!$B$4:$T$4,0)+1,FALSE)/100</f>
        <v>3.1200000000000002E-2</v>
      </c>
      <c r="I110" s="40">
        <f>VLOOKUP($A110,Sales,MATCH(I$3,'Sales by Year 19882006'!$B$4:$T$4,0)+1,FALSE)</f>
        <v>687456</v>
      </c>
      <c r="J110" s="24">
        <f>VLOOKUP($A110,Losses,MATCH(J$3,'Losses by Year 19882006'!$B$4:$T$4,0)+1,FALSE)/100</f>
        <v>4.2300000000000004E-2</v>
      </c>
      <c r="K110" s="40">
        <f>VLOOKUP($A110,Sales,MATCH(K$3,'Sales by Year 19882006'!$B$4:$T$4,0)+1,FALSE)</f>
        <v>698791</v>
      </c>
      <c r="L110" s="24">
        <f>VLOOKUP($A110,Losses,MATCH(L$3,'Losses by Year 19882006'!$B$4:$T$4,0)+1,FALSE)/100</f>
        <v>3.4500000000000003E-2</v>
      </c>
      <c r="M110" s="40">
        <f>VLOOKUP($A110,Sales,MATCH(M$3,'Sales by Year 19882006'!$B$4:$T$4,0)+1,FALSE)</f>
        <v>728145</v>
      </c>
      <c r="N110" s="24">
        <f>VLOOKUP($A110,Losses,MATCH(N$3,'Losses by Year 19882006'!$B$4:$T$4,0)+1,FALSE)/100</f>
        <v>4.0399999999999998E-2</v>
      </c>
      <c r="O110" s="40">
        <f>VLOOKUP($A110,Sales,MATCH(O$3,'Sales by Year 19882006'!$B$4:$T$4,0)+1,FALSE)</f>
        <v>752781</v>
      </c>
      <c r="P110" s="24">
        <f>VLOOKUP($A110,Losses,MATCH(P$3,'Losses by Year 19882006'!$B$4:$T$4,0)+1,FALSE)/100</f>
        <v>3.9800000000000002E-2</v>
      </c>
      <c r="Q110" s="40">
        <f>VLOOKUP($A110,Sales,MATCH(Q$3,'Sales by Year 19882006'!$B$4:$T$4,0)+1,FALSE)</f>
        <v>782134</v>
      </c>
    </row>
    <row r="111" spans="1:17">
      <c r="A111" s="23" t="s">
        <v>174</v>
      </c>
      <c r="B111" s="40" t="s">
        <v>271</v>
      </c>
      <c r="C111" s="40" t="s">
        <v>246</v>
      </c>
      <c r="D111" s="24">
        <f>VLOOKUP($A111,Losses,MATCH(D$3,'Losses by Year 19882006'!$B$4:$T$4,0)+1,FALSE)/100</f>
        <v>5.9299999999999999E-2</v>
      </c>
      <c r="E111" s="40">
        <f>VLOOKUP($A111,Sales,MATCH(E$3,'Sales by Year 19882006'!$B$4:$T$4,0)+1,FALSE)</f>
        <v>77776</v>
      </c>
      <c r="F111" s="24">
        <f>VLOOKUP($A111,Losses,MATCH(F$3,'Losses by Year 19882006'!$B$4:$T$4,0)+1,FALSE)/100</f>
        <v>8.4000000000000005E-2</v>
      </c>
      <c r="G111" s="40">
        <f>VLOOKUP($A111,Sales,MATCH(G$3,'Sales by Year 19882006'!$B$4:$T$4,0)+1,FALSE)</f>
        <v>77225</v>
      </c>
      <c r="H111" s="24">
        <f>VLOOKUP($A111,Losses,MATCH(H$3,'Losses by Year 19882006'!$B$4:$T$4,0)+1,FALSE)/100</f>
        <v>7.6799999999999993E-2</v>
      </c>
      <c r="I111" s="40">
        <f>VLOOKUP($A111,Sales,MATCH(I$3,'Sales by Year 19882006'!$B$4:$T$4,0)+1,FALSE)</f>
        <v>71774</v>
      </c>
      <c r="J111" s="24">
        <f>VLOOKUP($A111,Losses,MATCH(J$3,'Losses by Year 19882006'!$B$4:$T$4,0)+1,FALSE)/100</f>
        <v>0.10349999999999999</v>
      </c>
      <c r="K111" s="40">
        <f>VLOOKUP($A111,Sales,MATCH(K$3,'Sales by Year 19882006'!$B$4:$T$4,0)+1,FALSE)</f>
        <v>66787</v>
      </c>
      <c r="L111" s="24">
        <f>VLOOKUP($A111,Losses,MATCH(L$3,'Losses by Year 19882006'!$B$4:$T$4,0)+1,FALSE)/100</f>
        <v>5.0700000000000002E-2</v>
      </c>
      <c r="M111" s="40">
        <f>VLOOKUP($A111,Sales,MATCH(M$3,'Sales by Year 19882006'!$B$4:$T$4,0)+1,FALSE)</f>
        <v>73681</v>
      </c>
      <c r="N111" s="24">
        <f>VLOOKUP($A111,Losses,MATCH(N$3,'Losses by Year 19882006'!$B$4:$T$4,0)+1,FALSE)/100</f>
        <v>6.9800000000000001E-2</v>
      </c>
      <c r="O111" s="40">
        <f>VLOOKUP($A111,Sales,MATCH(O$3,'Sales by Year 19882006'!$B$4:$T$4,0)+1,FALSE)</f>
        <v>77142</v>
      </c>
      <c r="P111" s="24">
        <f>VLOOKUP($A111,Losses,MATCH(P$3,'Losses by Year 19882006'!$B$4:$T$4,0)+1,FALSE)/100</f>
        <v>2.7099999999999999E-2</v>
      </c>
      <c r="Q111" s="40">
        <f>VLOOKUP($A111,Sales,MATCH(Q$3,'Sales by Year 19882006'!$B$4:$T$4,0)+1,FALSE)</f>
        <v>81307</v>
      </c>
    </row>
    <row r="112" spans="1:17">
      <c r="A112" s="23" t="s">
        <v>176</v>
      </c>
      <c r="B112" s="40" t="s">
        <v>377</v>
      </c>
      <c r="C112" s="40" t="s">
        <v>327</v>
      </c>
      <c r="D112" s="24">
        <f>VLOOKUP($A112,Losses,MATCH(D$3,'Losses by Year 19882006'!$B$4:$T$4,0)+1,FALSE)/100</f>
        <v>0</v>
      </c>
      <c r="E112" s="40">
        <f>VLOOKUP($A112,Sales,MATCH(E$3,'Sales by Year 19882006'!$B$4:$T$4,0)+1,FALSE)</f>
        <v>6627</v>
      </c>
      <c r="F112" s="24">
        <f>VLOOKUP($A112,Losses,MATCH(F$3,'Losses by Year 19882006'!$B$4:$T$4,0)+1,FALSE)/100</f>
        <v>0</v>
      </c>
      <c r="G112" s="40">
        <f>VLOOKUP($A112,Sales,MATCH(G$3,'Sales by Year 19882006'!$B$4:$T$4,0)+1,FALSE)</f>
        <v>5592</v>
      </c>
      <c r="H112" s="24">
        <f>VLOOKUP($A112,Losses,MATCH(H$3,'Losses by Year 19882006'!$B$4:$T$4,0)+1,FALSE)/100</f>
        <v>0</v>
      </c>
      <c r="I112" s="40">
        <f>VLOOKUP($A112,Sales,MATCH(I$3,'Sales by Year 19882006'!$B$4:$T$4,0)+1,FALSE)</f>
        <v>5861</v>
      </c>
      <c r="J112" s="24">
        <f>VLOOKUP($A112,Losses,MATCH(J$3,'Losses by Year 19882006'!$B$4:$T$4,0)+1,FALSE)/100</f>
        <v>0</v>
      </c>
      <c r="K112" s="40">
        <f>VLOOKUP($A112,Sales,MATCH(K$3,'Sales by Year 19882006'!$B$4:$T$4,0)+1,FALSE)</f>
        <v>5377</v>
      </c>
      <c r="L112" s="24">
        <f>VLOOKUP($A112,Losses,MATCH(L$3,'Losses by Year 19882006'!$B$4:$T$4,0)+1,FALSE)/100</f>
        <v>0</v>
      </c>
      <c r="M112" s="40">
        <f>VLOOKUP($A112,Sales,MATCH(M$3,'Sales by Year 19882006'!$B$4:$T$4,0)+1,FALSE)</f>
        <v>5247</v>
      </c>
      <c r="N112" s="24">
        <f>VLOOKUP($A112,Losses,MATCH(N$3,'Losses by Year 19882006'!$B$4:$T$4,0)+1,FALSE)/100</f>
        <v>0</v>
      </c>
      <c r="O112" s="40">
        <f>VLOOKUP($A112,Sales,MATCH(O$3,'Sales by Year 19882006'!$B$4:$T$4,0)+1,FALSE)</f>
        <v>5187</v>
      </c>
      <c r="P112" s="24">
        <f>VLOOKUP($A112,Losses,MATCH(P$3,'Losses by Year 19882006'!$B$4:$T$4,0)+1,FALSE)/100</f>
        <v>0</v>
      </c>
      <c r="Q112" s="40">
        <f>VLOOKUP($A112,Sales,MATCH(Q$3,'Sales by Year 19882006'!$B$4:$T$4,0)+1,FALSE)</f>
        <v>5311</v>
      </c>
    </row>
    <row r="113" spans="1:17">
      <c r="A113" s="23" t="s">
        <v>177</v>
      </c>
      <c r="B113" s="40" t="s">
        <v>321</v>
      </c>
      <c r="C113" s="40" t="s">
        <v>292</v>
      </c>
      <c r="D113" s="24">
        <f>VLOOKUP($A113,Losses,MATCH(D$3,'Losses by Year 19882006'!$B$4:$T$4,0)+1,FALSE)/100</f>
        <v>1.52E-2</v>
      </c>
      <c r="E113" s="40">
        <f>VLOOKUP($A113,Sales,MATCH(E$3,'Sales by Year 19882006'!$B$4:$T$4,0)+1,FALSE)</f>
        <v>18480</v>
      </c>
      <c r="F113" s="24">
        <f>VLOOKUP($A113,Losses,MATCH(F$3,'Losses by Year 19882006'!$B$4:$T$4,0)+1,FALSE)/100</f>
        <v>6.0599999999999994E-2</v>
      </c>
      <c r="G113" s="40">
        <f>VLOOKUP($A113,Sales,MATCH(G$3,'Sales by Year 19882006'!$B$4:$T$4,0)+1,FALSE)</f>
        <v>19100</v>
      </c>
      <c r="H113" s="24">
        <f>VLOOKUP($A113,Losses,MATCH(H$3,'Losses by Year 19882006'!$B$4:$T$4,0)+1,FALSE)/100</f>
        <v>4.58E-2</v>
      </c>
      <c r="I113" s="40">
        <f>VLOOKUP($A113,Sales,MATCH(I$3,'Sales by Year 19882006'!$B$4:$T$4,0)+1,FALSE)</f>
        <v>18509</v>
      </c>
      <c r="J113" s="24">
        <f>VLOOKUP($A113,Losses,MATCH(J$3,'Losses by Year 19882006'!$B$4:$T$4,0)+1,FALSE)/100</f>
        <v>4.4500000000000005E-2</v>
      </c>
      <c r="K113" s="40">
        <f>VLOOKUP($A113,Sales,MATCH(K$3,'Sales by Year 19882006'!$B$4:$T$4,0)+1,FALSE)</f>
        <v>19486</v>
      </c>
      <c r="L113" s="24">
        <f>VLOOKUP($A113,Losses,MATCH(L$3,'Losses by Year 19882006'!$B$4:$T$4,0)+1,FALSE)/100</f>
        <v>1.4000000000000002E-3</v>
      </c>
      <c r="M113" s="40">
        <f>VLOOKUP($A113,Sales,MATCH(M$3,'Sales by Year 19882006'!$B$4:$T$4,0)+1,FALSE)</f>
        <v>20088</v>
      </c>
      <c r="N113" s="24">
        <f>VLOOKUP($A113,Losses,MATCH(N$3,'Losses by Year 19882006'!$B$4:$T$4,0)+1,FALSE)/100</f>
        <v>3.8300000000000001E-2</v>
      </c>
      <c r="O113" s="40">
        <f>VLOOKUP($A113,Sales,MATCH(O$3,'Sales by Year 19882006'!$B$4:$T$4,0)+1,FALSE)</f>
        <v>20761</v>
      </c>
      <c r="P113" s="24">
        <f>VLOOKUP($A113,Losses,MATCH(P$3,'Losses by Year 19882006'!$B$4:$T$4,0)+1,FALSE)/100</f>
        <v>0</v>
      </c>
      <c r="Q113" s="40">
        <f>VLOOKUP($A113,Sales,MATCH(Q$3,'Sales by Year 19882006'!$B$4:$T$4,0)+1,FALSE)</f>
        <v>20955</v>
      </c>
    </row>
    <row r="114" spans="1:17">
      <c r="A114" s="23" t="s">
        <v>178</v>
      </c>
      <c r="B114" s="23" t="s">
        <v>178</v>
      </c>
      <c r="C114" s="40" t="s">
        <v>292</v>
      </c>
      <c r="D114" s="24">
        <f>VLOOKUP($A114,Losses,MATCH(D$3,'Losses by Year 19882006'!$B$4:$T$4,0)+1,FALSE)/100</f>
        <v>3.1699999999999999E-2</v>
      </c>
      <c r="E114" s="40">
        <f>VLOOKUP($A114,Sales,MATCH(E$3,'Sales by Year 19882006'!$B$4:$T$4,0)+1,FALSE)</f>
        <v>419836</v>
      </c>
      <c r="F114" s="24">
        <f>VLOOKUP($A114,Losses,MATCH(F$3,'Losses by Year 19882006'!$B$4:$T$4,0)+1,FALSE)/100</f>
        <v>2.6499999999999999E-2</v>
      </c>
      <c r="G114" s="40">
        <f>VLOOKUP($A114,Sales,MATCH(G$3,'Sales by Year 19882006'!$B$4:$T$4,0)+1,FALSE)</f>
        <v>381568</v>
      </c>
      <c r="H114" s="24">
        <f>VLOOKUP($A114,Losses,MATCH(H$3,'Losses by Year 19882006'!$B$4:$T$4,0)+1,FALSE)/100</f>
        <v>2.9600000000000001E-2</v>
      </c>
      <c r="I114" s="40">
        <f>VLOOKUP($A114,Sales,MATCH(I$3,'Sales by Year 19882006'!$B$4:$T$4,0)+1,FALSE)</f>
        <v>390673</v>
      </c>
      <c r="J114" s="24">
        <f>VLOOKUP($A114,Losses,MATCH(J$3,'Losses by Year 19882006'!$B$4:$T$4,0)+1,FALSE)/100</f>
        <v>3.3599999999999998E-2</v>
      </c>
      <c r="K114" s="40">
        <f>VLOOKUP($A114,Sales,MATCH(K$3,'Sales by Year 19882006'!$B$4:$T$4,0)+1,FALSE)</f>
        <v>379062</v>
      </c>
      <c r="L114" s="24">
        <f>VLOOKUP($A114,Losses,MATCH(L$3,'Losses by Year 19882006'!$B$4:$T$4,0)+1,FALSE)/100</f>
        <v>2.3700000000000002E-2</v>
      </c>
      <c r="M114" s="40">
        <f>VLOOKUP($A114,Sales,MATCH(M$3,'Sales by Year 19882006'!$B$4:$T$4,0)+1,FALSE)</f>
        <v>380436</v>
      </c>
      <c r="N114" s="24">
        <f>VLOOKUP($A114,Losses,MATCH(N$3,'Losses by Year 19882006'!$B$4:$T$4,0)+1,FALSE)/100</f>
        <v>3.4599999999999999E-2</v>
      </c>
      <c r="O114" s="40">
        <f>VLOOKUP($A114,Sales,MATCH(O$3,'Sales by Year 19882006'!$B$4:$T$4,0)+1,FALSE)</f>
        <v>322085</v>
      </c>
      <c r="P114" s="24">
        <f>VLOOKUP($A114,Losses,MATCH(P$3,'Losses by Year 19882006'!$B$4:$T$4,0)+1,FALSE)/100</f>
        <v>2.6699999999999998E-2</v>
      </c>
      <c r="Q114" s="40">
        <f>VLOOKUP($A114,Sales,MATCH(Q$3,'Sales by Year 19882006'!$B$4:$T$4,0)+1,FALSE)</f>
        <v>327033</v>
      </c>
    </row>
    <row r="115" spans="1:17">
      <c r="A115" s="23" t="s">
        <v>179</v>
      </c>
      <c r="B115" s="40" t="s">
        <v>272</v>
      </c>
      <c r="C115" s="40" t="s">
        <v>246</v>
      </c>
      <c r="D115" s="24">
        <f>VLOOKUP($A115,Losses,MATCH(D$3,'Losses by Year 19882006'!$B$4:$T$4,0)+1,FALSE)/100</f>
        <v>3.1899999999999998E-2</v>
      </c>
      <c r="E115" s="40">
        <f>VLOOKUP($A115,Sales,MATCH(E$3,'Sales by Year 19882006'!$B$4:$T$4,0)+1,FALSE)</f>
        <v>192287</v>
      </c>
      <c r="F115" s="24">
        <f>VLOOKUP($A115,Losses,MATCH(F$3,'Losses by Year 19882006'!$B$4:$T$4,0)+1,FALSE)/100</f>
        <v>9.2699999999999991E-2</v>
      </c>
      <c r="G115" s="40">
        <f>VLOOKUP($A115,Sales,MATCH(G$3,'Sales by Year 19882006'!$B$4:$T$4,0)+1,FALSE)</f>
        <v>129304</v>
      </c>
      <c r="H115" s="24">
        <f>VLOOKUP($A115,Losses,MATCH(H$3,'Losses by Year 19882006'!$B$4:$T$4,0)+1,FALSE)/100</f>
        <v>2.46E-2</v>
      </c>
      <c r="I115" s="40">
        <f>VLOOKUP($A115,Sales,MATCH(I$3,'Sales by Year 19882006'!$B$4:$T$4,0)+1,FALSE)</f>
        <v>161480</v>
      </c>
      <c r="J115" s="24">
        <f>VLOOKUP($A115,Losses,MATCH(J$3,'Losses by Year 19882006'!$B$4:$T$4,0)+1,FALSE)/100</f>
        <v>0</v>
      </c>
      <c r="K115" s="40">
        <f>VLOOKUP($A115,Sales,MATCH(K$3,'Sales by Year 19882006'!$B$4:$T$4,0)+1,FALSE)</f>
        <v>187509</v>
      </c>
      <c r="L115" s="24">
        <f>VLOOKUP($A115,Losses,MATCH(L$3,'Losses by Year 19882006'!$B$4:$T$4,0)+1,FALSE)/100</f>
        <v>0</v>
      </c>
      <c r="M115" s="40">
        <f>VLOOKUP($A115,Sales,MATCH(M$3,'Sales by Year 19882006'!$B$4:$T$4,0)+1,FALSE)</f>
        <v>223896</v>
      </c>
      <c r="N115" s="24">
        <f>VLOOKUP($A115,Losses,MATCH(N$3,'Losses by Year 19882006'!$B$4:$T$4,0)+1,FALSE)/100</f>
        <v>0</v>
      </c>
      <c r="O115" s="40">
        <f>VLOOKUP($A115,Sales,MATCH(O$3,'Sales by Year 19882006'!$B$4:$T$4,0)+1,FALSE)</f>
        <v>219077</v>
      </c>
      <c r="P115" s="24">
        <f>VLOOKUP($A115,Losses,MATCH(P$3,'Losses by Year 19882006'!$B$4:$T$4,0)+1,FALSE)/100</f>
        <v>2.12E-2</v>
      </c>
      <c r="Q115" s="40">
        <f>VLOOKUP($A115,Sales,MATCH(Q$3,'Sales by Year 19882006'!$B$4:$T$4,0)+1,FALSE)</f>
        <v>188478</v>
      </c>
    </row>
    <row r="116" spans="1:17">
      <c r="A116" s="23" t="s">
        <v>181</v>
      </c>
      <c r="B116" s="40" t="s">
        <v>373</v>
      </c>
      <c r="C116" s="40" t="s">
        <v>327</v>
      </c>
      <c r="D116" s="24">
        <f>VLOOKUP($A116,Losses,MATCH(D$3,'Losses by Year 19882006'!$B$4:$T$4,0)+1,FALSE)/100</f>
        <v>4.0099999999999997E-2</v>
      </c>
      <c r="E116" s="40">
        <f>VLOOKUP($A116,Sales,MATCH(E$3,'Sales by Year 19882006'!$B$4:$T$4,0)+1,FALSE)</f>
        <v>9460493</v>
      </c>
      <c r="F116" s="24">
        <f>VLOOKUP($A116,Losses,MATCH(F$3,'Losses by Year 19882006'!$B$4:$T$4,0)+1,FALSE)/100</f>
        <v>3.7100000000000001E-2</v>
      </c>
      <c r="G116" s="40">
        <f>VLOOKUP($A116,Sales,MATCH(G$3,'Sales by Year 19882006'!$B$4:$T$4,0)+1,FALSE)</f>
        <v>8990171</v>
      </c>
      <c r="H116" s="24">
        <f>VLOOKUP($A116,Losses,MATCH(H$3,'Losses by Year 19882006'!$B$4:$T$4,0)+1,FALSE)/100</f>
        <v>3.7900000000000003E-2</v>
      </c>
      <c r="I116" s="40">
        <f>VLOOKUP($A116,Sales,MATCH(I$3,'Sales by Year 19882006'!$B$4:$T$4,0)+1,FALSE)</f>
        <v>8923130</v>
      </c>
      <c r="J116" s="24">
        <f>VLOOKUP($A116,Losses,MATCH(J$3,'Losses by Year 19882006'!$B$4:$T$4,0)+1,FALSE)/100</f>
        <v>3.9399999999999998E-2</v>
      </c>
      <c r="K116" s="40">
        <f>VLOOKUP($A116,Sales,MATCH(K$3,'Sales by Year 19882006'!$B$4:$T$4,0)+1,FALSE)</f>
        <v>8905944</v>
      </c>
      <c r="L116" s="24">
        <f>VLOOKUP($A116,Losses,MATCH(L$3,'Losses by Year 19882006'!$B$4:$T$4,0)+1,FALSE)/100</f>
        <v>3.7900000000000003E-2</v>
      </c>
      <c r="M116" s="40">
        <f>VLOOKUP($A116,Sales,MATCH(M$3,'Sales by Year 19882006'!$B$4:$T$4,0)+1,FALSE)</f>
        <v>9020525</v>
      </c>
      <c r="N116" s="24">
        <f>VLOOKUP($A116,Losses,MATCH(N$3,'Losses by Year 19882006'!$B$4:$T$4,0)+1,FALSE)/100</f>
        <v>4.2300000000000004E-2</v>
      </c>
      <c r="O116" s="40">
        <f>VLOOKUP($A116,Sales,MATCH(O$3,'Sales by Year 19882006'!$B$4:$T$4,0)+1,FALSE)</f>
        <v>9161466</v>
      </c>
      <c r="P116" s="24">
        <f>VLOOKUP($A116,Losses,MATCH(P$3,'Losses by Year 19882006'!$B$4:$T$4,0)+1,FALSE)/100</f>
        <v>3.8300000000000001E-2</v>
      </c>
      <c r="Q116" s="40">
        <f>VLOOKUP($A116,Sales,MATCH(Q$3,'Sales by Year 19882006'!$B$4:$T$4,0)+1,FALSE)</f>
        <v>9454505</v>
      </c>
    </row>
    <row r="117" spans="1:17">
      <c r="A117" s="23" t="s">
        <v>183</v>
      </c>
      <c r="B117" s="40" t="s">
        <v>254</v>
      </c>
      <c r="C117" s="40" t="s">
        <v>246</v>
      </c>
      <c r="D117" s="24">
        <f>VLOOKUP($A117,Losses,MATCH(D$3,'Losses by Year 19882006'!$B$4:$T$4,0)+1,FALSE)/100</f>
        <v>8.7599999999999997E-2</v>
      </c>
      <c r="E117" s="40">
        <f>VLOOKUP($A117,Sales,MATCH(E$3,'Sales by Year 19882006'!$B$4:$T$4,0)+1,FALSE)</f>
        <v>22960</v>
      </c>
      <c r="F117" s="24">
        <f>VLOOKUP($A117,Losses,MATCH(F$3,'Losses by Year 19882006'!$B$4:$T$4,0)+1,FALSE)/100</f>
        <v>3.8E-3</v>
      </c>
      <c r="G117" s="40">
        <f>VLOOKUP($A117,Sales,MATCH(G$3,'Sales by Year 19882006'!$B$4:$T$4,0)+1,FALSE)</f>
        <v>23378</v>
      </c>
      <c r="H117" s="24">
        <f>VLOOKUP($A117,Losses,MATCH(H$3,'Losses by Year 19882006'!$B$4:$T$4,0)+1,FALSE)/100</f>
        <v>7.7199999999999991E-2</v>
      </c>
      <c r="I117" s="40">
        <f>VLOOKUP($A117,Sales,MATCH(I$3,'Sales by Year 19882006'!$B$4:$T$4,0)+1,FALSE)</f>
        <v>23131</v>
      </c>
      <c r="J117" s="24">
        <f>VLOOKUP($A117,Losses,MATCH(J$3,'Losses by Year 19882006'!$B$4:$T$4,0)+1,FALSE)/100</f>
        <v>6.4899999999999999E-2</v>
      </c>
      <c r="K117" s="40">
        <f>VLOOKUP($A117,Sales,MATCH(K$3,'Sales by Year 19882006'!$B$4:$T$4,0)+1,FALSE)</f>
        <v>23113</v>
      </c>
      <c r="L117" s="24">
        <f>VLOOKUP($A117,Losses,MATCH(L$3,'Losses by Year 19882006'!$B$4:$T$4,0)+1,FALSE)/100</f>
        <v>6.3299999999999995E-2</v>
      </c>
      <c r="M117" s="40">
        <f>VLOOKUP($A117,Sales,MATCH(M$3,'Sales by Year 19882006'!$B$4:$T$4,0)+1,FALSE)</f>
        <v>23600</v>
      </c>
      <c r="N117" s="24">
        <f>VLOOKUP($A117,Losses,MATCH(N$3,'Losses by Year 19882006'!$B$4:$T$4,0)+1,FALSE)/100</f>
        <v>2.1299999999999999E-2</v>
      </c>
      <c r="O117" s="40">
        <f>VLOOKUP($A117,Sales,MATCH(O$3,'Sales by Year 19882006'!$B$4:$T$4,0)+1,FALSE)</f>
        <v>23209</v>
      </c>
      <c r="P117" s="24">
        <f>VLOOKUP($A117,Losses,MATCH(P$3,'Losses by Year 19882006'!$B$4:$T$4,0)+1,FALSE)/100</f>
        <v>2.9399999999999999E-2</v>
      </c>
      <c r="Q117" s="40">
        <f>VLOOKUP($A117,Sales,MATCH(Q$3,'Sales by Year 19882006'!$B$4:$T$4,0)+1,FALSE)</f>
        <v>23022</v>
      </c>
    </row>
    <row r="118" spans="1:17">
      <c r="A118" s="23" t="s">
        <v>184</v>
      </c>
      <c r="B118" s="40" t="s">
        <v>273</v>
      </c>
      <c r="C118" s="40" t="s">
        <v>246</v>
      </c>
      <c r="D118" s="24">
        <f>VLOOKUP($A118,Losses,MATCH(D$3,'Losses by Year 19882006'!$B$4:$T$4,0)+1,FALSE)/100</f>
        <v>8.9700000000000002E-2</v>
      </c>
      <c r="E118" s="40">
        <f>VLOOKUP($A118,Sales,MATCH(E$3,'Sales by Year 19882006'!$B$4:$T$4,0)+1,FALSE)</f>
        <v>48548</v>
      </c>
      <c r="F118" s="24">
        <f>VLOOKUP($A118,Losses,MATCH(F$3,'Losses by Year 19882006'!$B$4:$T$4,0)+1,FALSE)/100</f>
        <v>9.4100000000000003E-2</v>
      </c>
      <c r="G118" s="40">
        <f>VLOOKUP($A118,Sales,MATCH(G$3,'Sales by Year 19882006'!$B$4:$T$4,0)+1,FALSE)</f>
        <v>47103</v>
      </c>
      <c r="H118" s="24">
        <f>VLOOKUP($A118,Losses,MATCH(H$3,'Losses by Year 19882006'!$B$4:$T$4,0)+1,FALSE)/100</f>
        <v>9.3100000000000002E-2</v>
      </c>
      <c r="I118" s="40">
        <f>VLOOKUP($A118,Sales,MATCH(I$3,'Sales by Year 19882006'!$B$4:$T$4,0)+1,FALSE)</f>
        <v>47373</v>
      </c>
      <c r="J118" s="24">
        <f>VLOOKUP($A118,Losses,MATCH(J$3,'Losses by Year 19882006'!$B$4:$T$4,0)+1,FALSE)/100</f>
        <v>0.1027</v>
      </c>
      <c r="K118" s="40">
        <f>VLOOKUP($A118,Sales,MATCH(K$3,'Sales by Year 19882006'!$B$4:$T$4,0)+1,FALSE)</f>
        <v>46505</v>
      </c>
      <c r="L118" s="24">
        <f>VLOOKUP($A118,Losses,MATCH(L$3,'Losses by Year 19882006'!$B$4:$T$4,0)+1,FALSE)/100</f>
        <v>9.6999999999999989E-2</v>
      </c>
      <c r="M118" s="40">
        <f>VLOOKUP($A118,Sales,MATCH(M$3,'Sales by Year 19882006'!$B$4:$T$4,0)+1,FALSE)</f>
        <v>50953</v>
      </c>
      <c r="N118" s="24">
        <f>VLOOKUP($A118,Losses,MATCH(N$3,'Losses by Year 19882006'!$B$4:$T$4,0)+1,FALSE)/100</f>
        <v>0</v>
      </c>
      <c r="O118" s="40">
        <f>VLOOKUP($A118,Sales,MATCH(O$3,'Sales by Year 19882006'!$B$4:$T$4,0)+1,FALSE)</f>
        <v>45636</v>
      </c>
      <c r="P118" s="24">
        <f>VLOOKUP($A118,Losses,MATCH(P$3,'Losses by Year 19882006'!$B$4:$T$4,0)+1,FALSE)/100</f>
        <v>9.820000000000001E-2</v>
      </c>
      <c r="Q118" s="40">
        <f>VLOOKUP($A118,Sales,MATCH(Q$3,'Sales by Year 19882006'!$B$4:$T$4,0)+1,FALSE)</f>
        <v>50420</v>
      </c>
    </row>
    <row r="119" spans="1:17">
      <c r="A119" s="23" t="s">
        <v>187</v>
      </c>
      <c r="B119" s="40" t="s">
        <v>304</v>
      </c>
      <c r="C119" s="40" t="s">
        <v>292</v>
      </c>
      <c r="D119" s="24">
        <f>VLOOKUP($A119,Losses,MATCH(D$3,'Losses by Year 19882006'!$B$4:$T$4,0)+1,FALSE)/100</f>
        <v>3.0800000000000001E-2</v>
      </c>
      <c r="E119" s="40">
        <f>VLOOKUP($A119,Sales,MATCH(E$3,'Sales by Year 19882006'!$B$4:$T$4,0)+1,FALSE)</f>
        <v>879826</v>
      </c>
      <c r="F119" s="24">
        <f>VLOOKUP($A119,Losses,MATCH(F$3,'Losses by Year 19882006'!$B$4:$T$4,0)+1,FALSE)/100</f>
        <v>3.6900000000000002E-2</v>
      </c>
      <c r="G119" s="40">
        <f>VLOOKUP($A119,Sales,MATCH(G$3,'Sales by Year 19882006'!$B$4:$T$4,0)+1,FALSE)</f>
        <v>704947</v>
      </c>
      <c r="H119" s="24">
        <f>VLOOKUP($A119,Losses,MATCH(H$3,'Losses by Year 19882006'!$B$4:$T$4,0)+1,FALSE)/100</f>
        <v>1.6200000000000003E-2</v>
      </c>
      <c r="I119" s="40">
        <f>VLOOKUP($A119,Sales,MATCH(I$3,'Sales by Year 19882006'!$B$4:$T$4,0)+1,FALSE)</f>
        <v>735086</v>
      </c>
      <c r="J119" s="24">
        <f>VLOOKUP($A119,Losses,MATCH(J$3,'Losses by Year 19882006'!$B$4:$T$4,0)+1,FALSE)/100</f>
        <v>3.6799999999999999E-2</v>
      </c>
      <c r="K119" s="40">
        <f>VLOOKUP($A119,Sales,MATCH(K$3,'Sales by Year 19882006'!$B$4:$T$4,0)+1,FALSE)</f>
        <v>721340</v>
      </c>
      <c r="L119" s="24">
        <f>VLOOKUP($A119,Losses,MATCH(L$3,'Losses by Year 19882006'!$B$4:$T$4,0)+1,FALSE)/100</f>
        <v>4.1299999999999996E-2</v>
      </c>
      <c r="M119" s="40">
        <f>VLOOKUP($A119,Sales,MATCH(M$3,'Sales by Year 19882006'!$B$4:$T$4,0)+1,FALSE)</f>
        <v>736967</v>
      </c>
      <c r="N119" s="24">
        <f>VLOOKUP($A119,Losses,MATCH(N$3,'Losses by Year 19882006'!$B$4:$T$4,0)+1,FALSE)/100</f>
        <v>3.7200000000000004E-2</v>
      </c>
      <c r="O119" s="40">
        <f>VLOOKUP($A119,Sales,MATCH(O$3,'Sales by Year 19882006'!$B$4:$T$4,0)+1,FALSE)</f>
        <v>783217</v>
      </c>
      <c r="P119" s="24">
        <f>VLOOKUP($A119,Losses,MATCH(P$3,'Losses by Year 19882006'!$B$4:$T$4,0)+1,FALSE)/100</f>
        <v>4.1700000000000001E-2</v>
      </c>
      <c r="Q119" s="40">
        <f>VLOOKUP($A119,Sales,MATCH(Q$3,'Sales by Year 19882006'!$B$4:$T$4,0)+1,FALSE)</f>
        <v>807908</v>
      </c>
    </row>
    <row r="120" spans="1:17">
      <c r="A120" s="23" t="s">
        <v>190</v>
      </c>
      <c r="B120" s="40" t="s">
        <v>378</v>
      </c>
      <c r="C120" s="40" t="s">
        <v>327</v>
      </c>
      <c r="D120" s="24">
        <f>VLOOKUP($A120,Losses,MATCH(D$3,'Losses by Year 19882006'!$B$4:$T$4,0)+1,FALSE)/100</f>
        <v>5.4000000000000006E-2</v>
      </c>
      <c r="E120" s="40">
        <f>VLOOKUP($A120,Sales,MATCH(E$3,'Sales by Year 19882006'!$B$4:$T$4,0)+1,FALSE)</f>
        <v>39009</v>
      </c>
      <c r="F120" s="24">
        <f>VLOOKUP($A120,Losses,MATCH(F$3,'Losses by Year 19882006'!$B$4:$T$4,0)+1,FALSE)/100</f>
        <v>5.79E-2</v>
      </c>
      <c r="G120" s="40">
        <f>VLOOKUP($A120,Sales,MATCH(G$3,'Sales by Year 19882006'!$B$4:$T$4,0)+1,FALSE)</f>
        <v>37160</v>
      </c>
      <c r="H120" s="24">
        <f>VLOOKUP($A120,Losses,MATCH(H$3,'Losses by Year 19882006'!$B$4:$T$4,0)+1,FALSE)/100</f>
        <v>4.8399999999999999E-2</v>
      </c>
      <c r="I120" s="40">
        <f>VLOOKUP($A120,Sales,MATCH(I$3,'Sales by Year 19882006'!$B$4:$T$4,0)+1,FALSE)</f>
        <v>37206</v>
      </c>
      <c r="J120" s="24">
        <f>VLOOKUP($A120,Losses,MATCH(J$3,'Losses by Year 19882006'!$B$4:$T$4,0)+1,FALSE)/100</f>
        <v>6.7400000000000002E-2</v>
      </c>
      <c r="K120" s="40">
        <f>VLOOKUP($A120,Sales,MATCH(K$3,'Sales by Year 19882006'!$B$4:$T$4,0)+1,FALSE)</f>
        <v>35965</v>
      </c>
      <c r="L120" s="24">
        <f>VLOOKUP($A120,Losses,MATCH(L$3,'Losses by Year 19882006'!$B$4:$T$4,0)+1,FALSE)/100</f>
        <v>2.5399999999999999E-2</v>
      </c>
      <c r="M120" s="40">
        <f>VLOOKUP($A120,Sales,MATCH(M$3,'Sales by Year 19882006'!$B$4:$T$4,0)+1,FALSE)</f>
        <v>37138</v>
      </c>
      <c r="N120" s="24">
        <f>VLOOKUP($A120,Losses,MATCH(N$3,'Losses by Year 19882006'!$B$4:$T$4,0)+1,FALSE)/100</f>
        <v>3.9100000000000003E-2</v>
      </c>
      <c r="O120" s="40">
        <f>VLOOKUP($A120,Sales,MATCH(O$3,'Sales by Year 19882006'!$B$4:$T$4,0)+1,FALSE)</f>
        <v>37733</v>
      </c>
      <c r="P120" s="24">
        <f>VLOOKUP($A120,Losses,MATCH(P$3,'Losses by Year 19882006'!$B$4:$T$4,0)+1,FALSE)/100</f>
        <v>3.6600000000000001E-2</v>
      </c>
      <c r="Q120" s="40">
        <f>VLOOKUP($A120,Sales,MATCH(Q$3,'Sales by Year 19882006'!$B$4:$T$4,0)+1,FALSE)</f>
        <v>38523</v>
      </c>
    </row>
    <row r="121" spans="1:17">
      <c r="A121" s="23" t="s">
        <v>193</v>
      </c>
      <c r="B121" s="40" t="s">
        <v>340</v>
      </c>
      <c r="C121" s="40" t="s">
        <v>327</v>
      </c>
      <c r="D121" s="24">
        <f>VLOOKUP($A121,Losses,MATCH(D$3,'Losses by Year 19882006'!$B$4:$T$4,0)+1,FALSE)/100</f>
        <v>0</v>
      </c>
      <c r="E121" s="40">
        <f>VLOOKUP($A121,Sales,MATCH(E$3,'Sales by Year 19882006'!$B$4:$T$4,0)+1,FALSE)</f>
        <v>22502</v>
      </c>
      <c r="F121" s="24">
        <f>VLOOKUP($A121,Losses,MATCH(F$3,'Losses by Year 19882006'!$B$4:$T$4,0)+1,FALSE)/100</f>
        <v>2.6099999999999998E-2</v>
      </c>
      <c r="G121" s="40">
        <f>VLOOKUP($A121,Sales,MATCH(G$3,'Sales by Year 19882006'!$B$4:$T$4,0)+1,FALSE)</f>
        <v>19300</v>
      </c>
      <c r="H121" s="24">
        <f>VLOOKUP($A121,Losses,MATCH(H$3,'Losses by Year 19882006'!$B$4:$T$4,0)+1,FALSE)/100</f>
        <v>0</v>
      </c>
      <c r="I121" s="40">
        <f>VLOOKUP($A121,Sales,MATCH(I$3,'Sales by Year 19882006'!$B$4:$T$4,0)+1,FALSE)</f>
        <v>18300</v>
      </c>
      <c r="J121" s="24">
        <f>VLOOKUP($A121,Losses,MATCH(J$3,'Losses by Year 19882006'!$B$4:$T$4,0)+1,FALSE)/100</f>
        <v>7.9500000000000001E-2</v>
      </c>
      <c r="K121" s="40">
        <f>VLOOKUP($A121,Sales,MATCH(K$3,'Sales by Year 19882006'!$B$4:$T$4,0)+1,FALSE)</f>
        <v>22587</v>
      </c>
      <c r="L121" s="24">
        <f>VLOOKUP($A121,Losses,MATCH(L$3,'Losses by Year 19882006'!$B$4:$T$4,0)+1,FALSE)/100</f>
        <v>2.8500000000000001E-2</v>
      </c>
      <c r="M121" s="40">
        <f>VLOOKUP($A121,Sales,MATCH(M$3,'Sales by Year 19882006'!$B$4:$T$4,0)+1,FALSE)</f>
        <v>25700</v>
      </c>
      <c r="N121" s="24">
        <f>VLOOKUP($A121,Losses,MATCH(N$3,'Losses by Year 19882006'!$B$4:$T$4,0)+1,FALSE)/100</f>
        <v>4.9500000000000002E-2</v>
      </c>
      <c r="O121" s="40">
        <f>VLOOKUP($A121,Sales,MATCH(O$3,'Sales by Year 19882006'!$B$4:$T$4,0)+1,FALSE)</f>
        <v>27930</v>
      </c>
      <c r="P121" s="24">
        <f>VLOOKUP($A121,Losses,MATCH(P$3,'Losses by Year 19882006'!$B$4:$T$4,0)+1,FALSE)/100</f>
        <v>3.1200000000000002E-2</v>
      </c>
      <c r="Q121" s="40">
        <f>VLOOKUP($A121,Sales,MATCH(Q$3,'Sales by Year 19882006'!$B$4:$T$4,0)+1,FALSE)</f>
        <v>29751</v>
      </c>
    </row>
    <row r="122" spans="1:17">
      <c r="A122" s="23" t="s">
        <v>195</v>
      </c>
      <c r="B122" s="40" t="s">
        <v>375</v>
      </c>
      <c r="C122" s="40" t="s">
        <v>327</v>
      </c>
      <c r="D122" s="24">
        <f>VLOOKUP($A122,Losses,MATCH(D$3,'Losses by Year 19882006'!$B$4:$T$4,0)+1,FALSE)/100</f>
        <v>1.52E-2</v>
      </c>
      <c r="E122" s="40">
        <f>VLOOKUP($A122,Sales,MATCH(E$3,'Sales by Year 19882006'!$B$4:$T$4,0)+1,FALSE)</f>
        <v>5492020</v>
      </c>
      <c r="F122" s="24">
        <f>VLOOKUP($A122,Losses,MATCH(F$3,'Losses by Year 19882006'!$B$4:$T$4,0)+1,FALSE)/100</f>
        <v>4.5400000000000003E-2</v>
      </c>
      <c r="G122" s="40">
        <f>VLOOKUP($A122,Sales,MATCH(G$3,'Sales by Year 19882006'!$B$4:$T$4,0)+1,FALSE)</f>
        <v>4620280</v>
      </c>
      <c r="H122" s="24">
        <f>VLOOKUP($A122,Losses,MATCH(H$3,'Losses by Year 19882006'!$B$4:$T$4,0)+1,FALSE)/100</f>
        <v>2.4500000000000001E-2</v>
      </c>
      <c r="I122" s="40">
        <f>VLOOKUP($A122,Sales,MATCH(I$3,'Sales by Year 19882006'!$B$4:$T$4,0)+1,FALSE)</f>
        <v>4535202</v>
      </c>
      <c r="J122" s="24">
        <f>VLOOKUP($A122,Losses,MATCH(J$3,'Losses by Year 19882006'!$B$4:$T$4,0)+1,FALSE)/100</f>
        <v>8.2100000000000006E-2</v>
      </c>
      <c r="K122" s="40">
        <f>VLOOKUP($A122,Sales,MATCH(K$3,'Sales by Year 19882006'!$B$4:$T$4,0)+1,FALSE)</f>
        <v>4070726</v>
      </c>
      <c r="L122" s="24">
        <f>VLOOKUP($A122,Losses,MATCH(L$3,'Losses by Year 19882006'!$B$4:$T$4,0)+1,FALSE)/100</f>
        <v>1.29E-2</v>
      </c>
      <c r="M122" s="40">
        <f>VLOOKUP($A122,Sales,MATCH(M$3,'Sales by Year 19882006'!$B$4:$T$4,0)+1,FALSE)</f>
        <v>4638234</v>
      </c>
      <c r="N122" s="24">
        <f>VLOOKUP($A122,Losses,MATCH(N$3,'Losses by Year 19882006'!$B$4:$T$4,0)+1,FALSE)/100</f>
        <v>2.6800000000000001E-2</v>
      </c>
      <c r="O122" s="40">
        <f>VLOOKUP($A122,Sales,MATCH(O$3,'Sales by Year 19882006'!$B$4:$T$4,0)+1,FALSE)</f>
        <v>4622653</v>
      </c>
      <c r="P122" s="24">
        <f>VLOOKUP($A122,Losses,MATCH(P$3,'Losses by Year 19882006'!$B$4:$T$4,0)+1,FALSE)/100</f>
        <v>2.9600000000000001E-2</v>
      </c>
      <c r="Q122" s="40">
        <f>VLOOKUP($A122,Sales,MATCH(Q$3,'Sales by Year 19882006'!$B$4:$T$4,0)+1,FALSE)</f>
        <v>4731907</v>
      </c>
    </row>
    <row r="123" spans="1:17">
      <c r="A123" s="23" t="s">
        <v>196</v>
      </c>
      <c r="B123" s="40" t="s">
        <v>196</v>
      </c>
      <c r="C123" s="40" t="s">
        <v>327</v>
      </c>
      <c r="D123" s="24">
        <f>VLOOKUP($A123,Losses,MATCH(D$3,'Losses by Year 19882006'!$B$4:$T$4,0)+1,FALSE)/100</f>
        <v>6.3799999999999996E-2</v>
      </c>
      <c r="E123" s="40">
        <f>VLOOKUP($A123,Sales,MATCH(E$3,'Sales by Year 19882006'!$B$4:$T$4,0)+1,FALSE)</f>
        <v>60704</v>
      </c>
      <c r="F123" s="24">
        <f>VLOOKUP($A123,Losses,MATCH(F$3,'Losses by Year 19882006'!$B$4:$T$4,0)+1,FALSE)/100</f>
        <v>5.9299999999999999E-2</v>
      </c>
      <c r="G123" s="40">
        <f>VLOOKUP($A123,Sales,MATCH(G$3,'Sales by Year 19882006'!$B$4:$T$4,0)+1,FALSE)</f>
        <v>58494</v>
      </c>
      <c r="H123" s="24">
        <f>VLOOKUP($A123,Losses,MATCH(H$3,'Losses by Year 19882006'!$B$4:$T$4,0)+1,FALSE)/100</f>
        <v>5.96E-2</v>
      </c>
      <c r="I123" s="40">
        <f>VLOOKUP($A123,Sales,MATCH(I$3,'Sales by Year 19882006'!$B$4:$T$4,0)+1,FALSE)</f>
        <v>59571</v>
      </c>
      <c r="J123" s="24">
        <f>VLOOKUP($A123,Losses,MATCH(J$3,'Losses by Year 19882006'!$B$4:$T$4,0)+1,FALSE)/100</f>
        <v>8.14E-2</v>
      </c>
      <c r="K123" s="40">
        <f>VLOOKUP($A123,Sales,MATCH(K$3,'Sales by Year 19882006'!$B$4:$T$4,0)+1,FALSE)</f>
        <v>58909</v>
      </c>
      <c r="L123" s="24">
        <f>VLOOKUP($A123,Losses,MATCH(L$3,'Losses by Year 19882006'!$B$4:$T$4,0)+1,FALSE)/100</f>
        <v>6.2699999999999992E-2</v>
      </c>
      <c r="M123" s="40">
        <f>VLOOKUP($A123,Sales,MATCH(M$3,'Sales by Year 19882006'!$B$4:$T$4,0)+1,FALSE)</f>
        <v>61261</v>
      </c>
      <c r="N123" s="24">
        <f>VLOOKUP($A123,Losses,MATCH(N$3,'Losses by Year 19882006'!$B$4:$T$4,0)+1,FALSE)/100</f>
        <v>7.22E-2</v>
      </c>
      <c r="O123" s="40">
        <f>VLOOKUP($A123,Sales,MATCH(O$3,'Sales by Year 19882006'!$B$4:$T$4,0)+1,FALSE)</f>
        <v>62780</v>
      </c>
      <c r="P123" s="24">
        <f>VLOOKUP($A123,Losses,MATCH(P$3,'Losses by Year 19882006'!$B$4:$T$4,0)+1,FALSE)/100</f>
        <v>7.0800000000000002E-2</v>
      </c>
      <c r="Q123" s="40">
        <f>VLOOKUP($A123,Sales,MATCH(Q$3,'Sales by Year 19882006'!$B$4:$T$4,0)+1,FALSE)</f>
        <v>64040</v>
      </c>
    </row>
    <row r="124" spans="1:17">
      <c r="A124" s="23" t="s">
        <v>197</v>
      </c>
      <c r="B124" s="40" t="s">
        <v>322</v>
      </c>
      <c r="C124" s="40" t="s">
        <v>292</v>
      </c>
      <c r="D124" s="24">
        <f>VLOOKUP($A124,Losses,MATCH(D$3,'Losses by Year 19882006'!$B$4:$T$4,0)+1,FALSE)/100</f>
        <v>4.6300000000000001E-2</v>
      </c>
      <c r="E124" s="40">
        <f>VLOOKUP($A124,Sales,MATCH(E$3,'Sales by Year 19882006'!$B$4:$T$4,0)+1,FALSE)</f>
        <v>403464</v>
      </c>
      <c r="F124" s="24">
        <f>VLOOKUP($A124,Losses,MATCH(F$3,'Losses by Year 19882006'!$B$4:$T$4,0)+1,FALSE)/100</f>
        <v>3.8800000000000001E-2</v>
      </c>
      <c r="G124" s="40">
        <f>VLOOKUP($A124,Sales,MATCH(G$3,'Sales by Year 19882006'!$B$4:$T$4,0)+1,FALSE)</f>
        <v>392424</v>
      </c>
      <c r="H124" s="24">
        <f>VLOOKUP($A124,Losses,MATCH(H$3,'Losses by Year 19882006'!$B$4:$T$4,0)+1,FALSE)/100</f>
        <v>4.8099999999999997E-2</v>
      </c>
      <c r="I124" s="40">
        <f>VLOOKUP($A124,Sales,MATCH(I$3,'Sales by Year 19882006'!$B$4:$T$4,0)+1,FALSE)</f>
        <v>387062</v>
      </c>
      <c r="J124" s="24">
        <f>VLOOKUP($A124,Losses,MATCH(J$3,'Losses by Year 19882006'!$B$4:$T$4,0)+1,FALSE)/100</f>
        <v>5.2699999999999997E-2</v>
      </c>
      <c r="K124" s="40">
        <f>VLOOKUP($A124,Sales,MATCH(K$3,'Sales by Year 19882006'!$B$4:$T$4,0)+1,FALSE)</f>
        <v>382740</v>
      </c>
      <c r="L124" s="24">
        <f>VLOOKUP($A124,Losses,MATCH(L$3,'Losses by Year 19882006'!$B$4:$T$4,0)+1,FALSE)/100</f>
        <v>4.6399999999999997E-2</v>
      </c>
      <c r="M124" s="40">
        <f>VLOOKUP($A124,Sales,MATCH(M$3,'Sales by Year 19882006'!$B$4:$T$4,0)+1,FALSE)</f>
        <v>386834</v>
      </c>
      <c r="N124" s="24">
        <f>VLOOKUP($A124,Losses,MATCH(N$3,'Losses by Year 19882006'!$B$4:$T$4,0)+1,FALSE)/100</f>
        <v>4.2699999999999995E-2</v>
      </c>
      <c r="O124" s="40">
        <f>VLOOKUP($A124,Sales,MATCH(O$3,'Sales by Year 19882006'!$B$4:$T$4,0)+1,FALSE)</f>
        <v>402184</v>
      </c>
      <c r="P124" s="24">
        <f>VLOOKUP($A124,Losses,MATCH(P$3,'Losses by Year 19882006'!$B$4:$T$4,0)+1,FALSE)/100</f>
        <v>4.2500000000000003E-2</v>
      </c>
      <c r="Q124" s="40">
        <f>VLOOKUP($A124,Sales,MATCH(Q$3,'Sales by Year 19882006'!$B$4:$T$4,0)+1,FALSE)</f>
        <v>416658</v>
      </c>
    </row>
    <row r="125" spans="1:17">
      <c r="A125" s="23" t="s">
        <v>198</v>
      </c>
      <c r="B125" s="40" t="s">
        <v>279</v>
      </c>
      <c r="C125" s="40" t="s">
        <v>276</v>
      </c>
      <c r="D125" s="24">
        <f>VLOOKUP($A125,Losses,MATCH(D$3,'Losses by Year 19882006'!$B$4:$T$4,0)+1,FALSE)/100</f>
        <v>3.8E-3</v>
      </c>
      <c r="E125" s="40">
        <f>VLOOKUP($A125,Sales,MATCH(E$3,'Sales by Year 19882006'!$B$4:$T$4,0)+1,FALSE)</f>
        <v>15093</v>
      </c>
      <c r="F125" s="24">
        <f>VLOOKUP($A125,Losses,MATCH(F$3,'Losses by Year 19882006'!$B$4:$T$4,0)+1,FALSE)/100</f>
        <v>6.0199999999999997E-2</v>
      </c>
      <c r="G125" s="40">
        <f>VLOOKUP($A125,Sales,MATCH(G$3,'Sales by Year 19882006'!$B$4:$T$4,0)+1,FALSE)</f>
        <v>13898</v>
      </c>
      <c r="H125" s="24">
        <f>VLOOKUP($A125,Losses,MATCH(H$3,'Losses by Year 19882006'!$B$4:$T$4,0)+1,FALSE)/100</f>
        <v>5.7800000000000004E-2</v>
      </c>
      <c r="I125" s="40">
        <f>VLOOKUP($A125,Sales,MATCH(I$3,'Sales by Year 19882006'!$B$4:$T$4,0)+1,FALSE)</f>
        <v>14284</v>
      </c>
      <c r="J125" s="24">
        <f>VLOOKUP($A125,Losses,MATCH(J$3,'Losses by Year 19882006'!$B$4:$T$4,0)+1,FALSE)/100</f>
        <v>5.91E-2</v>
      </c>
      <c r="K125" s="40">
        <f>VLOOKUP($A125,Sales,MATCH(K$3,'Sales by Year 19882006'!$B$4:$T$4,0)+1,FALSE)</f>
        <v>14089</v>
      </c>
      <c r="L125" s="24">
        <f>VLOOKUP($A125,Losses,MATCH(L$3,'Losses by Year 19882006'!$B$4:$T$4,0)+1,FALSE)/100</f>
        <v>0</v>
      </c>
      <c r="M125" s="40">
        <f>VLOOKUP($A125,Sales,MATCH(M$3,'Sales by Year 19882006'!$B$4:$T$4,0)+1,FALSE)</f>
        <v>14099</v>
      </c>
      <c r="N125" s="24">
        <f>VLOOKUP($A125,Losses,MATCH(N$3,'Losses by Year 19882006'!$B$4:$T$4,0)+1,FALSE)/100</f>
        <v>3.5000000000000003E-2</v>
      </c>
      <c r="O125" s="40">
        <f>VLOOKUP($A125,Sales,MATCH(O$3,'Sales by Year 19882006'!$B$4:$T$4,0)+1,FALSE)</f>
        <v>15259</v>
      </c>
      <c r="P125" s="24">
        <f>VLOOKUP($A125,Losses,MATCH(P$3,'Losses by Year 19882006'!$B$4:$T$4,0)+1,FALSE)/100</f>
        <v>4.2900000000000001E-2</v>
      </c>
      <c r="Q125" s="40">
        <f>VLOOKUP($A125,Sales,MATCH(Q$3,'Sales by Year 19882006'!$B$4:$T$4,0)+1,FALSE)</f>
        <v>15336</v>
      </c>
    </row>
    <row r="126" spans="1:17">
      <c r="A126" s="23" t="s">
        <v>200</v>
      </c>
      <c r="B126" s="40" t="s">
        <v>323</v>
      </c>
      <c r="C126" s="40" t="s">
        <v>292</v>
      </c>
      <c r="D126" s="24">
        <f>VLOOKUP($A126,Losses,MATCH(D$3,'Losses by Year 19882006'!$B$4:$T$4,0)+1,FALSE)/100</f>
        <v>4.5100000000000001E-2</v>
      </c>
      <c r="E126" s="40">
        <f>VLOOKUP($A126,Sales,MATCH(E$3,'Sales by Year 19882006'!$B$4:$T$4,0)+1,FALSE)</f>
        <v>796081</v>
      </c>
      <c r="F126" s="24">
        <f>VLOOKUP($A126,Losses,MATCH(F$3,'Losses by Year 19882006'!$B$4:$T$4,0)+1,FALSE)/100</f>
        <v>3.9599999999999996E-2</v>
      </c>
      <c r="G126" s="40">
        <f>VLOOKUP($A126,Sales,MATCH(G$3,'Sales by Year 19882006'!$B$4:$T$4,0)+1,FALSE)</f>
        <v>768225</v>
      </c>
      <c r="H126" s="24">
        <f>VLOOKUP($A126,Losses,MATCH(H$3,'Losses by Year 19882006'!$B$4:$T$4,0)+1,FALSE)/100</f>
        <v>5.3099999999999994E-2</v>
      </c>
      <c r="I126" s="40">
        <f>VLOOKUP($A126,Sales,MATCH(I$3,'Sales by Year 19882006'!$B$4:$T$4,0)+1,FALSE)</f>
        <v>808281</v>
      </c>
      <c r="J126" s="24">
        <f>VLOOKUP($A126,Losses,MATCH(J$3,'Losses by Year 19882006'!$B$4:$T$4,0)+1,FALSE)/100</f>
        <v>4.6100000000000002E-2</v>
      </c>
      <c r="K126" s="40">
        <f>VLOOKUP($A126,Sales,MATCH(K$3,'Sales by Year 19882006'!$B$4:$T$4,0)+1,FALSE)</f>
        <v>812149</v>
      </c>
      <c r="L126" s="24">
        <f>VLOOKUP($A126,Losses,MATCH(L$3,'Losses by Year 19882006'!$B$4:$T$4,0)+1,FALSE)/100</f>
        <v>4.0500000000000001E-2</v>
      </c>
      <c r="M126" s="40">
        <f>VLOOKUP($A126,Sales,MATCH(M$3,'Sales by Year 19882006'!$B$4:$T$4,0)+1,FALSE)</f>
        <v>812599</v>
      </c>
      <c r="N126" s="24">
        <f>VLOOKUP($A126,Losses,MATCH(N$3,'Losses by Year 19882006'!$B$4:$T$4,0)+1,FALSE)/100</f>
        <v>4.6900000000000004E-2</v>
      </c>
      <c r="O126" s="40">
        <f>VLOOKUP($A126,Sales,MATCH(O$3,'Sales by Year 19882006'!$B$4:$T$4,0)+1,FALSE)</f>
        <v>836073</v>
      </c>
      <c r="P126" s="24">
        <f>VLOOKUP($A126,Losses,MATCH(P$3,'Losses by Year 19882006'!$B$4:$T$4,0)+1,FALSE)/100</f>
        <v>4.4999999999999998E-2</v>
      </c>
      <c r="Q126" s="40">
        <f>VLOOKUP($A126,Sales,MATCH(Q$3,'Sales by Year 19882006'!$B$4:$T$4,0)+1,FALSE)</f>
        <v>807173</v>
      </c>
    </row>
    <row r="127" spans="1:17">
      <c r="A127" s="23" t="s">
        <v>199</v>
      </c>
      <c r="B127" s="40" t="s">
        <v>199</v>
      </c>
      <c r="C127" s="40" t="s">
        <v>276</v>
      </c>
      <c r="D127" s="24">
        <f>VLOOKUP($A127,Losses,MATCH(D$3,'Losses by Year 19882006'!$B$4:$T$4,0)+1,FALSE)/100</f>
        <v>5.7300000000000004E-2</v>
      </c>
      <c r="E127" s="40">
        <f>VLOOKUP($A127,Sales,MATCH(E$3,'Sales by Year 19882006'!$B$4:$T$4,0)+1,FALSE)</f>
        <v>319372</v>
      </c>
      <c r="F127" s="24">
        <f>VLOOKUP($A127,Losses,MATCH(F$3,'Losses by Year 19882006'!$B$4:$T$4,0)+1,FALSE)/100</f>
        <v>5.0599999999999999E-2</v>
      </c>
      <c r="G127" s="40">
        <f>VLOOKUP($A127,Sales,MATCH(G$3,'Sales by Year 19882006'!$B$4:$T$4,0)+1,FALSE)</f>
        <v>327294</v>
      </c>
      <c r="H127" s="24">
        <f>VLOOKUP($A127,Losses,MATCH(H$3,'Losses by Year 19882006'!$B$4:$T$4,0)+1,FALSE)/100</f>
        <v>0.14800000000000002</v>
      </c>
      <c r="I127" s="40">
        <f>VLOOKUP($A127,Sales,MATCH(I$3,'Sales by Year 19882006'!$B$4:$T$4,0)+1,FALSE)</f>
        <v>306112</v>
      </c>
      <c r="J127" s="24">
        <f>VLOOKUP($A127,Losses,MATCH(J$3,'Losses by Year 19882006'!$B$4:$T$4,0)+1,FALSE)/100</f>
        <v>0.1804</v>
      </c>
      <c r="K127" s="40">
        <f>VLOOKUP($A127,Sales,MATCH(K$3,'Sales by Year 19882006'!$B$4:$T$4,0)+1,FALSE)</f>
        <v>303251</v>
      </c>
      <c r="L127" s="24">
        <f>VLOOKUP($A127,Losses,MATCH(L$3,'Losses by Year 19882006'!$B$4:$T$4,0)+1,FALSE)/100</f>
        <v>0.1409</v>
      </c>
      <c r="M127" s="40">
        <f>VLOOKUP($A127,Sales,MATCH(M$3,'Sales by Year 19882006'!$B$4:$T$4,0)+1,FALSE)</f>
        <v>311904</v>
      </c>
      <c r="N127" s="24">
        <f>VLOOKUP($A127,Losses,MATCH(N$3,'Losses by Year 19882006'!$B$4:$T$4,0)+1,FALSE)/100</f>
        <v>0.1537</v>
      </c>
      <c r="O127" s="40">
        <f>VLOOKUP($A127,Sales,MATCH(O$3,'Sales by Year 19882006'!$B$4:$T$4,0)+1,FALSE)</f>
        <v>322063</v>
      </c>
      <c r="P127" s="24">
        <f>VLOOKUP($A127,Losses,MATCH(P$3,'Losses by Year 19882006'!$B$4:$T$4,0)+1,FALSE)/100</f>
        <v>5.7200000000000001E-2</v>
      </c>
      <c r="Q127" s="40">
        <f>VLOOKUP($A127,Sales,MATCH(Q$3,'Sales by Year 19882006'!$B$4:$T$4,0)+1,FALSE)</f>
        <v>331596</v>
      </c>
    </row>
    <row r="128" spans="1:17">
      <c r="A128" s="23" t="s">
        <v>206</v>
      </c>
      <c r="B128" s="40" t="s">
        <v>379</v>
      </c>
      <c r="C128" s="40" t="s">
        <v>327</v>
      </c>
      <c r="D128" s="24">
        <f>VLOOKUP($A128,Losses,MATCH(D$3,'Losses by Year 19882006'!$B$4:$T$4,0)+1,FALSE)/100</f>
        <v>3.2000000000000001E-2</v>
      </c>
      <c r="E128" s="40">
        <f>VLOOKUP($A128,Sales,MATCH(E$3,'Sales by Year 19882006'!$B$4:$T$4,0)+1,FALSE)</f>
        <v>200379</v>
      </c>
      <c r="F128" s="24">
        <f>VLOOKUP($A128,Losses,MATCH(F$3,'Losses by Year 19882006'!$B$4:$T$4,0)+1,FALSE)/100</f>
        <v>4.3700000000000003E-2</v>
      </c>
      <c r="G128" s="40">
        <f>VLOOKUP($A128,Sales,MATCH(G$3,'Sales by Year 19882006'!$B$4:$T$4,0)+1,FALSE)</f>
        <v>189945</v>
      </c>
      <c r="H128" s="24">
        <f>VLOOKUP($A128,Losses,MATCH(H$3,'Losses by Year 19882006'!$B$4:$T$4,0)+1,FALSE)/100</f>
        <v>3.7699999999999997E-2</v>
      </c>
      <c r="I128" s="40">
        <f>VLOOKUP($A128,Sales,MATCH(I$3,'Sales by Year 19882006'!$B$4:$T$4,0)+1,FALSE)</f>
        <v>193042</v>
      </c>
      <c r="J128" s="24">
        <f>VLOOKUP($A128,Losses,MATCH(J$3,'Losses by Year 19882006'!$B$4:$T$4,0)+1,FALSE)/100</f>
        <v>4.9500000000000002E-2</v>
      </c>
      <c r="K128" s="40">
        <f>VLOOKUP($A128,Sales,MATCH(K$3,'Sales by Year 19882006'!$B$4:$T$4,0)+1,FALSE)</f>
        <v>196676</v>
      </c>
      <c r="L128" s="24">
        <f>VLOOKUP($A128,Losses,MATCH(L$3,'Losses by Year 19882006'!$B$4:$T$4,0)+1,FALSE)/100</f>
        <v>2.87E-2</v>
      </c>
      <c r="M128" s="40">
        <f>VLOOKUP($A128,Sales,MATCH(M$3,'Sales by Year 19882006'!$B$4:$T$4,0)+1,FALSE)</f>
        <v>202331</v>
      </c>
      <c r="N128" s="24">
        <f>VLOOKUP($A128,Losses,MATCH(N$3,'Losses by Year 19882006'!$B$4:$T$4,0)+1,FALSE)/100</f>
        <v>5.4400000000000004E-2</v>
      </c>
      <c r="O128" s="40">
        <f>VLOOKUP($A128,Sales,MATCH(O$3,'Sales by Year 19882006'!$B$4:$T$4,0)+1,FALSE)</f>
        <v>201038</v>
      </c>
      <c r="P128" s="24">
        <f>VLOOKUP($A128,Losses,MATCH(P$3,'Losses by Year 19882006'!$B$4:$T$4,0)+1,FALSE)/100</f>
        <v>3.56E-2</v>
      </c>
      <c r="Q128" s="40">
        <f>VLOOKUP($A128,Sales,MATCH(Q$3,'Sales by Year 19882006'!$B$4:$T$4,0)+1,FALSE)</f>
        <v>214708</v>
      </c>
    </row>
    <row r="129" spans="1:17">
      <c r="A129" s="23" t="s">
        <v>207</v>
      </c>
      <c r="B129" s="40" t="s">
        <v>275</v>
      </c>
      <c r="C129" s="40" t="s">
        <v>246</v>
      </c>
      <c r="D129" s="24">
        <f>VLOOKUP($A129,Losses,MATCH(D$3,'Losses by Year 19882006'!$B$4:$T$4,0)+1,FALSE)/100</f>
        <v>0.1033</v>
      </c>
      <c r="E129" s="40">
        <f>VLOOKUP($A129,Sales,MATCH(E$3,'Sales by Year 19882006'!$B$4:$T$4,0)+1,FALSE)</f>
        <v>125809</v>
      </c>
      <c r="F129" s="24">
        <f>VLOOKUP($A129,Losses,MATCH(F$3,'Losses by Year 19882006'!$B$4:$T$4,0)+1,FALSE)/100</f>
        <v>9.4E-2</v>
      </c>
      <c r="G129" s="40">
        <f>VLOOKUP($A129,Sales,MATCH(G$3,'Sales by Year 19882006'!$B$4:$T$4,0)+1,FALSE)</f>
        <v>122927</v>
      </c>
      <c r="H129" s="24">
        <f>VLOOKUP($A129,Losses,MATCH(H$3,'Losses by Year 19882006'!$B$4:$T$4,0)+1,FALSE)/100</f>
        <v>8.8900000000000007E-2</v>
      </c>
      <c r="I129" s="40">
        <f>VLOOKUP($A129,Sales,MATCH(I$3,'Sales by Year 19882006'!$B$4:$T$4,0)+1,FALSE)</f>
        <v>122649</v>
      </c>
      <c r="J129" s="24">
        <f>VLOOKUP($A129,Losses,MATCH(J$3,'Losses by Year 19882006'!$B$4:$T$4,0)+1,FALSE)/100</f>
        <v>8.77E-2</v>
      </c>
      <c r="K129" s="40">
        <f>VLOOKUP($A129,Sales,MATCH(K$3,'Sales by Year 19882006'!$B$4:$T$4,0)+1,FALSE)</f>
        <v>127609</v>
      </c>
      <c r="L129" s="24">
        <f>VLOOKUP($A129,Losses,MATCH(L$3,'Losses by Year 19882006'!$B$4:$T$4,0)+1,FALSE)/100</f>
        <v>9.2899999999999996E-2</v>
      </c>
      <c r="M129" s="40">
        <f>VLOOKUP($A129,Sales,MATCH(M$3,'Sales by Year 19882006'!$B$4:$T$4,0)+1,FALSE)</f>
        <v>124595</v>
      </c>
      <c r="N129" s="24">
        <f>VLOOKUP($A129,Losses,MATCH(N$3,'Losses by Year 19882006'!$B$4:$T$4,0)+1,FALSE)/100</f>
        <v>9.5500000000000002E-2</v>
      </c>
      <c r="O129" s="40">
        <f>VLOOKUP($A129,Sales,MATCH(O$3,'Sales by Year 19882006'!$B$4:$T$4,0)+1,FALSE)</f>
        <v>126569</v>
      </c>
      <c r="P129" s="24">
        <f>VLOOKUP($A129,Losses,MATCH(P$3,'Losses by Year 19882006'!$B$4:$T$4,0)+1,FALSE)/100</f>
        <v>8.9700000000000002E-2</v>
      </c>
      <c r="Q129" s="40">
        <f>VLOOKUP($A129,Sales,MATCH(Q$3,'Sales by Year 19882006'!$B$4:$T$4,0)+1,FALSE)</f>
        <v>137255</v>
      </c>
    </row>
    <row r="130" spans="1:17">
      <c r="A130" s="23" t="s">
        <v>207</v>
      </c>
      <c r="B130" s="40" t="s">
        <v>275</v>
      </c>
      <c r="C130" s="40" t="s">
        <v>276</v>
      </c>
      <c r="D130" s="24">
        <f>VLOOKUP($A130,Losses,MATCH(D$3,'Losses by Year 19882006'!$B$4:$T$4,0)+1,FALSE)/100</f>
        <v>0.1033</v>
      </c>
      <c r="E130" s="40">
        <f>VLOOKUP($A130,Sales,MATCH(E$3,'Sales by Year 19882006'!$B$4:$T$4,0)+1,FALSE)</f>
        <v>125809</v>
      </c>
      <c r="F130" s="24">
        <f>VLOOKUP($A130,Losses,MATCH(F$3,'Losses by Year 19882006'!$B$4:$T$4,0)+1,FALSE)/100</f>
        <v>9.4E-2</v>
      </c>
      <c r="G130" s="40">
        <f>VLOOKUP($A130,Sales,MATCH(G$3,'Sales by Year 19882006'!$B$4:$T$4,0)+1,FALSE)</f>
        <v>122927</v>
      </c>
      <c r="H130" s="24">
        <f>VLOOKUP($A130,Losses,MATCH(H$3,'Losses by Year 19882006'!$B$4:$T$4,0)+1,FALSE)/100</f>
        <v>8.8900000000000007E-2</v>
      </c>
      <c r="I130" s="40">
        <f>VLOOKUP($A130,Sales,MATCH(I$3,'Sales by Year 19882006'!$B$4:$T$4,0)+1,FALSE)</f>
        <v>122649</v>
      </c>
      <c r="J130" s="24">
        <f>VLOOKUP($A130,Losses,MATCH(J$3,'Losses by Year 19882006'!$B$4:$T$4,0)+1,FALSE)/100</f>
        <v>8.77E-2</v>
      </c>
      <c r="K130" s="40">
        <f>VLOOKUP($A130,Sales,MATCH(K$3,'Sales by Year 19882006'!$B$4:$T$4,0)+1,FALSE)</f>
        <v>127609</v>
      </c>
      <c r="L130" s="24">
        <f>VLOOKUP($A130,Losses,MATCH(L$3,'Losses by Year 19882006'!$B$4:$T$4,0)+1,FALSE)/100</f>
        <v>9.2899999999999996E-2</v>
      </c>
      <c r="M130" s="40">
        <f>VLOOKUP($A130,Sales,MATCH(M$3,'Sales by Year 19882006'!$B$4:$T$4,0)+1,FALSE)</f>
        <v>124595</v>
      </c>
      <c r="N130" s="24">
        <f>VLOOKUP($A130,Losses,MATCH(N$3,'Losses by Year 19882006'!$B$4:$T$4,0)+1,FALSE)/100</f>
        <v>9.5500000000000002E-2</v>
      </c>
      <c r="O130" s="40">
        <f>VLOOKUP($A130,Sales,MATCH(O$3,'Sales by Year 19882006'!$B$4:$T$4,0)+1,FALSE)</f>
        <v>126569</v>
      </c>
      <c r="P130" s="24">
        <f>VLOOKUP($A130,Losses,MATCH(P$3,'Losses by Year 19882006'!$B$4:$T$4,0)+1,FALSE)/100</f>
        <v>8.9700000000000002E-2</v>
      </c>
      <c r="Q130" s="40">
        <f>VLOOKUP($A130,Sales,MATCH(Q$3,'Sales by Year 19882006'!$B$4:$T$4,0)+1,FALSE)</f>
        <v>137255</v>
      </c>
    </row>
    <row r="131" spans="1:17">
      <c r="A131" s="23" t="s">
        <v>209</v>
      </c>
      <c r="B131" s="40" t="s">
        <v>324</v>
      </c>
      <c r="C131" s="40" t="s">
        <v>292</v>
      </c>
      <c r="D131" s="24">
        <f>VLOOKUP($A131,Losses,MATCH(D$3,'Losses by Year 19882006'!$B$4:$T$4,0)+1,FALSE)/100</f>
        <v>0.10189999999999999</v>
      </c>
      <c r="E131" s="40">
        <f>VLOOKUP($A131,Sales,MATCH(E$3,'Sales by Year 19882006'!$B$4:$T$4,0)+1,FALSE)</f>
        <v>87577</v>
      </c>
      <c r="F131" s="24">
        <f>VLOOKUP($A131,Losses,MATCH(F$3,'Losses by Year 19882006'!$B$4:$T$4,0)+1,FALSE)/100</f>
        <v>4.6399999999999997E-2</v>
      </c>
      <c r="G131" s="40">
        <f>VLOOKUP($A131,Sales,MATCH(G$3,'Sales by Year 19882006'!$B$4:$T$4,0)+1,FALSE)</f>
        <v>86625</v>
      </c>
      <c r="H131" s="24">
        <f>VLOOKUP($A131,Losses,MATCH(H$3,'Losses by Year 19882006'!$B$4:$T$4,0)+1,FALSE)/100</f>
        <v>8.7899999999999992E-2</v>
      </c>
      <c r="I131" s="40">
        <f>VLOOKUP($A131,Sales,MATCH(I$3,'Sales by Year 19882006'!$B$4:$T$4,0)+1,FALSE)</f>
        <v>89900</v>
      </c>
      <c r="J131" s="24">
        <f>VLOOKUP($A131,Losses,MATCH(J$3,'Losses by Year 19882006'!$B$4:$T$4,0)+1,FALSE)/100</f>
        <v>8.7100000000000011E-2</v>
      </c>
      <c r="K131" s="40">
        <f>VLOOKUP($A131,Sales,MATCH(K$3,'Sales by Year 19882006'!$B$4:$T$4,0)+1,FALSE)</f>
        <v>87132</v>
      </c>
      <c r="L131" s="24">
        <f>VLOOKUP($A131,Losses,MATCH(L$3,'Losses by Year 19882006'!$B$4:$T$4,0)+1,FALSE)/100</f>
        <v>7.6200000000000004E-2</v>
      </c>
      <c r="M131" s="40">
        <f>VLOOKUP($A131,Sales,MATCH(M$3,'Sales by Year 19882006'!$B$4:$T$4,0)+1,FALSE)</f>
        <v>88783</v>
      </c>
      <c r="N131" s="24">
        <f>VLOOKUP($A131,Losses,MATCH(N$3,'Losses by Year 19882006'!$B$4:$T$4,0)+1,FALSE)/100</f>
        <v>0.1024</v>
      </c>
      <c r="O131" s="40">
        <f>VLOOKUP($A131,Sales,MATCH(O$3,'Sales by Year 19882006'!$B$4:$T$4,0)+1,FALSE)</f>
        <v>88785</v>
      </c>
      <c r="P131" s="24">
        <f>VLOOKUP($A131,Losses,MATCH(P$3,'Losses by Year 19882006'!$B$4:$T$4,0)+1,FALSE)/100</f>
        <v>8.8000000000000009E-2</v>
      </c>
      <c r="Q131" s="40">
        <f>VLOOKUP($A131,Sales,MATCH(Q$3,'Sales by Year 19882006'!$B$4:$T$4,0)+1,FALSE)</f>
        <v>92541</v>
      </c>
    </row>
    <row r="132" spans="1:17">
      <c r="A132" s="23" t="s">
        <v>213</v>
      </c>
      <c r="B132" s="40" t="s">
        <v>255</v>
      </c>
      <c r="C132" s="40" t="s">
        <v>246</v>
      </c>
      <c r="D132" s="24">
        <f>VLOOKUP($A132,Losses,MATCH(D$3,'Losses by Year 19882006'!$B$4:$T$4,0)+1,FALSE)/100</f>
        <v>0.11939999999999999</v>
      </c>
      <c r="E132" s="40">
        <f>VLOOKUP($A132,Sales,MATCH(E$3,'Sales by Year 19882006'!$B$4:$T$4,0)+1,FALSE)</f>
        <v>45237</v>
      </c>
      <c r="F132" s="24">
        <f>VLOOKUP($A132,Losses,MATCH(F$3,'Losses by Year 19882006'!$B$4:$T$4,0)+1,FALSE)/100</f>
        <v>0</v>
      </c>
      <c r="G132" s="40">
        <f>VLOOKUP($A132,Sales,MATCH(G$3,'Sales by Year 19882006'!$B$4:$T$4,0)+1,FALSE)</f>
        <v>51717</v>
      </c>
      <c r="H132" s="24">
        <f>VLOOKUP($A132,Losses,MATCH(H$3,'Losses by Year 19882006'!$B$4:$T$4,0)+1,FALSE)/100</f>
        <v>0</v>
      </c>
      <c r="I132" s="40">
        <f>VLOOKUP($A132,Sales,MATCH(I$3,'Sales by Year 19882006'!$B$4:$T$4,0)+1,FALSE)</f>
        <v>49386</v>
      </c>
      <c r="J132" s="24">
        <f>VLOOKUP($A132,Losses,MATCH(J$3,'Losses by Year 19882006'!$B$4:$T$4,0)+1,FALSE)/100</f>
        <v>0</v>
      </c>
      <c r="K132" s="40">
        <f>VLOOKUP($A132,Sales,MATCH(K$3,'Sales by Year 19882006'!$B$4:$T$4,0)+1,FALSE)</f>
        <v>49681</v>
      </c>
      <c r="L132" s="24">
        <f>VLOOKUP($A132,Losses,MATCH(L$3,'Losses by Year 19882006'!$B$4:$T$4,0)+1,FALSE)/100</f>
        <v>0</v>
      </c>
      <c r="M132" s="40">
        <f>VLOOKUP($A132,Sales,MATCH(M$3,'Sales by Year 19882006'!$B$4:$T$4,0)+1,FALSE)</f>
        <v>51175</v>
      </c>
      <c r="N132" s="24">
        <f>VLOOKUP($A132,Losses,MATCH(N$3,'Losses by Year 19882006'!$B$4:$T$4,0)+1,FALSE)/100</f>
        <v>0</v>
      </c>
      <c r="O132" s="40">
        <f>VLOOKUP($A132,Sales,MATCH(O$3,'Sales by Year 19882006'!$B$4:$T$4,0)+1,FALSE)</f>
        <v>55949</v>
      </c>
      <c r="P132" s="24">
        <f>VLOOKUP($A132,Losses,MATCH(P$3,'Losses by Year 19882006'!$B$4:$T$4,0)+1,FALSE)/100</f>
        <v>0</v>
      </c>
      <c r="Q132" s="40">
        <f>VLOOKUP($A132,Sales,MATCH(Q$3,'Sales by Year 19882006'!$B$4:$T$4,0)+1,FALSE)</f>
        <v>50339</v>
      </c>
    </row>
    <row r="133" spans="1:17">
      <c r="A133" s="23" t="s">
        <v>214</v>
      </c>
      <c r="B133" s="40" t="s">
        <v>290</v>
      </c>
      <c r="C133" s="40" t="s">
        <v>287</v>
      </c>
      <c r="D133" s="24">
        <f>VLOOKUP($A133,Losses,MATCH(D$3,'Losses by Year 19882006'!$B$4:$T$4,0)+1,FALSE)/100</f>
        <v>5.4800000000000001E-2</v>
      </c>
      <c r="E133" s="40">
        <f>VLOOKUP($A133,Sales,MATCH(E$3,'Sales by Year 19882006'!$B$4:$T$4,0)+1,FALSE)</f>
        <v>639999</v>
      </c>
      <c r="F133" s="24">
        <f>VLOOKUP($A133,Losses,MATCH(F$3,'Losses by Year 19882006'!$B$4:$T$4,0)+1,FALSE)/100</f>
        <v>7.4999999999999997E-3</v>
      </c>
      <c r="G133" s="40">
        <f>VLOOKUP($A133,Sales,MATCH(G$3,'Sales by Year 19882006'!$B$4:$T$4,0)+1,FALSE)</f>
        <v>653172</v>
      </c>
      <c r="H133" s="24">
        <f>VLOOKUP($A133,Losses,MATCH(H$3,'Losses by Year 19882006'!$B$4:$T$4,0)+1,FALSE)/100</f>
        <v>0</v>
      </c>
      <c r="I133" s="40">
        <f>VLOOKUP($A133,Sales,MATCH(I$3,'Sales by Year 19882006'!$B$4:$T$4,0)+1,FALSE)</f>
        <v>674809</v>
      </c>
      <c r="J133" s="24">
        <f>VLOOKUP($A133,Losses,MATCH(J$3,'Losses by Year 19882006'!$B$4:$T$4,0)+1,FALSE)/100</f>
        <v>3.6200000000000003E-2</v>
      </c>
      <c r="K133" s="40">
        <f>VLOOKUP($A133,Sales,MATCH(K$3,'Sales by Year 19882006'!$B$4:$T$4,0)+1,FALSE)</f>
        <v>619957</v>
      </c>
      <c r="L133" s="24">
        <f>VLOOKUP($A133,Losses,MATCH(L$3,'Losses by Year 19882006'!$B$4:$T$4,0)+1,FALSE)/100</f>
        <v>2.3199999999999998E-2</v>
      </c>
      <c r="M133" s="40">
        <f>VLOOKUP($A133,Sales,MATCH(M$3,'Sales by Year 19882006'!$B$4:$T$4,0)+1,FALSE)</f>
        <v>678629</v>
      </c>
      <c r="N133" s="24">
        <f>VLOOKUP($A133,Losses,MATCH(N$3,'Losses by Year 19882006'!$B$4:$T$4,0)+1,FALSE)/100</f>
        <v>5.2999999999999999E-2</v>
      </c>
      <c r="O133" s="40">
        <f>VLOOKUP($A133,Sales,MATCH(O$3,'Sales by Year 19882006'!$B$4:$T$4,0)+1,FALSE)</f>
        <v>706252</v>
      </c>
      <c r="P133" s="24">
        <f>VLOOKUP($A133,Losses,MATCH(P$3,'Losses by Year 19882006'!$B$4:$T$4,0)+1,FALSE)/100</f>
        <v>5.3399999999999996E-2</v>
      </c>
      <c r="Q133" s="40">
        <f>VLOOKUP($A133,Sales,MATCH(Q$3,'Sales by Year 19882006'!$B$4:$T$4,0)+1,FALSE)</f>
        <v>736157</v>
      </c>
    </row>
    <row r="134" spans="1:17">
      <c r="A134" s="23" t="s">
        <v>215</v>
      </c>
      <c r="B134" s="40" t="s">
        <v>325</v>
      </c>
      <c r="C134" s="40" t="s">
        <v>292</v>
      </c>
      <c r="D134" s="24">
        <f>VLOOKUP($A134,Losses,MATCH(D$3,'Losses by Year 19882006'!$B$4:$T$4,0)+1,FALSE)/100</f>
        <v>8.0700000000000008E-2</v>
      </c>
      <c r="E134" s="40">
        <f>VLOOKUP($A134,Sales,MATCH(E$3,'Sales by Year 19882006'!$B$4:$T$4,0)+1,FALSE)</f>
        <v>69585</v>
      </c>
      <c r="F134" s="24">
        <f>VLOOKUP($A134,Losses,MATCH(F$3,'Losses by Year 19882006'!$B$4:$T$4,0)+1,FALSE)/100</f>
        <v>8.0600000000000005E-2</v>
      </c>
      <c r="G134" s="40">
        <f>VLOOKUP($A134,Sales,MATCH(G$3,'Sales by Year 19882006'!$B$4:$T$4,0)+1,FALSE)</f>
        <v>66931</v>
      </c>
      <c r="H134" s="24">
        <f>VLOOKUP($A134,Losses,MATCH(H$3,'Losses by Year 19882006'!$B$4:$T$4,0)+1,FALSE)/100</f>
        <v>6.6799999999999998E-2</v>
      </c>
      <c r="I134" s="40">
        <f>VLOOKUP($A134,Sales,MATCH(I$3,'Sales by Year 19882006'!$B$4:$T$4,0)+1,FALSE)</f>
        <v>67291</v>
      </c>
      <c r="J134" s="24">
        <f>VLOOKUP($A134,Losses,MATCH(J$3,'Losses by Year 19882006'!$B$4:$T$4,0)+1,FALSE)/100</f>
        <v>8.4600000000000009E-2</v>
      </c>
      <c r="K134" s="40">
        <f>VLOOKUP($A134,Sales,MATCH(K$3,'Sales by Year 19882006'!$B$4:$T$4,0)+1,FALSE)</f>
        <v>67104</v>
      </c>
      <c r="L134" s="24">
        <f>VLOOKUP($A134,Losses,MATCH(L$3,'Losses by Year 19882006'!$B$4:$T$4,0)+1,FALSE)/100</f>
        <v>8.9200000000000002E-2</v>
      </c>
      <c r="M134" s="40">
        <f>VLOOKUP($A134,Sales,MATCH(M$3,'Sales by Year 19882006'!$B$4:$T$4,0)+1,FALSE)</f>
        <v>68230</v>
      </c>
      <c r="N134" s="24">
        <f>VLOOKUP($A134,Losses,MATCH(N$3,'Losses by Year 19882006'!$B$4:$T$4,0)+1,FALSE)/100</f>
        <v>8.6599999999999996E-2</v>
      </c>
      <c r="O134" s="40">
        <f>VLOOKUP($A134,Sales,MATCH(O$3,'Sales by Year 19882006'!$B$4:$T$4,0)+1,FALSE)</f>
        <v>68221</v>
      </c>
      <c r="P134" s="24">
        <f>VLOOKUP($A134,Losses,MATCH(P$3,'Losses by Year 19882006'!$B$4:$T$4,0)+1,FALSE)/100</f>
        <v>3.0299999999999997E-2</v>
      </c>
      <c r="Q134" s="40">
        <f>VLOOKUP($A134,Sales,MATCH(Q$3,'Sales by Year 19882006'!$B$4:$T$4,0)+1,FALSE)</f>
        <v>68296</v>
      </c>
    </row>
    <row r="135" spans="1:17">
      <c r="A135" s="23" t="s">
        <v>81</v>
      </c>
      <c r="B135" s="40" t="s">
        <v>260</v>
      </c>
      <c r="C135" s="40" t="s">
        <v>246</v>
      </c>
      <c r="D135" s="24">
        <f>VLOOKUP($A135,Losses,MATCH(D$3,'Losses by Year 19882006'!$B$4:$T$4,0)+1,FALSE)/100</f>
        <v>0</v>
      </c>
      <c r="E135" s="40">
        <f>VLOOKUP($A135,Sales,MATCH(E$3,'Sales by Year 19882006'!$B$4:$T$4,0)+1,FALSE)</f>
        <v>100340</v>
      </c>
      <c r="F135" s="24">
        <f>VLOOKUP($A135,Losses,MATCH(F$3,'Losses by Year 19882006'!$B$4:$T$4,0)+1,FALSE)/100</f>
        <v>2.7200000000000002E-2</v>
      </c>
      <c r="G135" s="40">
        <f>VLOOKUP($A135,Sales,MATCH(G$3,'Sales by Year 19882006'!$B$4:$T$4,0)+1,FALSE)</f>
        <v>107167</v>
      </c>
      <c r="H135" s="24">
        <f>VLOOKUP($A135,Losses,MATCH(H$3,'Losses by Year 19882006'!$B$4:$T$4,0)+1,FALSE)/100</f>
        <v>2.7200000000000002E-2</v>
      </c>
      <c r="I135" s="40">
        <f>VLOOKUP($A135,Sales,MATCH(I$3,'Sales by Year 19882006'!$B$4:$T$4,0)+1,FALSE)</f>
        <v>69469</v>
      </c>
      <c r="J135" s="24">
        <f>VLOOKUP($A135,Losses,MATCH(J$3,'Losses by Year 19882006'!$B$4:$T$4,0)+1,FALSE)/100</f>
        <v>3.2899999999999999E-2</v>
      </c>
      <c r="K135" s="40">
        <f>VLOOKUP($A135,Sales,MATCH(K$3,'Sales by Year 19882006'!$B$4:$T$4,0)+1,FALSE)</f>
        <v>77070</v>
      </c>
      <c r="L135" s="24">
        <f>VLOOKUP($A135,Losses,MATCH(L$3,'Losses by Year 19882006'!$B$4:$T$4,0)+1,FALSE)/100</f>
        <v>6.3E-2</v>
      </c>
      <c r="M135" s="40">
        <f>VLOOKUP($A135,Sales,MATCH(M$3,'Sales by Year 19882006'!$B$4:$T$4,0)+1,FALSE)</f>
        <v>33713</v>
      </c>
      <c r="N135" s="24">
        <f>VLOOKUP($A135,Losses,MATCH(N$3,'Losses by Year 19882006'!$B$4:$T$4,0)+1,FALSE)/100</f>
        <v>0</v>
      </c>
      <c r="O135" s="40">
        <f>VLOOKUP($A135,Sales,MATCH(O$3,'Sales by Year 19882006'!$B$4:$T$4,0)+1,FALSE)</f>
        <v>28891</v>
      </c>
      <c r="P135" s="24">
        <f>VLOOKUP($A135,Losses,MATCH(P$3,'Losses by Year 19882006'!$B$4:$T$4,0)+1,FALSE)/100</f>
        <v>0</v>
      </c>
      <c r="Q135" s="40">
        <f>VLOOKUP($A135,Sales,MATCH(Q$3,'Sales by Year 19882006'!$B$4:$T$4,0)+1,FALSE)</f>
        <v>35026</v>
      </c>
    </row>
    <row r="136" spans="1:17">
      <c r="A136" s="23" t="s">
        <v>172</v>
      </c>
      <c r="B136" s="40" t="s">
        <v>285</v>
      </c>
      <c r="C136" s="40" t="s">
        <v>276</v>
      </c>
      <c r="D136" s="24">
        <f>VLOOKUP($A136,Losses,MATCH(D$3,'Losses by Year 19882006'!$B$4:$T$4,0)+1,FALSE)/100</f>
        <v>8.6699999999999999E-2</v>
      </c>
      <c r="E136" s="40">
        <f>VLOOKUP($A136,Sales,MATCH(E$3,'Sales by Year 19882006'!$B$4:$T$4,0)+1,FALSE)</f>
        <v>110416</v>
      </c>
      <c r="F136" s="24">
        <f>VLOOKUP($A136,Losses,MATCH(F$3,'Losses by Year 19882006'!$B$4:$T$4,0)+1,FALSE)/100</f>
        <v>8.0299999999999996E-2</v>
      </c>
      <c r="G136" s="40">
        <f>VLOOKUP($A136,Sales,MATCH(G$3,'Sales by Year 19882006'!$B$4:$T$4,0)+1,FALSE)</f>
        <v>111749</v>
      </c>
      <c r="H136" s="24">
        <f>VLOOKUP($A136,Losses,MATCH(H$3,'Losses by Year 19882006'!$B$4:$T$4,0)+1,FALSE)/100</f>
        <v>6.9800000000000001E-2</v>
      </c>
      <c r="I136" s="40">
        <f>VLOOKUP($A136,Sales,MATCH(I$3,'Sales by Year 19882006'!$B$4:$T$4,0)+1,FALSE)</f>
        <v>117279</v>
      </c>
      <c r="J136" s="24">
        <f>VLOOKUP($A136,Losses,MATCH(J$3,'Losses by Year 19882006'!$B$4:$T$4,0)+1,FALSE)/100</f>
        <v>7.9299999999999995E-2</v>
      </c>
      <c r="K136" s="40">
        <f>VLOOKUP($A136,Sales,MATCH(K$3,'Sales by Year 19882006'!$B$4:$T$4,0)+1,FALSE)</f>
        <v>119809</v>
      </c>
      <c r="L136" s="24">
        <f>VLOOKUP($A136,Losses,MATCH(L$3,'Losses by Year 19882006'!$B$4:$T$4,0)+1,FALSE)/100</f>
        <v>6.7699999999999996E-2</v>
      </c>
      <c r="M136" s="40">
        <f>VLOOKUP($A136,Sales,MATCH(M$3,'Sales by Year 19882006'!$B$4:$T$4,0)+1,FALSE)</f>
        <v>123299</v>
      </c>
      <c r="N136" s="24">
        <f>VLOOKUP($A136,Losses,MATCH(N$3,'Losses by Year 19882006'!$B$4:$T$4,0)+1,FALSE)/100</f>
        <v>8.5000000000000006E-2</v>
      </c>
      <c r="O136" s="40">
        <f>VLOOKUP($A136,Sales,MATCH(O$3,'Sales by Year 19882006'!$B$4:$T$4,0)+1,FALSE)</f>
        <v>127986</v>
      </c>
      <c r="P136" s="24">
        <f>VLOOKUP($A136,Losses,MATCH(P$3,'Losses by Year 19882006'!$B$4:$T$4,0)+1,FALSE)/100</f>
        <v>7.3899999999999993E-2</v>
      </c>
      <c r="Q136" s="40">
        <f>VLOOKUP($A136,Sales,MATCH(Q$3,'Sales by Year 19882006'!$B$4:$T$4,0)+1,FALSE)</f>
        <v>134266</v>
      </c>
    </row>
    <row r="137" spans="1:17">
      <c r="A137" s="23" t="s">
        <v>205</v>
      </c>
      <c r="B137" s="40" t="s">
        <v>289</v>
      </c>
      <c r="C137" s="40" t="s">
        <v>287</v>
      </c>
      <c r="D137" s="24">
        <f>VLOOKUP($A137,Losses,MATCH(D$3,'Losses by Year 19882006'!$B$4:$T$4,0)+1,FALSE)/100</f>
        <v>0.1177</v>
      </c>
      <c r="E137" s="40">
        <f>VLOOKUP($A137,Sales,MATCH(E$3,'Sales by Year 19882006'!$B$4:$T$4,0)+1,FALSE)</f>
        <v>20566</v>
      </c>
      <c r="F137" s="24">
        <f>VLOOKUP($A137,Losses,MATCH(F$3,'Losses by Year 19882006'!$B$4:$T$4,0)+1,FALSE)/100</f>
        <v>6.7299999999999999E-2</v>
      </c>
      <c r="G137" s="40">
        <f>VLOOKUP($A137,Sales,MATCH(G$3,'Sales by Year 19882006'!$B$4:$T$4,0)+1,FALSE)</f>
        <v>21286</v>
      </c>
      <c r="H137" s="24">
        <f>VLOOKUP($A137,Losses,MATCH(H$3,'Losses by Year 19882006'!$B$4:$T$4,0)+1,FALSE)/100</f>
        <v>9.2899999999999996E-2</v>
      </c>
      <c r="I137" s="40">
        <f>VLOOKUP($A137,Sales,MATCH(I$3,'Sales by Year 19882006'!$B$4:$T$4,0)+1,FALSE)</f>
        <v>21903</v>
      </c>
      <c r="J137" s="24">
        <f>VLOOKUP($A137,Losses,MATCH(J$3,'Losses by Year 19882006'!$B$4:$T$4,0)+1,FALSE)/100</f>
        <v>8.77E-2</v>
      </c>
      <c r="K137" s="40">
        <f>VLOOKUP($A137,Sales,MATCH(K$3,'Sales by Year 19882006'!$B$4:$T$4,0)+1,FALSE)</f>
        <v>22937</v>
      </c>
      <c r="L137" s="24">
        <f>VLOOKUP($A137,Losses,MATCH(L$3,'Losses by Year 19882006'!$B$4:$T$4,0)+1,FALSE)/100</f>
        <v>9.3000000000000013E-2</v>
      </c>
      <c r="M137" s="40">
        <f>VLOOKUP($A137,Sales,MATCH(M$3,'Sales by Year 19882006'!$B$4:$T$4,0)+1,FALSE)</f>
        <v>21080</v>
      </c>
      <c r="N137" s="24">
        <f>VLOOKUP($A137,Losses,MATCH(N$3,'Losses by Year 19882006'!$B$4:$T$4,0)+1,FALSE)/100</f>
        <v>6.6600000000000006E-2</v>
      </c>
      <c r="O137" s="40">
        <f>VLOOKUP($A137,Sales,MATCH(O$3,'Sales by Year 19882006'!$B$4:$T$4,0)+1,FALSE)</f>
        <v>21566</v>
      </c>
      <c r="P137" s="24">
        <f>VLOOKUP($A137,Losses,MATCH(P$3,'Losses by Year 19882006'!$B$4:$T$4,0)+1,FALSE)/100</f>
        <v>0.1</v>
      </c>
      <c r="Q137" s="40">
        <f>VLOOKUP($A137,Sales,MATCH(Q$3,'Sales by Year 19882006'!$B$4:$T$4,0)+1,FALSE)</f>
        <v>22502</v>
      </c>
    </row>
    <row r="138" spans="1:17">
      <c r="Q138" s="43"/>
    </row>
    <row r="139" spans="1:17">
      <c r="A139" t="s">
        <v>656</v>
      </c>
      <c r="E139" s="71">
        <f>SUM(E6:E137)</f>
        <v>182147890</v>
      </c>
      <c r="G139" s="71">
        <f>SUM(G6:G137)</f>
        <v>170886443</v>
      </c>
      <c r="I139" s="71">
        <f>SUM(I6:I137)</f>
        <v>171575588</v>
      </c>
      <c r="K139" s="71">
        <f>SUM(K6:K137)</f>
        <v>173185530</v>
      </c>
      <c r="M139" s="71">
        <f>SUM(M6:M137)</f>
        <v>175696142</v>
      </c>
      <c r="O139" s="71">
        <f>SUM(O6:O137)</f>
        <v>178423273</v>
      </c>
      <c r="Q139" s="71">
        <f>SUM(Q6:Q137)</f>
        <v>185226178</v>
      </c>
    </row>
    <row r="140" spans="1:17">
      <c r="E140" s="43">
        <f>E139/8760</f>
        <v>20793.138127853883</v>
      </c>
      <c r="G140" s="43">
        <f>G139/8760</f>
        <v>19507.584817351599</v>
      </c>
      <c r="I140" s="43">
        <f>I139/8760</f>
        <v>19586.254337899543</v>
      </c>
      <c r="K140" s="43">
        <f>K139/8760</f>
        <v>19770.037671232876</v>
      </c>
      <c r="M140" s="43">
        <f>M139/8760</f>
        <v>20056.637214611874</v>
      </c>
      <c r="O140" s="43">
        <f>O139/8760</f>
        <v>20367.953538812784</v>
      </c>
      <c r="Q140" s="43">
        <f>Q139/8760</f>
        <v>21144.540867579908</v>
      </c>
    </row>
    <row r="142" spans="1:17" ht="26.4">
      <c r="D142" s="39" t="s">
        <v>401</v>
      </c>
      <c r="E142" s="39"/>
      <c r="F142" s="39" t="s">
        <v>402</v>
      </c>
      <c r="G142" s="39"/>
      <c r="H142" s="39" t="s">
        <v>403</v>
      </c>
      <c r="I142" s="39"/>
      <c r="J142" s="39" t="s">
        <v>404</v>
      </c>
      <c r="K142" s="39"/>
      <c r="L142" s="39" t="s">
        <v>405</v>
      </c>
      <c r="M142" s="39"/>
      <c r="N142" s="39" t="s">
        <v>406</v>
      </c>
      <c r="O142" s="39"/>
      <c r="P142" s="39" t="s">
        <v>407</v>
      </c>
    </row>
    <row r="143" spans="1:17">
      <c r="B143" s="23" t="s">
        <v>390</v>
      </c>
      <c r="C143" s="23"/>
      <c r="D143" s="37">
        <f>AVERAGE(D6:D137)</f>
        <v>5.6387121212121201E-2</v>
      </c>
      <c r="E143" s="23"/>
      <c r="F143" s="37">
        <f>AVERAGE(F6:F137)</f>
        <v>5.2581818181818181E-2</v>
      </c>
      <c r="G143" s="23"/>
      <c r="H143" s="37">
        <f>AVERAGE(H6:H137)</f>
        <v>5.5893939393939378E-2</v>
      </c>
      <c r="I143" s="23"/>
      <c r="J143" s="37">
        <f>AVERAGE(J6:J137)</f>
        <v>5.9305303030303021E-2</v>
      </c>
      <c r="K143" s="23"/>
      <c r="L143" s="37">
        <f>AVERAGE(L6:L137)</f>
        <v>5.1400757575757586E-2</v>
      </c>
      <c r="M143" s="23"/>
      <c r="N143" s="37">
        <f>AVERAGE(N6:N137)</f>
        <v>5.4945454545454547E-2</v>
      </c>
      <c r="O143" s="23"/>
      <c r="P143" s="37">
        <f>AVERAGE(P6:P137)</f>
        <v>5.3691666666666651E-2</v>
      </c>
    </row>
    <row r="144" spans="1:17">
      <c r="B144" s="23" t="s">
        <v>391</v>
      </c>
      <c r="C144" s="23"/>
      <c r="D144" s="37">
        <f>MEDIAN(D6:D137)</f>
        <v>5.475E-2</v>
      </c>
      <c r="E144" s="23"/>
      <c r="F144" s="37">
        <f>MEDIAN(F6:F137)</f>
        <v>0.05</v>
      </c>
      <c r="G144" s="23"/>
      <c r="H144" s="37">
        <f>MEDIAN(H6:H137)</f>
        <v>5.2049999999999999E-2</v>
      </c>
      <c r="I144" s="23"/>
      <c r="J144" s="37">
        <f>MEDIAN(J6:J137)</f>
        <v>5.91E-2</v>
      </c>
      <c r="K144" s="23"/>
      <c r="L144" s="37">
        <f>MEDIAN(L6:L137)</f>
        <v>5.0199999999999995E-2</v>
      </c>
      <c r="M144" s="23"/>
      <c r="N144" s="37">
        <f>MEDIAN(N6:N137)</f>
        <v>5.4050000000000001E-2</v>
      </c>
      <c r="O144" s="23"/>
      <c r="P144" s="37">
        <f>MEDIAN(P6:P137)</f>
        <v>5.0549999999999998E-2</v>
      </c>
    </row>
    <row r="145" spans="2:16">
      <c r="B145" s="23" t="s">
        <v>392</v>
      </c>
      <c r="C145" s="23"/>
      <c r="D145" s="37">
        <f>SUMPRODUCT(D6:D137,E6:E137)/SUM(E6:E137)</f>
        <v>4.4401396694191742E-2</v>
      </c>
      <c r="E145" s="23"/>
      <c r="F145" s="37">
        <f>SUMPRODUCT(F6:F137,G6:G137)/SUM(G6:G137)</f>
        <v>4.8906797899702335E-2</v>
      </c>
      <c r="G145" s="23"/>
      <c r="H145" s="37">
        <f>SUMPRODUCT(H6:H137,I6:I137)/SUM(I6:I137)</f>
        <v>5.5547895477414892E-2</v>
      </c>
      <c r="I145" s="23"/>
      <c r="J145" s="37">
        <f>SUMPRODUCT(J6:J137,K6:K137)/SUM(K6:K137)</f>
        <v>4.7149560146855236E-2</v>
      </c>
      <c r="K145" s="23"/>
      <c r="L145" s="37">
        <f>SUMPRODUCT(L6:L137,M6:M137)/SUM(M6:M137)</f>
        <v>4.7304041805880971E-2</v>
      </c>
      <c r="M145" s="23"/>
      <c r="N145" s="37">
        <f>SUMPRODUCT(N6:N137,O6:O137)/SUM(O6:O137)</f>
        <v>4.9002196342402056E-2</v>
      </c>
      <c r="O145" s="23"/>
      <c r="P145" s="37">
        <f>SUMPRODUCT(P6:P137,Q6:Q137)/SUM(Q6:Q137)</f>
        <v>4.7790974841579882E-2</v>
      </c>
    </row>
    <row r="147" spans="2:16" ht="26.4">
      <c r="C147" s="39" t="s">
        <v>401</v>
      </c>
      <c r="D147" s="39" t="s">
        <v>402</v>
      </c>
      <c r="E147" s="39" t="s">
        <v>403</v>
      </c>
      <c r="F147" s="39" t="s">
        <v>404</v>
      </c>
      <c r="G147" s="39" t="s">
        <v>405</v>
      </c>
      <c r="H147" s="39" t="s">
        <v>406</v>
      </c>
      <c r="I147" s="39" t="s">
        <v>407</v>
      </c>
    </row>
    <row r="148" spans="2:16">
      <c r="B148" s="23" t="s">
        <v>390</v>
      </c>
      <c r="C148" s="36">
        <f>D143</f>
        <v>5.6387121212121201E-2</v>
      </c>
      <c r="D148" s="36">
        <f>F143</f>
        <v>5.2581818181818181E-2</v>
      </c>
      <c r="E148" s="36">
        <f>H143</f>
        <v>5.5893939393939378E-2</v>
      </c>
      <c r="F148" s="36">
        <f>J143</f>
        <v>5.9305303030303021E-2</v>
      </c>
      <c r="G148" s="36">
        <f>L143</f>
        <v>5.1400757575757586E-2</v>
      </c>
      <c r="H148" s="36">
        <f>N143</f>
        <v>5.4945454545454547E-2</v>
      </c>
      <c r="I148" s="36">
        <f>P143</f>
        <v>5.3691666666666651E-2</v>
      </c>
    </row>
    <row r="149" spans="2:16">
      <c r="B149" s="23" t="s">
        <v>391</v>
      </c>
      <c r="C149" s="36">
        <f t="shared" ref="C149:C150" si="0">D144</f>
        <v>5.475E-2</v>
      </c>
      <c r="D149" s="36">
        <f t="shared" ref="D149:D150" si="1">F144</f>
        <v>0.05</v>
      </c>
      <c r="E149" s="36">
        <f t="shared" ref="E149:E150" si="2">H144</f>
        <v>5.2049999999999999E-2</v>
      </c>
      <c r="F149" s="36">
        <f t="shared" ref="F149:F150" si="3">J144</f>
        <v>5.91E-2</v>
      </c>
      <c r="G149" s="36">
        <f t="shared" ref="G149:G150" si="4">L144</f>
        <v>5.0199999999999995E-2</v>
      </c>
      <c r="H149" s="36">
        <f t="shared" ref="H149:H150" si="5">N144</f>
        <v>5.4050000000000001E-2</v>
      </c>
      <c r="I149" s="36">
        <f t="shared" ref="I149:I150" si="6">P144</f>
        <v>5.0549999999999998E-2</v>
      </c>
    </row>
    <row r="150" spans="2:16">
      <c r="B150" s="23" t="s">
        <v>392</v>
      </c>
      <c r="C150" s="36">
        <f t="shared" si="0"/>
        <v>4.4401396694191742E-2</v>
      </c>
      <c r="D150" s="36">
        <f t="shared" si="1"/>
        <v>4.8906797899702335E-2</v>
      </c>
      <c r="E150" s="36">
        <f t="shared" si="2"/>
        <v>5.5547895477414892E-2</v>
      </c>
      <c r="F150" s="36">
        <f t="shared" si="3"/>
        <v>4.7149560146855236E-2</v>
      </c>
      <c r="G150" s="36">
        <f t="shared" si="4"/>
        <v>4.7304041805880971E-2</v>
      </c>
      <c r="H150" s="36">
        <f t="shared" si="5"/>
        <v>4.9002196342402056E-2</v>
      </c>
      <c r="I150" s="36">
        <f t="shared" si="6"/>
        <v>4.7790974841579882E-2</v>
      </c>
    </row>
    <row r="151" spans="2:16">
      <c r="B151" s="72" t="s">
        <v>658</v>
      </c>
      <c r="C151" s="43">
        <f>E140</f>
        <v>20793.138127853883</v>
      </c>
      <c r="D151" s="43">
        <f>G140</f>
        <v>19507.584817351599</v>
      </c>
      <c r="E151" s="43">
        <f>I140</f>
        <v>19586.254337899543</v>
      </c>
      <c r="F151" s="43">
        <f>K140</f>
        <v>19770.037671232876</v>
      </c>
      <c r="G151" s="43">
        <f>M140</f>
        <v>20056.637214611874</v>
      </c>
      <c r="H151" s="43">
        <f>O140</f>
        <v>20367.953538812784</v>
      </c>
      <c r="I151" s="43">
        <f>Q140</f>
        <v>21144.540867579908</v>
      </c>
    </row>
  </sheetData>
  <pageMargins left="0.75" right="0.75" top="1" bottom="1"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324"/>
  <sheetViews>
    <sheetView workbookViewId="0">
      <selection activeCell="E313" sqref="A162:E313"/>
    </sheetView>
  </sheetViews>
  <sheetFormatPr defaultRowHeight="13.2"/>
  <cols>
    <col min="1" max="1" width="41.6640625" customWidth="1"/>
    <col min="2" max="2" width="51.6640625" customWidth="1"/>
    <col min="3" max="3" width="14.109375" bestFit="1" customWidth="1"/>
    <col min="4" max="4" width="12.88671875" style="35" bestFit="1" customWidth="1"/>
    <col min="5" max="5" width="18.6640625" style="35" bestFit="1" customWidth="1"/>
    <col min="6" max="6" width="17.6640625" style="35" bestFit="1" customWidth="1"/>
    <col min="7" max="7" width="14.5546875" bestFit="1" customWidth="1"/>
  </cols>
  <sheetData>
    <row r="1" spans="1:8" ht="15.6">
      <c r="A1" s="25" t="s">
        <v>231</v>
      </c>
      <c r="B1" s="26"/>
      <c r="C1" s="26"/>
      <c r="D1" s="27"/>
      <c r="E1" s="27"/>
      <c r="F1" s="27"/>
      <c r="G1" s="26"/>
    </row>
    <row r="2" spans="1:8" ht="15.6">
      <c r="A2" s="25" t="s">
        <v>232</v>
      </c>
      <c r="B2" s="26"/>
      <c r="C2" s="26"/>
      <c r="D2" s="27"/>
      <c r="E2" s="27"/>
      <c r="F2" s="27"/>
      <c r="G2" s="26"/>
    </row>
    <row r="4" spans="1:8" ht="52.8">
      <c r="B4" s="28" t="s">
        <v>233</v>
      </c>
      <c r="C4" s="28" t="s">
        <v>234</v>
      </c>
      <c r="D4" s="29" t="s">
        <v>235</v>
      </c>
      <c r="E4" s="30" t="s">
        <v>236</v>
      </c>
      <c r="F4" s="30" t="s">
        <v>237</v>
      </c>
      <c r="G4" s="30" t="s">
        <v>238</v>
      </c>
      <c r="H4" s="31" t="s">
        <v>239</v>
      </c>
    </row>
    <row r="5" spans="1:8">
      <c r="A5" t="str">
        <f>CONCATENATE(B5,C5)</f>
        <v>Alder Mutual Light Co, IncWA</v>
      </c>
      <c r="B5" s="32" t="s">
        <v>326</v>
      </c>
      <c r="C5" s="32" t="s">
        <v>327</v>
      </c>
      <c r="D5" s="32" t="s">
        <v>244</v>
      </c>
      <c r="E5" s="33">
        <v>271</v>
      </c>
      <c r="F5" s="33">
        <v>257</v>
      </c>
      <c r="G5" s="33">
        <v>3798</v>
      </c>
      <c r="H5" s="34">
        <v>6.7667193259610325</v>
      </c>
    </row>
    <row r="6" spans="1:8" ht="26.4">
      <c r="A6" t="str">
        <f t="shared" ref="A6:A69" si="0">CONCATENATE(B6,C6)</f>
        <v>Avista CorpID</v>
      </c>
      <c r="B6" s="32" t="s">
        <v>245</v>
      </c>
      <c r="C6" s="32" t="s">
        <v>246</v>
      </c>
      <c r="D6" s="32" t="s">
        <v>242</v>
      </c>
      <c r="E6" s="33">
        <v>116052</v>
      </c>
      <c r="F6" s="33">
        <v>191841</v>
      </c>
      <c r="G6" s="33">
        <v>3375278</v>
      </c>
      <c r="H6" s="34">
        <v>5.6837096085122472</v>
      </c>
    </row>
    <row r="7" spans="1:8" ht="26.4">
      <c r="A7" t="str">
        <f t="shared" si="0"/>
        <v>Avista CorpMT</v>
      </c>
      <c r="B7" s="32" t="s">
        <v>245</v>
      </c>
      <c r="C7" s="32" t="s">
        <v>276</v>
      </c>
      <c r="D7" s="32" t="s">
        <v>242</v>
      </c>
      <c r="E7" s="33">
        <v>19</v>
      </c>
      <c r="F7" s="33">
        <v>17</v>
      </c>
      <c r="G7" s="33">
        <v>307</v>
      </c>
      <c r="H7" s="34">
        <v>5.5374592833876228</v>
      </c>
    </row>
    <row r="8" spans="1:8" ht="26.4">
      <c r="A8" t="str">
        <f t="shared" si="0"/>
        <v>Avista CorpWA</v>
      </c>
      <c r="B8" s="32" t="s">
        <v>245</v>
      </c>
      <c r="C8" s="32" t="s">
        <v>327</v>
      </c>
      <c r="D8" s="32" t="s">
        <v>242</v>
      </c>
      <c r="E8" s="33">
        <v>224661</v>
      </c>
      <c r="F8" s="33">
        <v>363128</v>
      </c>
      <c r="G8" s="33">
        <v>5411417</v>
      </c>
      <c r="H8" s="34">
        <v>6.7104050565683631</v>
      </c>
    </row>
    <row r="9" spans="1:8">
      <c r="A9" t="str">
        <f t="shared" si="0"/>
        <v>Benton Rural Electric AssnWA</v>
      </c>
      <c r="B9" s="32" t="s">
        <v>328</v>
      </c>
      <c r="C9" s="32" t="s">
        <v>327</v>
      </c>
      <c r="D9" s="32" t="s">
        <v>244</v>
      </c>
      <c r="E9" s="33">
        <v>14040</v>
      </c>
      <c r="F9" s="33">
        <v>32150</v>
      </c>
      <c r="G9" s="33">
        <v>491621</v>
      </c>
      <c r="H9" s="34">
        <v>6.5395904568763346</v>
      </c>
    </row>
    <row r="10" spans="1:8">
      <c r="A10" t="str">
        <f t="shared" si="0"/>
        <v>Big Bend Electric Coop, IncWA</v>
      </c>
      <c r="B10" s="32" t="s">
        <v>329</v>
      </c>
      <c r="C10" s="32" t="s">
        <v>327</v>
      </c>
      <c r="D10" s="32" t="s">
        <v>244</v>
      </c>
      <c r="E10" s="33">
        <v>8005</v>
      </c>
      <c r="F10" s="33">
        <v>21472</v>
      </c>
      <c r="G10" s="33">
        <v>455042</v>
      </c>
      <c r="H10" s="34">
        <v>4.7186853081693565</v>
      </c>
    </row>
    <row r="11" spans="1:8">
      <c r="A11" t="str">
        <f t="shared" si="0"/>
        <v>Blachly-Lane Cnty Coop El AssnOR</v>
      </c>
      <c r="B11" s="32" t="s">
        <v>291</v>
      </c>
      <c r="C11" s="32" t="s">
        <v>292</v>
      </c>
      <c r="D11" s="32" t="s">
        <v>244</v>
      </c>
      <c r="E11" s="33">
        <v>3487</v>
      </c>
      <c r="F11" s="33">
        <v>9816</v>
      </c>
      <c r="G11" s="33">
        <v>144733</v>
      </c>
      <c r="H11" s="34">
        <v>6.7821436714501875</v>
      </c>
    </row>
    <row r="12" spans="1:8">
      <c r="A12" t="str">
        <f t="shared" si="0"/>
        <v>Bonneville Power AdminMT</v>
      </c>
      <c r="B12" s="32" t="s">
        <v>277</v>
      </c>
      <c r="C12" s="32" t="s">
        <v>276</v>
      </c>
      <c r="D12" s="32" t="s">
        <v>278</v>
      </c>
      <c r="E12" s="33">
        <v>1</v>
      </c>
      <c r="F12" s="33">
        <v>13770</v>
      </c>
      <c r="G12" s="33">
        <v>424255</v>
      </c>
      <c r="H12" s="34">
        <v>3.2456895027754538</v>
      </c>
    </row>
    <row r="13" spans="1:8">
      <c r="A13" t="str">
        <f t="shared" si="0"/>
        <v>Bonneville Power AdminOR</v>
      </c>
      <c r="B13" s="32" t="s">
        <v>277</v>
      </c>
      <c r="C13" s="32" t="s">
        <v>292</v>
      </c>
      <c r="D13" s="32" t="s">
        <v>278</v>
      </c>
      <c r="E13" s="33">
        <v>1</v>
      </c>
      <c r="F13" s="33">
        <v>218</v>
      </c>
      <c r="G13" s="33">
        <v>3811</v>
      </c>
      <c r="H13" s="34">
        <v>5.7202833901863031</v>
      </c>
    </row>
    <row r="14" spans="1:8">
      <c r="A14" t="str">
        <f t="shared" si="0"/>
        <v>Bonneville Power AdminWA</v>
      </c>
      <c r="B14" s="32" t="s">
        <v>277</v>
      </c>
      <c r="C14" s="32" t="s">
        <v>327</v>
      </c>
      <c r="D14" s="32" t="s">
        <v>278</v>
      </c>
      <c r="E14" s="33">
        <v>11</v>
      </c>
      <c r="F14" s="33">
        <v>76047</v>
      </c>
      <c r="G14" s="33">
        <v>2708797</v>
      </c>
      <c r="H14" s="34">
        <v>2.8074086024164973</v>
      </c>
    </row>
    <row r="15" spans="1:8">
      <c r="A15" t="str">
        <f t="shared" si="0"/>
        <v>Canby Utility BoardOR</v>
      </c>
      <c r="B15" s="32" t="s">
        <v>293</v>
      </c>
      <c r="C15" s="32" t="s">
        <v>292</v>
      </c>
      <c r="D15" s="32" t="s">
        <v>248</v>
      </c>
      <c r="E15" s="33">
        <v>6531</v>
      </c>
      <c r="F15" s="33">
        <v>8633</v>
      </c>
      <c r="G15" s="33">
        <v>158730</v>
      </c>
      <c r="H15" s="34">
        <v>5.4387954387954389</v>
      </c>
    </row>
    <row r="16" spans="1:8">
      <c r="A16" t="str">
        <f t="shared" si="0"/>
        <v>Central Electric Coop IncOR</v>
      </c>
      <c r="B16" s="32" t="s">
        <v>294</v>
      </c>
      <c r="C16" s="32" t="s">
        <v>292</v>
      </c>
      <c r="D16" s="32" t="s">
        <v>244</v>
      </c>
      <c r="E16" s="33">
        <v>29513</v>
      </c>
      <c r="F16" s="33">
        <v>39169</v>
      </c>
      <c r="G16" s="33">
        <v>623050</v>
      </c>
      <c r="H16" s="34">
        <v>6.2866543616082184</v>
      </c>
    </row>
    <row r="17" spans="1:8">
      <c r="A17" t="str">
        <f t="shared" si="0"/>
        <v>Central Lincoln People's Ut DtOR</v>
      </c>
      <c r="B17" s="32" t="s">
        <v>295</v>
      </c>
      <c r="C17" s="32" t="s">
        <v>292</v>
      </c>
      <c r="D17" s="32" t="s">
        <v>248</v>
      </c>
      <c r="E17" s="33">
        <v>37462</v>
      </c>
      <c r="F17" s="33">
        <v>65851</v>
      </c>
      <c r="G17" s="33">
        <v>1309389</v>
      </c>
      <c r="H17" s="34">
        <v>5.0291395452382748</v>
      </c>
    </row>
    <row r="18" spans="1:8">
      <c r="A18" t="str">
        <f t="shared" si="0"/>
        <v>City of AlbionID</v>
      </c>
      <c r="B18" s="32" t="s">
        <v>247</v>
      </c>
      <c r="C18" s="32" t="s">
        <v>246</v>
      </c>
      <c r="D18" s="32" t="s">
        <v>248</v>
      </c>
      <c r="E18" s="33">
        <v>154</v>
      </c>
      <c r="F18" s="33">
        <v>165</v>
      </c>
      <c r="G18" s="33">
        <v>2992</v>
      </c>
      <c r="H18" s="34">
        <v>5.514705882352942</v>
      </c>
    </row>
    <row r="19" spans="1:8">
      <c r="A19" t="str">
        <f t="shared" si="0"/>
        <v>City of AshlandOR</v>
      </c>
      <c r="B19" s="32" t="s">
        <v>296</v>
      </c>
      <c r="C19" s="32" t="s">
        <v>292</v>
      </c>
      <c r="D19" s="32" t="s">
        <v>248</v>
      </c>
      <c r="E19" s="33">
        <v>11503</v>
      </c>
      <c r="F19" s="33">
        <v>13874</v>
      </c>
      <c r="G19" s="33">
        <v>173811</v>
      </c>
      <c r="H19" s="34">
        <v>7.9822335755504543</v>
      </c>
    </row>
    <row r="20" spans="1:8">
      <c r="A20" t="str">
        <f t="shared" si="0"/>
        <v>City of BandonOR</v>
      </c>
      <c r="B20" s="32" t="s">
        <v>297</v>
      </c>
      <c r="C20" s="32" t="s">
        <v>292</v>
      </c>
      <c r="D20" s="32" t="s">
        <v>248</v>
      </c>
      <c r="E20" s="33">
        <v>3670</v>
      </c>
      <c r="F20" s="33">
        <v>4161</v>
      </c>
      <c r="G20" s="33">
        <v>59581</v>
      </c>
      <c r="H20" s="34">
        <v>6.9837699937899664</v>
      </c>
    </row>
    <row r="21" spans="1:8">
      <c r="A21" t="str">
        <f t="shared" si="0"/>
        <v>City of BlaineWA</v>
      </c>
      <c r="B21" s="32" t="s">
        <v>330</v>
      </c>
      <c r="C21" s="32" t="s">
        <v>327</v>
      </c>
      <c r="D21" s="32" t="s">
        <v>248</v>
      </c>
      <c r="E21" s="33">
        <v>2867</v>
      </c>
      <c r="F21" s="33">
        <v>4780</v>
      </c>
      <c r="G21" s="33">
        <v>66917</v>
      </c>
      <c r="H21" s="34">
        <v>7.1431773689794822</v>
      </c>
    </row>
    <row r="22" spans="1:8">
      <c r="A22" t="str">
        <f t="shared" si="0"/>
        <v>City of Bonners FerryID</v>
      </c>
      <c r="B22" s="32" t="s">
        <v>249</v>
      </c>
      <c r="C22" s="32" t="s">
        <v>246</v>
      </c>
      <c r="D22" s="32" t="s">
        <v>248</v>
      </c>
      <c r="E22" s="33">
        <v>2416</v>
      </c>
      <c r="F22" s="33">
        <v>3952</v>
      </c>
      <c r="G22" s="33">
        <v>63300</v>
      </c>
      <c r="H22" s="34">
        <v>6.2432859399684046</v>
      </c>
    </row>
    <row r="23" spans="1:8">
      <c r="A23" t="str">
        <f t="shared" si="0"/>
        <v>City of BurleyID</v>
      </c>
      <c r="B23" s="32" t="s">
        <v>250</v>
      </c>
      <c r="C23" s="32" t="s">
        <v>246</v>
      </c>
      <c r="D23" s="32" t="s">
        <v>248</v>
      </c>
      <c r="E23" s="33">
        <v>4283</v>
      </c>
      <c r="F23" s="33">
        <v>5766</v>
      </c>
      <c r="G23" s="33">
        <v>101768</v>
      </c>
      <c r="H23" s="34">
        <v>5.6658281581636665</v>
      </c>
    </row>
    <row r="24" spans="1:8">
      <c r="A24" t="str">
        <f t="shared" si="0"/>
        <v>City of Cascade LocksOR</v>
      </c>
      <c r="B24" s="32" t="s">
        <v>298</v>
      </c>
      <c r="C24" s="32" t="s">
        <v>292</v>
      </c>
      <c r="D24" s="32" t="s">
        <v>248</v>
      </c>
      <c r="E24" s="33">
        <v>578</v>
      </c>
      <c r="F24" s="33">
        <v>1538</v>
      </c>
      <c r="G24" s="33">
        <v>20856</v>
      </c>
      <c r="H24" s="34">
        <v>7.3743766781741469</v>
      </c>
    </row>
    <row r="25" spans="1:8">
      <c r="A25" t="str">
        <f t="shared" si="0"/>
        <v>City of CashmereWA</v>
      </c>
      <c r="B25" s="32" t="s">
        <v>331</v>
      </c>
      <c r="C25" s="32" t="s">
        <v>327</v>
      </c>
      <c r="D25" s="32" t="s">
        <v>248</v>
      </c>
      <c r="E25" s="33">
        <v>1167</v>
      </c>
      <c r="F25" s="33">
        <v>1431</v>
      </c>
      <c r="G25" s="33">
        <v>55874</v>
      </c>
      <c r="H25" s="34">
        <v>2.561119662096861</v>
      </c>
    </row>
    <row r="26" spans="1:8">
      <c r="A26" t="str">
        <f t="shared" si="0"/>
        <v>City of CentraliaWA</v>
      </c>
      <c r="B26" s="32" t="s">
        <v>332</v>
      </c>
      <c r="C26" s="32" t="s">
        <v>327</v>
      </c>
      <c r="D26" s="32" t="s">
        <v>248</v>
      </c>
      <c r="E26" s="33">
        <v>9711</v>
      </c>
      <c r="F26" s="33">
        <v>14927</v>
      </c>
      <c r="G26" s="33">
        <v>234779</v>
      </c>
      <c r="H26" s="34">
        <v>6.3578940194821518</v>
      </c>
    </row>
    <row r="27" spans="1:8">
      <c r="A27" t="str">
        <f t="shared" si="0"/>
        <v>City of CheneyWA</v>
      </c>
      <c r="B27" s="32" t="s">
        <v>333</v>
      </c>
      <c r="C27" s="32" t="s">
        <v>327</v>
      </c>
      <c r="D27" s="32" t="s">
        <v>248</v>
      </c>
      <c r="E27" s="33">
        <v>4185</v>
      </c>
      <c r="F27" s="33">
        <v>6412</v>
      </c>
      <c r="G27" s="33">
        <v>118971</v>
      </c>
      <c r="H27" s="34">
        <v>5.3895487135520419</v>
      </c>
    </row>
    <row r="28" spans="1:8">
      <c r="A28" t="str">
        <f t="shared" si="0"/>
        <v>City of ChewelahWA</v>
      </c>
      <c r="B28" s="32" t="s">
        <v>334</v>
      </c>
      <c r="C28" s="32" t="s">
        <v>327</v>
      </c>
      <c r="D28" s="32" t="s">
        <v>248</v>
      </c>
      <c r="E28" s="33">
        <v>1256</v>
      </c>
      <c r="F28" s="33">
        <v>1559</v>
      </c>
      <c r="G28" s="33">
        <v>22051</v>
      </c>
      <c r="H28" s="34">
        <v>7.0699741508321621</v>
      </c>
    </row>
    <row r="29" spans="1:8">
      <c r="A29" t="str">
        <f t="shared" si="0"/>
        <v>City of Coulee DamWA</v>
      </c>
      <c r="B29" s="32" t="s">
        <v>335</v>
      </c>
      <c r="C29" s="32" t="s">
        <v>327</v>
      </c>
      <c r="D29" s="32" t="s">
        <v>248</v>
      </c>
      <c r="E29" s="33">
        <v>598</v>
      </c>
      <c r="F29" s="33">
        <v>970</v>
      </c>
      <c r="G29" s="33">
        <v>17543</v>
      </c>
      <c r="H29" s="34">
        <v>5.5292709342757798</v>
      </c>
    </row>
    <row r="30" spans="1:8">
      <c r="A30" t="str">
        <f t="shared" si="0"/>
        <v>City of DecloID</v>
      </c>
      <c r="B30" s="32" t="s">
        <v>251</v>
      </c>
      <c r="C30" s="32" t="s">
        <v>246</v>
      </c>
      <c r="D30" s="32" t="s">
        <v>248</v>
      </c>
      <c r="E30" s="33">
        <v>126</v>
      </c>
      <c r="F30" s="33">
        <v>131</v>
      </c>
      <c r="G30" s="33">
        <v>2397</v>
      </c>
      <c r="H30" s="34">
        <v>5.4651647893199833</v>
      </c>
    </row>
    <row r="31" spans="1:8">
      <c r="A31" t="str">
        <f t="shared" si="0"/>
        <v>City of DrainOR</v>
      </c>
      <c r="B31" s="32" t="s">
        <v>299</v>
      </c>
      <c r="C31" s="32" t="s">
        <v>292</v>
      </c>
      <c r="D31" s="32" t="s">
        <v>248</v>
      </c>
      <c r="E31" s="33">
        <v>678</v>
      </c>
      <c r="F31" s="33">
        <v>1355</v>
      </c>
      <c r="G31" s="33">
        <v>20250</v>
      </c>
      <c r="H31" s="34">
        <v>6.6913580246913584</v>
      </c>
    </row>
    <row r="32" spans="1:8">
      <c r="A32" t="str">
        <f t="shared" si="0"/>
        <v>City of EllensburgWA</v>
      </c>
      <c r="B32" s="32" t="s">
        <v>336</v>
      </c>
      <c r="C32" s="32" t="s">
        <v>327</v>
      </c>
      <c r="D32" s="32" t="s">
        <v>248</v>
      </c>
      <c r="E32" s="33">
        <v>8329</v>
      </c>
      <c r="F32" s="33">
        <v>12180</v>
      </c>
      <c r="G32" s="33">
        <v>199332</v>
      </c>
      <c r="H32" s="34">
        <v>6.1104087652760226</v>
      </c>
    </row>
    <row r="33" spans="1:8">
      <c r="A33" t="str">
        <f t="shared" si="0"/>
        <v>City of Forest GroveOR</v>
      </c>
      <c r="B33" s="32" t="s">
        <v>300</v>
      </c>
      <c r="C33" s="32" t="s">
        <v>292</v>
      </c>
      <c r="D33" s="32" t="s">
        <v>248</v>
      </c>
      <c r="E33" s="33">
        <v>8629</v>
      </c>
      <c r="F33" s="33">
        <v>12547</v>
      </c>
      <c r="G33" s="33">
        <v>247274</v>
      </c>
      <c r="H33" s="34">
        <v>5.0741282949278936</v>
      </c>
    </row>
    <row r="34" spans="1:8">
      <c r="A34" t="str">
        <f t="shared" si="0"/>
        <v>City of HermistonOR</v>
      </c>
      <c r="B34" s="32" t="s">
        <v>301</v>
      </c>
      <c r="C34" s="32" t="s">
        <v>292</v>
      </c>
      <c r="D34" s="32" t="s">
        <v>248</v>
      </c>
      <c r="E34" s="33">
        <v>5179</v>
      </c>
      <c r="F34" s="33">
        <v>7024</v>
      </c>
      <c r="G34" s="33">
        <v>105150</v>
      </c>
      <c r="H34" s="34">
        <v>6.6799809795530196</v>
      </c>
    </row>
    <row r="35" spans="1:8">
      <c r="A35" t="str">
        <f t="shared" si="0"/>
        <v>City of McClearyWA</v>
      </c>
      <c r="B35" s="32" t="s">
        <v>337</v>
      </c>
      <c r="C35" s="32" t="s">
        <v>327</v>
      </c>
      <c r="D35" s="32" t="s">
        <v>248</v>
      </c>
      <c r="E35" s="33">
        <v>1026</v>
      </c>
      <c r="F35" s="33">
        <v>2223</v>
      </c>
      <c r="G35" s="33">
        <v>35970</v>
      </c>
      <c r="H35" s="34">
        <v>6.1801501251042534</v>
      </c>
    </row>
    <row r="36" spans="1:8">
      <c r="A36" t="str">
        <f t="shared" si="0"/>
        <v>City of MiltonWA</v>
      </c>
      <c r="B36" s="32" t="s">
        <v>338</v>
      </c>
      <c r="C36" s="32" t="s">
        <v>327</v>
      </c>
      <c r="D36" s="32" t="s">
        <v>248</v>
      </c>
      <c r="E36" s="33">
        <v>3396</v>
      </c>
      <c r="F36" s="33">
        <v>3614</v>
      </c>
      <c r="G36" s="33">
        <v>57075</v>
      </c>
      <c r="H36" s="34">
        <v>6.3320192728865532</v>
      </c>
    </row>
    <row r="37" spans="1:8">
      <c r="A37" t="str">
        <f t="shared" si="0"/>
        <v>City of Milton-FreewaterOR</v>
      </c>
      <c r="B37" s="32" t="s">
        <v>302</v>
      </c>
      <c r="C37" s="32" t="s">
        <v>292</v>
      </c>
      <c r="D37" s="32" t="s">
        <v>248</v>
      </c>
      <c r="E37" s="33">
        <v>4894</v>
      </c>
      <c r="F37" s="33">
        <v>5367</v>
      </c>
      <c r="G37" s="33">
        <v>106040</v>
      </c>
      <c r="H37" s="34">
        <v>5.0612976235382874</v>
      </c>
    </row>
    <row r="38" spans="1:8">
      <c r="A38" t="str">
        <f t="shared" si="0"/>
        <v>City of MinidokaID</v>
      </c>
      <c r="B38" s="32" t="s">
        <v>252</v>
      </c>
      <c r="C38" s="32" t="s">
        <v>246</v>
      </c>
      <c r="D38" s="32" t="s">
        <v>248</v>
      </c>
      <c r="E38" s="33">
        <v>42</v>
      </c>
      <c r="F38" s="33">
        <v>41</v>
      </c>
      <c r="G38" s="33">
        <v>625</v>
      </c>
      <c r="H38" s="34">
        <v>6.56</v>
      </c>
    </row>
    <row r="39" spans="1:8">
      <c r="A39" t="str">
        <f t="shared" si="0"/>
        <v>City of MonmouthOR</v>
      </c>
      <c r="B39" s="32" t="s">
        <v>303</v>
      </c>
      <c r="C39" s="32" t="s">
        <v>292</v>
      </c>
      <c r="D39" s="32" t="s">
        <v>248</v>
      </c>
      <c r="E39" s="33">
        <v>3807</v>
      </c>
      <c r="F39" s="33">
        <v>4425</v>
      </c>
      <c r="G39" s="33">
        <v>66103</v>
      </c>
      <c r="H39" s="34">
        <v>6.6940986036942345</v>
      </c>
    </row>
    <row r="40" spans="1:8">
      <c r="A40" t="str">
        <f t="shared" si="0"/>
        <v>City of PlummerID</v>
      </c>
      <c r="B40" s="32" t="s">
        <v>253</v>
      </c>
      <c r="C40" s="32" t="s">
        <v>246</v>
      </c>
      <c r="D40" s="32" t="s">
        <v>248</v>
      </c>
      <c r="E40" s="33">
        <v>795</v>
      </c>
      <c r="F40" s="33">
        <v>1617</v>
      </c>
      <c r="G40" s="33">
        <v>32053</v>
      </c>
      <c r="H40" s="34">
        <v>5.0447696003494213</v>
      </c>
    </row>
    <row r="41" spans="1:8">
      <c r="A41" t="str">
        <f t="shared" si="0"/>
        <v>City of RichlandWA</v>
      </c>
      <c r="B41" s="32" t="s">
        <v>339</v>
      </c>
      <c r="C41" s="32" t="s">
        <v>327</v>
      </c>
      <c r="D41" s="32" t="s">
        <v>248</v>
      </c>
      <c r="E41" s="33">
        <v>22217</v>
      </c>
      <c r="F41" s="33">
        <v>42863</v>
      </c>
      <c r="G41" s="33">
        <v>782134</v>
      </c>
      <c r="H41" s="34">
        <v>5.4802629728409711</v>
      </c>
    </row>
    <row r="42" spans="1:8">
      <c r="A42" t="str">
        <f t="shared" si="0"/>
        <v>City of Soda SpringsID</v>
      </c>
      <c r="B42" s="32" t="s">
        <v>254</v>
      </c>
      <c r="C42" s="32" t="s">
        <v>246</v>
      </c>
      <c r="D42" s="32" t="s">
        <v>248</v>
      </c>
      <c r="E42" s="33">
        <v>1741</v>
      </c>
      <c r="F42" s="33">
        <v>1607</v>
      </c>
      <c r="G42" s="33">
        <v>23022</v>
      </c>
      <c r="H42" s="34">
        <v>6.9802797324298504</v>
      </c>
    </row>
    <row r="43" spans="1:8">
      <c r="A43" t="str">
        <f t="shared" si="0"/>
        <v>City of SpringfieldOR</v>
      </c>
      <c r="B43" s="32" t="s">
        <v>304</v>
      </c>
      <c r="C43" s="32" t="s">
        <v>292</v>
      </c>
      <c r="D43" s="32" t="s">
        <v>248</v>
      </c>
      <c r="E43" s="33">
        <v>31056</v>
      </c>
      <c r="F43" s="33">
        <v>43742</v>
      </c>
      <c r="G43" s="33">
        <v>807908</v>
      </c>
      <c r="H43" s="34">
        <v>5.4142303331567456</v>
      </c>
    </row>
    <row r="44" spans="1:8">
      <c r="A44" t="str">
        <f t="shared" si="0"/>
        <v>City of SumasWA</v>
      </c>
      <c r="B44" s="32" t="s">
        <v>340</v>
      </c>
      <c r="C44" s="32" t="s">
        <v>327</v>
      </c>
      <c r="D44" s="32" t="s">
        <v>248</v>
      </c>
      <c r="E44" s="33">
        <v>637</v>
      </c>
      <c r="F44" s="33">
        <v>1837</v>
      </c>
      <c r="G44" s="33">
        <v>29751</v>
      </c>
      <c r="H44" s="34">
        <v>6.1745823669792621</v>
      </c>
    </row>
    <row r="45" spans="1:8">
      <c r="A45" t="str">
        <f t="shared" si="0"/>
        <v>City of TroyMT</v>
      </c>
      <c r="B45" s="32" t="s">
        <v>279</v>
      </c>
      <c r="C45" s="32" t="s">
        <v>276</v>
      </c>
      <c r="D45" s="32" t="s">
        <v>248</v>
      </c>
      <c r="E45" s="33">
        <v>950</v>
      </c>
      <c r="F45" s="33">
        <v>847</v>
      </c>
      <c r="G45" s="33">
        <v>15336</v>
      </c>
      <c r="H45" s="34">
        <v>5.5229525299947833</v>
      </c>
    </row>
    <row r="46" spans="1:8">
      <c r="A46" t="str">
        <f t="shared" si="0"/>
        <v>City of WeiserID</v>
      </c>
      <c r="B46" s="32" t="s">
        <v>255</v>
      </c>
      <c r="C46" s="32" t="s">
        <v>246</v>
      </c>
      <c r="D46" s="32" t="s">
        <v>248</v>
      </c>
      <c r="E46" s="33">
        <v>2855</v>
      </c>
      <c r="F46" s="33">
        <v>2203</v>
      </c>
      <c r="G46" s="33">
        <v>50339</v>
      </c>
      <c r="H46" s="34">
        <v>4.3763284928186899</v>
      </c>
    </row>
    <row r="47" spans="1:8">
      <c r="A47" t="str">
        <f t="shared" si="0"/>
        <v>Clatskanie Peoples Util DistOR</v>
      </c>
      <c r="B47" s="32" t="s">
        <v>305</v>
      </c>
      <c r="C47" s="32" t="s">
        <v>292</v>
      </c>
      <c r="D47" s="32" t="s">
        <v>248</v>
      </c>
      <c r="E47" s="33">
        <v>4456</v>
      </c>
      <c r="F47" s="33">
        <v>41002</v>
      </c>
      <c r="G47" s="33">
        <v>1009445</v>
      </c>
      <c r="H47" s="34">
        <v>4.0618359593638091</v>
      </c>
    </row>
    <row r="48" spans="1:8">
      <c r="A48" t="str">
        <f t="shared" si="0"/>
        <v>Clearwater Power CompanyID</v>
      </c>
      <c r="B48" s="32" t="s">
        <v>256</v>
      </c>
      <c r="C48" s="32" t="s">
        <v>246</v>
      </c>
      <c r="D48" s="32" t="s">
        <v>244</v>
      </c>
      <c r="E48" s="33">
        <v>8985</v>
      </c>
      <c r="F48" s="33">
        <v>13277</v>
      </c>
      <c r="G48" s="33">
        <v>163020</v>
      </c>
      <c r="H48" s="34">
        <v>8.144399460188934</v>
      </c>
    </row>
    <row r="49" spans="1:8">
      <c r="A49" t="str">
        <f t="shared" si="0"/>
        <v>Clearwater Power CompanyOR</v>
      </c>
      <c r="B49" s="32" t="s">
        <v>256</v>
      </c>
      <c r="C49" s="32" t="s">
        <v>292</v>
      </c>
      <c r="D49" s="32" t="s">
        <v>244</v>
      </c>
      <c r="E49" s="33">
        <v>162</v>
      </c>
      <c r="F49" s="33">
        <v>173</v>
      </c>
      <c r="G49" s="33">
        <v>1901</v>
      </c>
      <c r="H49" s="34">
        <v>9.1004734350341927</v>
      </c>
    </row>
    <row r="50" spans="1:8">
      <c r="A50" t="str">
        <f t="shared" si="0"/>
        <v>Clearwater Power CompanyWA</v>
      </c>
      <c r="B50" s="32" t="s">
        <v>256</v>
      </c>
      <c r="C50" s="32" t="s">
        <v>327</v>
      </c>
      <c r="D50" s="32" t="s">
        <v>244</v>
      </c>
      <c r="E50" s="33">
        <v>912</v>
      </c>
      <c r="F50" s="33">
        <v>1581</v>
      </c>
      <c r="G50" s="33">
        <v>24795</v>
      </c>
      <c r="H50" s="34">
        <v>6.376285541439807</v>
      </c>
    </row>
    <row r="51" spans="1:8">
      <c r="A51" t="str">
        <f t="shared" si="0"/>
        <v>Columbia Basin Elec Cooperative, IncOR</v>
      </c>
      <c r="B51" s="32" t="s">
        <v>306</v>
      </c>
      <c r="C51" s="32" t="s">
        <v>292</v>
      </c>
      <c r="D51" s="32" t="s">
        <v>244</v>
      </c>
      <c r="E51" s="33">
        <v>3722</v>
      </c>
      <c r="F51" s="33">
        <v>5850</v>
      </c>
      <c r="G51" s="33">
        <v>89124</v>
      </c>
      <c r="H51" s="34">
        <v>6.5638885148781476</v>
      </c>
    </row>
    <row r="52" spans="1:8">
      <c r="A52" t="str">
        <f t="shared" si="0"/>
        <v>Columbia Power Coop Assn IncOR</v>
      </c>
      <c r="B52" s="32" t="s">
        <v>307</v>
      </c>
      <c r="C52" s="32" t="s">
        <v>292</v>
      </c>
      <c r="D52" s="32" t="s">
        <v>244</v>
      </c>
      <c r="E52" s="33">
        <v>1769</v>
      </c>
      <c r="F52" s="33">
        <v>1855</v>
      </c>
      <c r="G52" s="33">
        <v>24198</v>
      </c>
      <c r="H52" s="34">
        <v>7.6659228035374829</v>
      </c>
    </row>
    <row r="53" spans="1:8">
      <c r="A53" t="str">
        <f t="shared" si="0"/>
        <v>Columbia River Peoples Ut DistOR</v>
      </c>
      <c r="B53" s="32" t="s">
        <v>308</v>
      </c>
      <c r="C53" s="32" t="s">
        <v>292</v>
      </c>
      <c r="D53" s="32" t="s">
        <v>248</v>
      </c>
      <c r="E53" s="33">
        <v>18031</v>
      </c>
      <c r="F53" s="33">
        <v>28635</v>
      </c>
      <c r="G53" s="33">
        <v>512677</v>
      </c>
      <c r="H53" s="34">
        <v>5.5853880708516277</v>
      </c>
    </row>
    <row r="54" spans="1:8">
      <c r="A54" t="str">
        <f t="shared" si="0"/>
        <v>Columbia Rural Elec Assn, IncOR</v>
      </c>
      <c r="B54" s="32" t="s">
        <v>309</v>
      </c>
      <c r="C54" s="32" t="s">
        <v>292</v>
      </c>
      <c r="D54" s="32" t="s">
        <v>244</v>
      </c>
      <c r="E54" s="33">
        <v>138</v>
      </c>
      <c r="F54" s="33">
        <v>275</v>
      </c>
      <c r="G54" s="33">
        <v>5167</v>
      </c>
      <c r="H54" s="34">
        <v>5.3222372750145155</v>
      </c>
    </row>
    <row r="55" spans="1:8">
      <c r="A55" t="str">
        <f t="shared" si="0"/>
        <v>Columbia Rural Elec Assn, IncWA</v>
      </c>
      <c r="B55" s="32" t="s">
        <v>309</v>
      </c>
      <c r="C55" s="32" t="s">
        <v>327</v>
      </c>
      <c r="D55" s="32" t="s">
        <v>244</v>
      </c>
      <c r="E55" s="33">
        <v>4064</v>
      </c>
      <c r="F55" s="33">
        <v>11596</v>
      </c>
      <c r="G55" s="33">
        <v>254322</v>
      </c>
      <c r="H55" s="34">
        <v>4.559574083248795</v>
      </c>
    </row>
    <row r="56" spans="1:8">
      <c r="A56" t="str">
        <f t="shared" si="0"/>
        <v>Consumers Power, IncOR</v>
      </c>
      <c r="B56" s="32" t="s">
        <v>310</v>
      </c>
      <c r="C56" s="32" t="s">
        <v>292</v>
      </c>
      <c r="D56" s="32" t="s">
        <v>244</v>
      </c>
      <c r="E56" s="33">
        <v>20971</v>
      </c>
      <c r="F56" s="33">
        <v>29514</v>
      </c>
      <c r="G56" s="33">
        <v>382306</v>
      </c>
      <c r="H56" s="34">
        <v>7.7199939315626755</v>
      </c>
    </row>
    <row r="57" spans="1:8">
      <c r="A57" t="str">
        <f t="shared" si="0"/>
        <v>Coos-Curry Electric Coop, IncOR</v>
      </c>
      <c r="B57" s="32" t="s">
        <v>311</v>
      </c>
      <c r="C57" s="32" t="s">
        <v>292</v>
      </c>
      <c r="D57" s="32" t="s">
        <v>244</v>
      </c>
      <c r="E57" s="33">
        <v>16920</v>
      </c>
      <c r="F57" s="33">
        <v>28222</v>
      </c>
      <c r="G57" s="33">
        <v>339032</v>
      </c>
      <c r="H57" s="34">
        <v>8.3242879728167249</v>
      </c>
    </row>
    <row r="58" spans="1:8">
      <c r="A58" t="str">
        <f t="shared" si="0"/>
        <v>Douglas Electric Coop, IncOR</v>
      </c>
      <c r="B58" s="32" t="s">
        <v>312</v>
      </c>
      <c r="C58" s="32" t="s">
        <v>292</v>
      </c>
      <c r="D58" s="32" t="s">
        <v>244</v>
      </c>
      <c r="E58" s="33">
        <v>9625</v>
      </c>
      <c r="F58" s="33">
        <v>13454</v>
      </c>
      <c r="G58" s="33">
        <v>151597</v>
      </c>
      <c r="H58" s="34">
        <v>8.87484580829436</v>
      </c>
    </row>
    <row r="59" spans="1:8">
      <c r="A59" t="str">
        <f t="shared" si="0"/>
        <v>East End Mutual Elec Co LtdID</v>
      </c>
      <c r="B59" s="32" t="s">
        <v>257</v>
      </c>
      <c r="C59" s="32" t="s">
        <v>246</v>
      </c>
      <c r="D59" s="32" t="s">
        <v>244</v>
      </c>
      <c r="E59" s="33">
        <v>773</v>
      </c>
      <c r="F59" s="33">
        <v>938</v>
      </c>
      <c r="G59" s="33">
        <v>20000</v>
      </c>
      <c r="H59" s="34">
        <v>4.6900000000000004</v>
      </c>
    </row>
    <row r="60" spans="1:8">
      <c r="A60" t="str">
        <f t="shared" si="0"/>
        <v>Elmhurst Mutual Power &amp; Light CoWA</v>
      </c>
      <c r="B60" s="32" t="s">
        <v>341</v>
      </c>
      <c r="C60" s="32" t="s">
        <v>327</v>
      </c>
      <c r="D60" s="32" t="s">
        <v>244</v>
      </c>
      <c r="E60" s="33">
        <v>13280</v>
      </c>
      <c r="F60" s="33">
        <v>13255</v>
      </c>
      <c r="G60" s="33">
        <v>258432</v>
      </c>
      <c r="H60" s="34">
        <v>5.1290087914809313</v>
      </c>
    </row>
    <row r="61" spans="1:8">
      <c r="A61" t="str">
        <f t="shared" si="0"/>
        <v>Emerald People's Utility DistOR</v>
      </c>
      <c r="B61" s="32" t="s">
        <v>313</v>
      </c>
      <c r="C61" s="32" t="s">
        <v>292</v>
      </c>
      <c r="D61" s="32" t="s">
        <v>248</v>
      </c>
      <c r="E61" s="33">
        <v>19005</v>
      </c>
      <c r="F61" s="33">
        <v>31016</v>
      </c>
      <c r="G61" s="33">
        <v>455482</v>
      </c>
      <c r="H61" s="34">
        <v>6.8094897273657358</v>
      </c>
    </row>
    <row r="62" spans="1:8">
      <c r="A62" t="str">
        <f t="shared" si="0"/>
        <v>Eugene City ofOR</v>
      </c>
      <c r="B62" s="32" t="s">
        <v>314</v>
      </c>
      <c r="C62" s="32" t="s">
        <v>292</v>
      </c>
      <c r="D62" s="32" t="s">
        <v>248</v>
      </c>
      <c r="E62" s="33">
        <v>85409</v>
      </c>
      <c r="F62" s="33">
        <v>173277</v>
      </c>
      <c r="G62" s="33">
        <v>2689923</v>
      </c>
      <c r="H62" s="34">
        <v>6.441708554482787</v>
      </c>
    </row>
    <row r="63" spans="1:8">
      <c r="A63" t="str">
        <f t="shared" si="0"/>
        <v>Fall River Rural Elec Coop IncID</v>
      </c>
      <c r="B63" s="32" t="s">
        <v>258</v>
      </c>
      <c r="C63" s="32" t="s">
        <v>246</v>
      </c>
      <c r="D63" s="32" t="s">
        <v>244</v>
      </c>
      <c r="E63" s="33">
        <v>11850</v>
      </c>
      <c r="F63" s="33">
        <v>16022</v>
      </c>
      <c r="G63" s="33">
        <v>191888</v>
      </c>
      <c r="H63" s="34">
        <v>8.3496623030100885</v>
      </c>
    </row>
    <row r="64" spans="1:8">
      <c r="A64" t="str">
        <f t="shared" si="0"/>
        <v>Fall River Rural Elec Coop IncMT</v>
      </c>
      <c r="B64" s="32" t="s">
        <v>258</v>
      </c>
      <c r="C64" s="32" t="s">
        <v>276</v>
      </c>
      <c r="D64" s="32" t="s">
        <v>244</v>
      </c>
      <c r="E64" s="33">
        <v>1795</v>
      </c>
      <c r="F64" s="33">
        <v>3473</v>
      </c>
      <c r="G64" s="33">
        <v>43484</v>
      </c>
      <c r="H64" s="34">
        <v>7.9868457363627998</v>
      </c>
    </row>
    <row r="65" spans="1:8">
      <c r="A65" t="str">
        <f t="shared" si="0"/>
        <v>Farmers Electric Company, LtdID</v>
      </c>
      <c r="B65" s="32" t="s">
        <v>259</v>
      </c>
      <c r="C65" s="32" t="s">
        <v>246</v>
      </c>
      <c r="D65" s="32" t="s">
        <v>244</v>
      </c>
      <c r="E65" s="33">
        <v>123</v>
      </c>
      <c r="F65" s="33">
        <v>192</v>
      </c>
      <c r="G65" s="33">
        <v>3884</v>
      </c>
      <c r="H65" s="34">
        <v>4.9433573635427397</v>
      </c>
    </row>
    <row r="66" spans="1:8">
      <c r="A66" t="str">
        <f t="shared" si="0"/>
        <v>Flathead Electric Coop IncMT</v>
      </c>
      <c r="B66" s="32" t="s">
        <v>280</v>
      </c>
      <c r="C66" s="32" t="s">
        <v>276</v>
      </c>
      <c r="D66" s="32" t="s">
        <v>244</v>
      </c>
      <c r="E66" s="33">
        <v>63078</v>
      </c>
      <c r="F66" s="33">
        <v>92089</v>
      </c>
      <c r="G66" s="33">
        <v>1380361</v>
      </c>
      <c r="H66" s="34">
        <v>6.6713707501153685</v>
      </c>
    </row>
    <row r="67" spans="1:8">
      <c r="A67" t="str">
        <f t="shared" si="0"/>
        <v>Glacier Electric Coop, IncMT</v>
      </c>
      <c r="B67" s="32" t="s">
        <v>281</v>
      </c>
      <c r="C67" s="32" t="s">
        <v>276</v>
      </c>
      <c r="D67" s="32" t="s">
        <v>244</v>
      </c>
      <c r="E67" s="33">
        <v>7060</v>
      </c>
      <c r="F67" s="33">
        <v>11205</v>
      </c>
      <c r="G67" s="33">
        <v>155508</v>
      </c>
      <c r="H67" s="34">
        <v>7.205417084651593</v>
      </c>
    </row>
    <row r="68" spans="1:8">
      <c r="A68" t="str">
        <f t="shared" si="0"/>
        <v>Harney Electric Coop, IncNV</v>
      </c>
      <c r="B68" s="32" t="s">
        <v>286</v>
      </c>
      <c r="C68" s="32" t="s">
        <v>287</v>
      </c>
      <c r="D68" s="32" t="s">
        <v>244</v>
      </c>
      <c r="E68" s="33">
        <v>1508</v>
      </c>
      <c r="F68" s="33">
        <v>4510</v>
      </c>
      <c r="G68" s="33">
        <v>94944</v>
      </c>
      <c r="H68" s="34">
        <v>4.7501685203909672</v>
      </c>
    </row>
    <row r="69" spans="1:8">
      <c r="A69" t="str">
        <f t="shared" si="0"/>
        <v>Harney Electric Coop, IncOR</v>
      </c>
      <c r="B69" s="32" t="s">
        <v>286</v>
      </c>
      <c r="C69" s="32" t="s">
        <v>292</v>
      </c>
      <c r="D69" s="32" t="s">
        <v>244</v>
      </c>
      <c r="E69" s="33">
        <v>2196</v>
      </c>
      <c r="F69" s="33">
        <v>3235</v>
      </c>
      <c r="G69" s="33">
        <v>60856</v>
      </c>
      <c r="H69" s="34">
        <v>5.3158275272775075</v>
      </c>
    </row>
    <row r="70" spans="1:8">
      <c r="A70" t="str">
        <f t="shared" ref="A70:A133" si="1">CONCATENATE(B70,C70)</f>
        <v>Heyburn City ofID</v>
      </c>
      <c r="B70" s="32" t="s">
        <v>260</v>
      </c>
      <c r="C70" s="32" t="s">
        <v>246</v>
      </c>
      <c r="D70" s="32" t="s">
        <v>248</v>
      </c>
      <c r="E70" s="33">
        <v>1189</v>
      </c>
      <c r="F70" s="33">
        <v>1623</v>
      </c>
      <c r="G70" s="33">
        <v>35026</v>
      </c>
      <c r="H70" s="34">
        <v>4.6337006794952327</v>
      </c>
    </row>
    <row r="71" spans="1:8">
      <c r="A71" t="str">
        <f t="shared" si="1"/>
        <v>Hood River Electric CoopOR</v>
      </c>
      <c r="B71" s="32" t="s">
        <v>85</v>
      </c>
      <c r="C71" s="32" t="s">
        <v>292</v>
      </c>
      <c r="D71" s="32" t="s">
        <v>244</v>
      </c>
      <c r="E71" s="33">
        <v>3538</v>
      </c>
      <c r="F71" s="33">
        <v>6107</v>
      </c>
      <c r="G71" s="33">
        <v>103258</v>
      </c>
      <c r="H71" s="34">
        <v>5.9143117240310676</v>
      </c>
    </row>
    <row r="72" spans="1:8">
      <c r="A72" t="str">
        <f t="shared" si="1"/>
        <v>Idaho Cnty L&amp;P Coop Assn, IncID</v>
      </c>
      <c r="B72" s="32" t="s">
        <v>261</v>
      </c>
      <c r="C72" s="32" t="s">
        <v>246</v>
      </c>
      <c r="D72" s="32" t="s">
        <v>244</v>
      </c>
      <c r="E72" s="33">
        <v>3411</v>
      </c>
      <c r="F72" s="33">
        <v>3969</v>
      </c>
      <c r="G72" s="33">
        <v>44011</v>
      </c>
      <c r="H72" s="34">
        <v>9.0181999954556815</v>
      </c>
    </row>
    <row r="73" spans="1:8">
      <c r="A73" t="str">
        <f t="shared" si="1"/>
        <v>Idaho Falls City ofID</v>
      </c>
      <c r="B73" s="32" t="s">
        <v>262</v>
      </c>
      <c r="C73" s="32" t="s">
        <v>246</v>
      </c>
      <c r="D73" s="32" t="s">
        <v>248</v>
      </c>
      <c r="E73" s="33">
        <v>24447</v>
      </c>
      <c r="F73" s="33">
        <v>45474</v>
      </c>
      <c r="G73" s="33">
        <v>681069</v>
      </c>
      <c r="H73" s="34">
        <v>6.6768565299551144</v>
      </c>
    </row>
    <row r="74" spans="1:8" ht="26.4">
      <c r="A74" t="str">
        <f t="shared" si="1"/>
        <v>Idaho Power CoID</v>
      </c>
      <c r="B74" s="32" t="s">
        <v>263</v>
      </c>
      <c r="C74" s="32" t="s">
        <v>246</v>
      </c>
      <c r="D74" s="32" t="s">
        <v>242</v>
      </c>
      <c r="E74" s="33">
        <v>446889</v>
      </c>
      <c r="F74" s="33">
        <v>606707</v>
      </c>
      <c r="G74" s="33">
        <v>13235964</v>
      </c>
      <c r="H74" s="34">
        <v>4.5837764442393469</v>
      </c>
    </row>
    <row r="75" spans="1:8" ht="26.4">
      <c r="A75" t="str">
        <f t="shared" si="1"/>
        <v>Idaho Power CoOR</v>
      </c>
      <c r="B75" s="32" t="s">
        <v>263</v>
      </c>
      <c r="C75" s="32" t="s">
        <v>292</v>
      </c>
      <c r="D75" s="32" t="s">
        <v>242</v>
      </c>
      <c r="E75" s="33">
        <v>18080</v>
      </c>
      <c r="F75" s="33">
        <v>29668</v>
      </c>
      <c r="G75" s="33">
        <v>703350</v>
      </c>
      <c r="H75" s="34">
        <v>4.2180990971777916</v>
      </c>
    </row>
    <row r="76" spans="1:8">
      <c r="A76" t="str">
        <f t="shared" si="1"/>
        <v>Inland Power &amp; Light CompanyID</v>
      </c>
      <c r="B76" s="32" t="s">
        <v>264</v>
      </c>
      <c r="C76" s="32" t="s">
        <v>246</v>
      </c>
      <c r="D76" s="32" t="s">
        <v>244</v>
      </c>
      <c r="E76" s="33">
        <v>1496</v>
      </c>
      <c r="F76" s="33">
        <v>1547</v>
      </c>
      <c r="G76" s="33">
        <v>25845</v>
      </c>
      <c r="H76" s="34">
        <v>5.9856838846972336</v>
      </c>
    </row>
    <row r="77" spans="1:8">
      <c r="A77" t="str">
        <f t="shared" si="1"/>
        <v>Inland Power &amp; Light CompanyWA</v>
      </c>
      <c r="B77" s="32" t="s">
        <v>264</v>
      </c>
      <c r="C77" s="32" t="s">
        <v>327</v>
      </c>
      <c r="D77" s="32" t="s">
        <v>244</v>
      </c>
      <c r="E77" s="33">
        <v>34232</v>
      </c>
      <c r="F77" s="33">
        <v>41788</v>
      </c>
      <c r="G77" s="33">
        <v>749625</v>
      </c>
      <c r="H77" s="34">
        <v>5.5745205936301483</v>
      </c>
    </row>
    <row r="78" spans="1:8">
      <c r="A78" t="str">
        <f t="shared" si="1"/>
        <v>Kootenai Electric Coop IncID</v>
      </c>
      <c r="B78" s="32" t="s">
        <v>265</v>
      </c>
      <c r="C78" s="32" t="s">
        <v>246</v>
      </c>
      <c r="D78" s="32" t="s">
        <v>244</v>
      </c>
      <c r="E78" s="33">
        <v>21286</v>
      </c>
      <c r="F78" s="33">
        <v>24998</v>
      </c>
      <c r="G78" s="33">
        <v>389236</v>
      </c>
      <c r="H78" s="34">
        <v>6.4223247592720103</v>
      </c>
    </row>
    <row r="79" spans="1:8">
      <c r="A79" t="str">
        <f t="shared" si="1"/>
        <v>Kootenai Electric Coop IncWA</v>
      </c>
      <c r="B79" s="32" t="s">
        <v>265</v>
      </c>
      <c r="C79" s="32" t="s">
        <v>327</v>
      </c>
      <c r="D79" s="32" t="s">
        <v>244</v>
      </c>
      <c r="E79" s="33">
        <v>76</v>
      </c>
      <c r="F79" s="33">
        <v>97</v>
      </c>
      <c r="G79" s="33">
        <v>1556</v>
      </c>
      <c r="H79" s="34">
        <v>6.2339331619537273</v>
      </c>
    </row>
    <row r="80" spans="1:8">
      <c r="A80" t="str">
        <f t="shared" si="1"/>
        <v>Lakeview Light &amp; PowerWA</v>
      </c>
      <c r="B80" s="32" t="s">
        <v>342</v>
      </c>
      <c r="C80" s="32" t="s">
        <v>327</v>
      </c>
      <c r="D80" s="32" t="s">
        <v>244</v>
      </c>
      <c r="E80" s="33">
        <v>11718</v>
      </c>
      <c r="F80" s="33">
        <v>15943</v>
      </c>
      <c r="G80" s="33">
        <v>271852</v>
      </c>
      <c r="H80" s="34">
        <v>5.8645880846931426</v>
      </c>
    </row>
    <row r="81" spans="1:8">
      <c r="A81" t="str">
        <f t="shared" si="1"/>
        <v>Lane Electric Coop IncOR</v>
      </c>
      <c r="B81" s="32" t="s">
        <v>315</v>
      </c>
      <c r="C81" s="32" t="s">
        <v>292</v>
      </c>
      <c r="D81" s="32" t="s">
        <v>244</v>
      </c>
      <c r="E81" s="33">
        <v>12467</v>
      </c>
      <c r="F81" s="33">
        <v>18289</v>
      </c>
      <c r="G81" s="33">
        <v>227835</v>
      </c>
      <c r="H81" s="34">
        <v>8.0273004586652625</v>
      </c>
    </row>
    <row r="82" spans="1:8">
      <c r="A82" t="str">
        <f t="shared" si="1"/>
        <v>Lincoln County Power Dist No 1NV</v>
      </c>
      <c r="B82" s="32" t="s">
        <v>288</v>
      </c>
      <c r="C82" s="32" t="s">
        <v>287</v>
      </c>
      <c r="D82" s="32" t="s">
        <v>248</v>
      </c>
      <c r="E82" s="33">
        <v>955</v>
      </c>
      <c r="F82" s="33">
        <v>1789</v>
      </c>
      <c r="G82" s="33">
        <v>35723</v>
      </c>
      <c r="H82" s="34">
        <v>5.0079780533549814</v>
      </c>
    </row>
    <row r="83" spans="1:8">
      <c r="A83" t="str">
        <f t="shared" si="1"/>
        <v>Lincoln Electric Coop, IncMT</v>
      </c>
      <c r="B83" s="32" t="s">
        <v>282</v>
      </c>
      <c r="C83" s="32" t="s">
        <v>276</v>
      </c>
      <c r="D83" s="32" t="s">
        <v>244</v>
      </c>
      <c r="E83" s="33">
        <v>4763</v>
      </c>
      <c r="F83" s="33">
        <v>6187</v>
      </c>
      <c r="G83" s="33">
        <v>108786</v>
      </c>
      <c r="H83" s="34">
        <v>5.68731270567904</v>
      </c>
    </row>
    <row r="84" spans="1:8">
      <c r="A84" t="str">
        <f t="shared" si="1"/>
        <v>Lost River Electric Coop IncID</v>
      </c>
      <c r="B84" s="32" t="s">
        <v>266</v>
      </c>
      <c r="C84" s="32" t="s">
        <v>246</v>
      </c>
      <c r="D84" s="32" t="s">
        <v>244</v>
      </c>
      <c r="E84" s="33">
        <v>2493</v>
      </c>
      <c r="F84" s="33">
        <v>4239</v>
      </c>
      <c r="G84" s="33">
        <v>63351</v>
      </c>
      <c r="H84" s="34">
        <v>6.6912913766159967</v>
      </c>
    </row>
    <row r="85" spans="1:8">
      <c r="A85" t="str">
        <f t="shared" si="1"/>
        <v>Lower Valley Energy IncID</v>
      </c>
      <c r="B85" s="32" t="s">
        <v>267</v>
      </c>
      <c r="C85" s="32" t="s">
        <v>246</v>
      </c>
      <c r="D85" s="32" t="s">
        <v>244</v>
      </c>
      <c r="E85" s="33">
        <v>1410</v>
      </c>
      <c r="F85" s="33">
        <v>2516</v>
      </c>
      <c r="G85" s="33">
        <v>60665</v>
      </c>
      <c r="H85" s="34">
        <v>4.1473666858979641</v>
      </c>
    </row>
    <row r="86" spans="1:8">
      <c r="A86" t="str">
        <f t="shared" si="1"/>
        <v>Lower Valley Energy IncWY</v>
      </c>
      <c r="B86" s="32" t="s">
        <v>267</v>
      </c>
      <c r="C86" s="32" t="s">
        <v>380</v>
      </c>
      <c r="D86" s="32" t="s">
        <v>244</v>
      </c>
      <c r="E86" s="33">
        <v>22103</v>
      </c>
      <c r="F86" s="33">
        <v>31664</v>
      </c>
      <c r="G86" s="33">
        <v>592247</v>
      </c>
      <c r="H86" s="34">
        <v>5.3464179641264531</v>
      </c>
    </row>
    <row r="87" spans="1:8">
      <c r="A87" t="str">
        <f t="shared" si="1"/>
        <v>McMinnville City ofOR</v>
      </c>
      <c r="B87" s="32" t="s">
        <v>316</v>
      </c>
      <c r="C87" s="32" t="s">
        <v>292</v>
      </c>
      <c r="D87" s="32" t="s">
        <v>248</v>
      </c>
      <c r="E87" s="33">
        <v>15685</v>
      </c>
      <c r="F87" s="33">
        <v>35076</v>
      </c>
      <c r="G87" s="33">
        <v>852153</v>
      </c>
      <c r="H87" s="34">
        <v>4.1161622384712606</v>
      </c>
    </row>
    <row r="88" spans="1:8">
      <c r="A88" t="str">
        <f t="shared" si="1"/>
        <v>Midstate Electric Coop, IncOR</v>
      </c>
      <c r="B88" s="32" t="s">
        <v>317</v>
      </c>
      <c r="C88" s="32" t="s">
        <v>292</v>
      </c>
      <c r="D88" s="32" t="s">
        <v>244</v>
      </c>
      <c r="E88" s="33">
        <v>17569</v>
      </c>
      <c r="F88" s="33">
        <v>23580</v>
      </c>
      <c r="G88" s="33">
        <v>364420</v>
      </c>
      <c r="H88" s="34">
        <v>6.4705559519236049</v>
      </c>
    </row>
    <row r="89" spans="1:8">
      <c r="A89" t="str">
        <f t="shared" si="1"/>
        <v>Missoula Electric Coop, IncID</v>
      </c>
      <c r="B89" s="32" t="s">
        <v>268</v>
      </c>
      <c r="C89" s="32" t="s">
        <v>246</v>
      </c>
      <c r="D89" s="32" t="s">
        <v>244</v>
      </c>
      <c r="E89" s="33">
        <v>58</v>
      </c>
      <c r="F89" s="33">
        <v>115</v>
      </c>
      <c r="G89" s="33">
        <v>1438</v>
      </c>
      <c r="H89" s="34">
        <v>7.9972183588317103</v>
      </c>
    </row>
    <row r="90" spans="1:8">
      <c r="A90" t="str">
        <f t="shared" si="1"/>
        <v>Missoula Electric Coop, IncMT</v>
      </c>
      <c r="B90" s="32" t="s">
        <v>268</v>
      </c>
      <c r="C90" s="32" t="s">
        <v>276</v>
      </c>
      <c r="D90" s="32" t="s">
        <v>244</v>
      </c>
      <c r="E90" s="33">
        <v>13344</v>
      </c>
      <c r="F90" s="33">
        <v>15046</v>
      </c>
      <c r="G90" s="33">
        <v>196306</v>
      </c>
      <c r="H90" s="34">
        <v>7.664564506433833</v>
      </c>
    </row>
    <row r="91" spans="1:8">
      <c r="A91" t="str">
        <f t="shared" si="1"/>
        <v>Modern Electric Water CompanyWA</v>
      </c>
      <c r="B91" s="32" t="s">
        <v>343</v>
      </c>
      <c r="C91" s="32" t="s">
        <v>327</v>
      </c>
      <c r="D91" s="32" t="s">
        <v>244</v>
      </c>
      <c r="E91" s="33">
        <v>10183</v>
      </c>
      <c r="F91" s="33">
        <v>11062</v>
      </c>
      <c r="G91" s="33">
        <v>209158</v>
      </c>
      <c r="H91" s="34">
        <v>5.2888247162432229</v>
      </c>
    </row>
    <row r="92" spans="1:8">
      <c r="A92" t="str">
        <f t="shared" si="1"/>
        <v>Nespelem Valley Elec Coop, IncWA</v>
      </c>
      <c r="B92" s="32" t="s">
        <v>344</v>
      </c>
      <c r="C92" s="32" t="s">
        <v>327</v>
      </c>
      <c r="D92" s="32" t="s">
        <v>244</v>
      </c>
      <c r="E92" s="33">
        <v>1497</v>
      </c>
      <c r="F92" s="33">
        <v>2897</v>
      </c>
      <c r="G92" s="33">
        <v>45199</v>
      </c>
      <c r="H92" s="34">
        <v>6.4094338370317931</v>
      </c>
    </row>
    <row r="93" spans="1:8">
      <c r="A93" t="str">
        <f t="shared" si="1"/>
        <v>Northern Electric Coop, IncMT</v>
      </c>
      <c r="B93" s="32" t="s">
        <v>283</v>
      </c>
      <c r="C93" s="32" t="s">
        <v>276</v>
      </c>
      <c r="D93" s="32" t="s">
        <v>244</v>
      </c>
      <c r="E93" s="33">
        <v>1259</v>
      </c>
      <c r="F93" s="33">
        <v>2639</v>
      </c>
      <c r="G93" s="33">
        <v>27218</v>
      </c>
      <c r="H93" s="34">
        <v>9.695789551032405</v>
      </c>
    </row>
    <row r="94" spans="1:8">
      <c r="A94" t="str">
        <f t="shared" si="1"/>
        <v>Northern Lights, IncID</v>
      </c>
      <c r="B94" s="32" t="s">
        <v>269</v>
      </c>
      <c r="C94" s="32" t="s">
        <v>246</v>
      </c>
      <c r="D94" s="32" t="s">
        <v>244</v>
      </c>
      <c r="E94" s="33">
        <v>12839</v>
      </c>
      <c r="F94" s="33">
        <v>16975</v>
      </c>
      <c r="G94" s="33">
        <v>214018</v>
      </c>
      <c r="H94" s="34">
        <v>7.9315758487603842</v>
      </c>
    </row>
    <row r="95" spans="1:8">
      <c r="A95" t="str">
        <f t="shared" si="1"/>
        <v>Northern Lights, IncMT</v>
      </c>
      <c r="B95" s="32" t="s">
        <v>269</v>
      </c>
      <c r="C95" s="32" t="s">
        <v>276</v>
      </c>
      <c r="D95" s="32" t="s">
        <v>244</v>
      </c>
      <c r="E95" s="33">
        <v>3482</v>
      </c>
      <c r="F95" s="33">
        <v>5390</v>
      </c>
      <c r="G95" s="33">
        <v>82714</v>
      </c>
      <c r="H95" s="34">
        <v>6.5164301085668699</v>
      </c>
    </row>
    <row r="96" spans="1:8">
      <c r="A96" t="str">
        <f t="shared" si="1"/>
        <v>Northern Lights, IncWA</v>
      </c>
      <c r="B96" s="32" t="s">
        <v>269</v>
      </c>
      <c r="C96" s="32" t="s">
        <v>327</v>
      </c>
      <c r="D96" s="32" t="s">
        <v>244</v>
      </c>
      <c r="E96" s="33">
        <v>19</v>
      </c>
      <c r="F96" s="33">
        <v>15</v>
      </c>
      <c r="G96" s="33">
        <v>152</v>
      </c>
      <c r="H96" s="34">
        <v>9.8684210526315788</v>
      </c>
    </row>
    <row r="97" spans="1:8">
      <c r="A97" t="str">
        <f t="shared" si="1"/>
        <v>Northern Wasco County PUDOR</v>
      </c>
      <c r="B97" s="32" t="s">
        <v>318</v>
      </c>
      <c r="C97" s="32" t="s">
        <v>292</v>
      </c>
      <c r="D97" s="32" t="s">
        <v>248</v>
      </c>
      <c r="E97" s="33">
        <v>9641</v>
      </c>
      <c r="F97" s="33">
        <v>19559</v>
      </c>
      <c r="G97" s="33">
        <v>393881</v>
      </c>
      <c r="H97" s="34">
        <v>4.9657129945338818</v>
      </c>
    </row>
    <row r="98" spans="1:8" ht="26.4">
      <c r="A98" t="str">
        <f t="shared" si="1"/>
        <v>NorthWestern Energy LLCMT</v>
      </c>
      <c r="B98" s="32" t="s">
        <v>284</v>
      </c>
      <c r="C98" s="32" t="s">
        <v>276</v>
      </c>
      <c r="D98" s="32" t="s">
        <v>242</v>
      </c>
      <c r="E98" s="33">
        <v>319512</v>
      </c>
      <c r="F98" s="33">
        <v>480594</v>
      </c>
      <c r="G98" s="33">
        <v>5724620</v>
      </c>
      <c r="H98" s="34">
        <v>8.3952122586302664</v>
      </c>
    </row>
    <row r="99" spans="1:8">
      <c r="A99" t="str">
        <f t="shared" si="1"/>
        <v>Ohop Mutual Light Company, IncWA</v>
      </c>
      <c r="B99" s="32" t="s">
        <v>345</v>
      </c>
      <c r="C99" s="32" t="s">
        <v>327</v>
      </c>
      <c r="D99" s="32" t="s">
        <v>244</v>
      </c>
      <c r="E99" s="33">
        <v>4035</v>
      </c>
      <c r="F99" s="33">
        <v>4496</v>
      </c>
      <c r="G99" s="33">
        <v>77180</v>
      </c>
      <c r="H99" s="34">
        <v>5.8253433532003109</v>
      </c>
    </row>
    <row r="100" spans="1:8">
      <c r="A100" t="str">
        <f t="shared" si="1"/>
        <v>Okanogan County Elec Coop, IncWA</v>
      </c>
      <c r="B100" s="32" t="s">
        <v>346</v>
      </c>
      <c r="C100" s="32" t="s">
        <v>327</v>
      </c>
      <c r="D100" s="32" t="s">
        <v>244</v>
      </c>
      <c r="E100" s="33">
        <v>3217</v>
      </c>
      <c r="F100" s="33">
        <v>3685</v>
      </c>
      <c r="G100" s="33">
        <v>50899</v>
      </c>
      <c r="H100" s="34">
        <v>7.239827894457652</v>
      </c>
    </row>
    <row r="101" spans="1:8">
      <c r="A101" t="str">
        <f t="shared" si="1"/>
        <v>Orcas Power &amp; Light CoopWA</v>
      </c>
      <c r="B101" s="32" t="s">
        <v>347</v>
      </c>
      <c r="C101" s="32" t="s">
        <v>327</v>
      </c>
      <c r="D101" s="32" t="s">
        <v>244</v>
      </c>
      <c r="E101" s="33">
        <v>13461</v>
      </c>
      <c r="F101" s="33">
        <v>16591</v>
      </c>
      <c r="G101" s="33">
        <v>192176</v>
      </c>
      <c r="H101" s="34">
        <v>8.6332320372991429</v>
      </c>
    </row>
    <row r="102" spans="1:8">
      <c r="A102" t="str">
        <f t="shared" si="1"/>
        <v>Oregon Trail El Cons Coop, IncOR</v>
      </c>
      <c r="B102" s="32" t="s">
        <v>319</v>
      </c>
      <c r="C102" s="32" t="s">
        <v>292</v>
      </c>
      <c r="D102" s="32" t="s">
        <v>244</v>
      </c>
      <c r="E102" s="33">
        <v>29338</v>
      </c>
      <c r="F102" s="33">
        <v>44024</v>
      </c>
      <c r="G102" s="33">
        <v>659510</v>
      </c>
      <c r="H102" s="34">
        <v>6.6752589043380697</v>
      </c>
    </row>
    <row r="103" spans="1:8" ht="26.4">
      <c r="A103" t="str">
        <f t="shared" si="1"/>
        <v>PacifiCorpCA</v>
      </c>
      <c r="B103" s="32" t="s">
        <v>240</v>
      </c>
      <c r="C103" s="32" t="s">
        <v>241</v>
      </c>
      <c r="D103" s="32" t="s">
        <v>242</v>
      </c>
      <c r="E103" s="33">
        <v>44348</v>
      </c>
      <c r="F103" s="33">
        <v>67328</v>
      </c>
      <c r="G103" s="33">
        <v>851205</v>
      </c>
      <c r="H103" s="34">
        <v>7.9097279738723341</v>
      </c>
    </row>
    <row r="104" spans="1:8" ht="26.4">
      <c r="A104" t="str">
        <f t="shared" si="1"/>
        <v>PacifiCorpID</v>
      </c>
      <c r="B104" s="32" t="s">
        <v>240</v>
      </c>
      <c r="C104" s="32" t="s">
        <v>246</v>
      </c>
      <c r="D104" s="32" t="s">
        <v>242</v>
      </c>
      <c r="E104" s="33">
        <v>66309</v>
      </c>
      <c r="F104" s="33">
        <v>142931</v>
      </c>
      <c r="G104" s="33">
        <v>3331578</v>
      </c>
      <c r="H104" s="34">
        <v>4.2901892136399029</v>
      </c>
    </row>
    <row r="105" spans="1:8" ht="26.4">
      <c r="A105" t="str">
        <f t="shared" si="1"/>
        <v>PacifiCorpOR</v>
      </c>
      <c r="B105" s="32" t="s">
        <v>240</v>
      </c>
      <c r="C105" s="32" t="s">
        <v>292</v>
      </c>
      <c r="D105" s="32" t="s">
        <v>242</v>
      </c>
      <c r="E105" s="33">
        <v>540150</v>
      </c>
      <c r="F105" s="33">
        <v>812273</v>
      </c>
      <c r="G105" s="33">
        <v>13912004</v>
      </c>
      <c r="H105" s="34">
        <v>5.8386484075191474</v>
      </c>
    </row>
    <row r="106" spans="1:8" ht="26.4">
      <c r="A106" t="str">
        <f t="shared" si="1"/>
        <v>PacifiCorpWA</v>
      </c>
      <c r="B106" s="32" t="s">
        <v>240</v>
      </c>
      <c r="C106" s="32" t="s">
        <v>327</v>
      </c>
      <c r="D106" s="32" t="s">
        <v>242</v>
      </c>
      <c r="E106" s="33">
        <v>123228</v>
      </c>
      <c r="F106" s="33">
        <v>214740</v>
      </c>
      <c r="G106" s="33">
        <v>4166047</v>
      </c>
      <c r="H106" s="34">
        <v>5.1545265811931555</v>
      </c>
    </row>
    <row r="107" spans="1:8">
      <c r="A107" t="str">
        <f t="shared" si="1"/>
        <v>Parkland Light &amp; Water CompanyWA</v>
      </c>
      <c r="B107" s="32" t="s">
        <v>348</v>
      </c>
      <c r="C107" s="32" t="s">
        <v>327</v>
      </c>
      <c r="D107" s="32" t="s">
        <v>244</v>
      </c>
      <c r="E107" s="33">
        <v>4347</v>
      </c>
      <c r="F107" s="33">
        <v>5306</v>
      </c>
      <c r="G107" s="33">
        <v>118136</v>
      </c>
      <c r="H107" s="34">
        <v>4.4914336019502947</v>
      </c>
    </row>
    <row r="108" spans="1:8">
      <c r="A108" t="str">
        <f t="shared" si="1"/>
        <v>Peninsula Light CompanyWA</v>
      </c>
      <c r="B108" s="32" t="s">
        <v>349</v>
      </c>
      <c r="C108" s="32" t="s">
        <v>327</v>
      </c>
      <c r="D108" s="32" t="s">
        <v>244</v>
      </c>
      <c r="E108" s="33">
        <v>29611</v>
      </c>
      <c r="F108" s="33">
        <v>38746</v>
      </c>
      <c r="G108" s="33">
        <v>538854</v>
      </c>
      <c r="H108" s="34">
        <v>7.1904449071548138</v>
      </c>
    </row>
    <row r="109" spans="1:8">
      <c r="A109" t="str">
        <f t="shared" si="1"/>
        <v>Port Angeles City ofWA</v>
      </c>
      <c r="B109" s="32" t="s">
        <v>350</v>
      </c>
      <c r="C109" s="32" t="s">
        <v>327</v>
      </c>
      <c r="D109" s="32" t="s">
        <v>248</v>
      </c>
      <c r="E109" s="33">
        <v>10623</v>
      </c>
      <c r="F109" s="33">
        <v>29340</v>
      </c>
      <c r="G109" s="33">
        <v>698469</v>
      </c>
      <c r="H109" s="34">
        <v>4.2006159185303851</v>
      </c>
    </row>
    <row r="110" spans="1:8" ht="26.4">
      <c r="A110" t="str">
        <f t="shared" si="1"/>
        <v>Portland General Electric CompanyOR</v>
      </c>
      <c r="B110" s="32" t="s">
        <v>320</v>
      </c>
      <c r="C110" s="32" t="s">
        <v>292</v>
      </c>
      <c r="D110" s="32" t="s">
        <v>242</v>
      </c>
      <c r="E110" s="33">
        <v>788831</v>
      </c>
      <c r="F110" s="33">
        <v>1381469</v>
      </c>
      <c r="G110" s="33">
        <v>18432528</v>
      </c>
      <c r="H110" s="34">
        <v>7.4947343088262235</v>
      </c>
    </row>
    <row r="111" spans="1:8">
      <c r="A111" t="str">
        <f t="shared" si="1"/>
        <v>Public Utility District No 1WA</v>
      </c>
      <c r="B111" s="32" t="s">
        <v>351</v>
      </c>
      <c r="C111" s="32" t="s">
        <v>327</v>
      </c>
      <c r="D111" s="32" t="s">
        <v>248</v>
      </c>
      <c r="E111" s="33">
        <v>2338</v>
      </c>
      <c r="F111" s="33">
        <v>2926</v>
      </c>
      <c r="G111" s="33">
        <v>38306</v>
      </c>
      <c r="H111" s="34">
        <v>7.6384900537774758</v>
      </c>
    </row>
    <row r="112" spans="1:8">
      <c r="A112" t="str">
        <f t="shared" si="1"/>
        <v>Public Utility District No 2WA</v>
      </c>
      <c r="B112" s="32" t="s">
        <v>352</v>
      </c>
      <c r="C112" s="32" t="s">
        <v>327</v>
      </c>
      <c r="D112" s="32" t="s">
        <v>248</v>
      </c>
      <c r="E112" s="33">
        <v>16723</v>
      </c>
      <c r="F112" s="33">
        <v>19739</v>
      </c>
      <c r="G112" s="33">
        <v>293341</v>
      </c>
      <c r="H112" s="34">
        <v>6.7290286731142261</v>
      </c>
    </row>
    <row r="113" spans="1:8">
      <c r="A113" t="str">
        <f t="shared" si="1"/>
        <v>PUD No 1 of Benton CountyWA</v>
      </c>
      <c r="B113" s="32" t="s">
        <v>353</v>
      </c>
      <c r="C113" s="32" t="s">
        <v>327</v>
      </c>
      <c r="D113" s="32" t="s">
        <v>248</v>
      </c>
      <c r="E113" s="33">
        <v>44855</v>
      </c>
      <c r="F113" s="33">
        <v>91790</v>
      </c>
      <c r="G113" s="33">
        <v>1555710</v>
      </c>
      <c r="H113" s="34">
        <v>5.9001999087233488</v>
      </c>
    </row>
    <row r="114" spans="1:8">
      <c r="A114" t="str">
        <f t="shared" si="1"/>
        <v>PUD No 1 of Chelan CountyWA</v>
      </c>
      <c r="B114" s="32" t="s">
        <v>354</v>
      </c>
      <c r="C114" s="32" t="s">
        <v>327</v>
      </c>
      <c r="D114" s="32" t="s">
        <v>248</v>
      </c>
      <c r="E114" s="33">
        <v>44431</v>
      </c>
      <c r="F114" s="33">
        <v>42113</v>
      </c>
      <c r="G114" s="33">
        <v>1487665</v>
      </c>
      <c r="H114" s="34">
        <v>2.8308120443782707</v>
      </c>
    </row>
    <row r="115" spans="1:8">
      <c r="A115" t="str">
        <f t="shared" si="1"/>
        <v>PUD No 1 of Clallam CountyWA</v>
      </c>
      <c r="B115" s="32" t="s">
        <v>355</v>
      </c>
      <c r="C115" s="32" t="s">
        <v>327</v>
      </c>
      <c r="D115" s="32" t="s">
        <v>248</v>
      </c>
      <c r="E115" s="33">
        <v>29014</v>
      </c>
      <c r="F115" s="33">
        <v>41474</v>
      </c>
      <c r="G115" s="33">
        <v>651368</v>
      </c>
      <c r="H115" s="34">
        <v>6.3672148462927254</v>
      </c>
    </row>
    <row r="116" spans="1:8">
      <c r="A116" t="str">
        <f t="shared" si="1"/>
        <v>PUD No 1 of Clark CountyWA</v>
      </c>
      <c r="B116" s="32" t="s">
        <v>356</v>
      </c>
      <c r="C116" s="32" t="s">
        <v>327</v>
      </c>
      <c r="D116" s="32" t="s">
        <v>248</v>
      </c>
      <c r="E116" s="33">
        <v>177113</v>
      </c>
      <c r="F116" s="33">
        <v>311202</v>
      </c>
      <c r="G116" s="33">
        <v>4429952</v>
      </c>
      <c r="H116" s="34">
        <v>7.0249519633621311</v>
      </c>
    </row>
    <row r="117" spans="1:8">
      <c r="A117" t="str">
        <f t="shared" si="1"/>
        <v>PUD No 1 of Cowlitz CountyWA</v>
      </c>
      <c r="B117" s="32" t="s">
        <v>357</v>
      </c>
      <c r="C117" s="32" t="s">
        <v>327</v>
      </c>
      <c r="D117" s="32" t="s">
        <v>248</v>
      </c>
      <c r="E117" s="33">
        <v>47423</v>
      </c>
      <c r="F117" s="33">
        <v>191730</v>
      </c>
      <c r="G117" s="33">
        <v>4606966</v>
      </c>
      <c r="H117" s="34">
        <v>4.1617411545906782</v>
      </c>
    </row>
    <row r="118" spans="1:8">
      <c r="A118" t="str">
        <f t="shared" si="1"/>
        <v>PUD No 1 of Douglas CountyWA</v>
      </c>
      <c r="B118" s="32" t="s">
        <v>358</v>
      </c>
      <c r="C118" s="32" t="s">
        <v>327</v>
      </c>
      <c r="D118" s="32" t="s">
        <v>248</v>
      </c>
      <c r="E118" s="33">
        <v>17366</v>
      </c>
      <c r="F118" s="33">
        <v>12982</v>
      </c>
      <c r="G118" s="33">
        <v>576160</v>
      </c>
      <c r="H118" s="34">
        <v>2.253193557345182</v>
      </c>
    </row>
    <row r="119" spans="1:8">
      <c r="A119" t="str">
        <f t="shared" si="1"/>
        <v>PUD No 1 of Ferry CountyWA</v>
      </c>
      <c r="B119" s="32" t="s">
        <v>359</v>
      </c>
      <c r="C119" s="32" t="s">
        <v>327</v>
      </c>
      <c r="D119" s="32" t="s">
        <v>248</v>
      </c>
      <c r="E119" s="33">
        <v>3272</v>
      </c>
      <c r="F119" s="33">
        <v>4317</v>
      </c>
      <c r="G119" s="33">
        <v>61002</v>
      </c>
      <c r="H119" s="34">
        <v>7.0768171535359494</v>
      </c>
    </row>
    <row r="120" spans="1:8">
      <c r="A120" t="str">
        <f t="shared" si="1"/>
        <v>PUD No 1 of Franklin CountyWA</v>
      </c>
      <c r="B120" s="32" t="s">
        <v>360</v>
      </c>
      <c r="C120" s="32" t="s">
        <v>327</v>
      </c>
      <c r="D120" s="32" t="s">
        <v>248</v>
      </c>
      <c r="E120" s="33">
        <v>21569</v>
      </c>
      <c r="F120" s="33">
        <v>57485</v>
      </c>
      <c r="G120" s="33">
        <v>835781</v>
      </c>
      <c r="H120" s="34">
        <v>6.877997944437598</v>
      </c>
    </row>
    <row r="121" spans="1:8">
      <c r="A121" t="str">
        <f t="shared" si="1"/>
        <v>PUD No 1 of Grays Harbor CntyWA</v>
      </c>
      <c r="B121" s="32" t="s">
        <v>361</v>
      </c>
      <c r="C121" s="32" t="s">
        <v>327</v>
      </c>
      <c r="D121" s="32" t="s">
        <v>248</v>
      </c>
      <c r="E121" s="33">
        <v>41414</v>
      </c>
      <c r="F121" s="33">
        <v>66332</v>
      </c>
      <c r="G121" s="33">
        <v>992831</v>
      </c>
      <c r="H121" s="34">
        <v>6.6810967828361525</v>
      </c>
    </row>
    <row r="122" spans="1:8">
      <c r="A122" t="str">
        <f t="shared" si="1"/>
        <v>PUD No 1 of Kittitas CountyWA</v>
      </c>
      <c r="B122" s="32" t="s">
        <v>362</v>
      </c>
      <c r="C122" s="32" t="s">
        <v>327</v>
      </c>
      <c r="D122" s="32" t="s">
        <v>248</v>
      </c>
      <c r="E122" s="33">
        <v>3921</v>
      </c>
      <c r="F122" s="33">
        <v>5102</v>
      </c>
      <c r="G122" s="33">
        <v>69041</v>
      </c>
      <c r="H122" s="34">
        <v>7.3898118509291582</v>
      </c>
    </row>
    <row r="123" spans="1:8">
      <c r="A123" t="str">
        <f t="shared" si="1"/>
        <v>PUD No 1 of Klickitat CountyWA</v>
      </c>
      <c r="B123" s="32" t="s">
        <v>363</v>
      </c>
      <c r="C123" s="32" t="s">
        <v>327</v>
      </c>
      <c r="D123" s="32" t="s">
        <v>248</v>
      </c>
      <c r="E123" s="33">
        <v>11398</v>
      </c>
      <c r="F123" s="33">
        <v>19069</v>
      </c>
      <c r="G123" s="33">
        <v>291564</v>
      </c>
      <c r="H123" s="34">
        <v>6.5402450233910905</v>
      </c>
    </row>
    <row r="124" spans="1:8">
      <c r="A124" t="str">
        <f t="shared" si="1"/>
        <v>PUD No 1 of Lewis CountyWA</v>
      </c>
      <c r="B124" s="32" t="s">
        <v>364</v>
      </c>
      <c r="C124" s="32" t="s">
        <v>327</v>
      </c>
      <c r="D124" s="32" t="s">
        <v>248</v>
      </c>
      <c r="E124" s="33">
        <v>29586</v>
      </c>
      <c r="F124" s="33">
        <v>42441</v>
      </c>
      <c r="G124" s="33">
        <v>861057</v>
      </c>
      <c r="H124" s="34">
        <v>4.9289419864190176</v>
      </c>
    </row>
    <row r="125" spans="1:8">
      <c r="A125" t="str">
        <f t="shared" si="1"/>
        <v>PUD No 1 of Mason CountyWA</v>
      </c>
      <c r="B125" s="32" t="s">
        <v>365</v>
      </c>
      <c r="C125" s="32" t="s">
        <v>327</v>
      </c>
      <c r="D125" s="32" t="s">
        <v>248</v>
      </c>
      <c r="E125" s="33">
        <v>5033</v>
      </c>
      <c r="F125" s="33">
        <v>5302</v>
      </c>
      <c r="G125" s="33">
        <v>67261</v>
      </c>
      <c r="H125" s="34">
        <v>7.8827255021483476</v>
      </c>
    </row>
    <row r="126" spans="1:8">
      <c r="A126" t="str">
        <f t="shared" si="1"/>
        <v>PUD No 1 of Okanogan CountyWA</v>
      </c>
      <c r="B126" s="32" t="s">
        <v>366</v>
      </c>
      <c r="C126" s="32" t="s">
        <v>327</v>
      </c>
      <c r="D126" s="32" t="s">
        <v>248</v>
      </c>
      <c r="E126" s="33">
        <v>19637</v>
      </c>
      <c r="F126" s="33">
        <v>29679</v>
      </c>
      <c r="G126" s="33">
        <v>591488</v>
      </c>
      <c r="H126" s="34">
        <v>5.0176842133737285</v>
      </c>
    </row>
    <row r="127" spans="1:8">
      <c r="A127" t="str">
        <f t="shared" si="1"/>
        <v>PUD No 1 of Pend Oreille CntyWA</v>
      </c>
      <c r="B127" s="32" t="s">
        <v>367</v>
      </c>
      <c r="C127" s="32" t="s">
        <v>327</v>
      </c>
      <c r="D127" s="32" t="s">
        <v>248</v>
      </c>
      <c r="E127" s="33">
        <v>8408</v>
      </c>
      <c r="F127" s="33">
        <v>26497</v>
      </c>
      <c r="G127" s="33">
        <v>956942</v>
      </c>
      <c r="H127" s="34">
        <v>2.7689243444221279</v>
      </c>
    </row>
    <row r="128" spans="1:8">
      <c r="A128" t="str">
        <f t="shared" si="1"/>
        <v>PUD No 1 of Skamania CoWA</v>
      </c>
      <c r="B128" s="32" t="s">
        <v>368</v>
      </c>
      <c r="C128" s="32" t="s">
        <v>327</v>
      </c>
      <c r="D128" s="32" t="s">
        <v>248</v>
      </c>
      <c r="E128" s="33">
        <v>5671</v>
      </c>
      <c r="F128" s="33">
        <v>7921</v>
      </c>
      <c r="G128" s="33">
        <v>119882</v>
      </c>
      <c r="H128" s="34">
        <v>6.607330541699338</v>
      </c>
    </row>
    <row r="129" spans="1:8">
      <c r="A129" t="str">
        <f t="shared" si="1"/>
        <v>PUD No 1 of Whatcom CountyWA</v>
      </c>
      <c r="B129" s="32" t="s">
        <v>369</v>
      </c>
      <c r="C129" s="32" t="s">
        <v>327</v>
      </c>
      <c r="D129" s="32" t="s">
        <v>248</v>
      </c>
      <c r="E129" s="33">
        <v>1</v>
      </c>
      <c r="F129" s="33">
        <v>8313</v>
      </c>
      <c r="G129" s="33">
        <v>207705</v>
      </c>
      <c r="H129" s="34">
        <v>4.0023109698851735</v>
      </c>
    </row>
    <row r="130" spans="1:8">
      <c r="A130" t="str">
        <f t="shared" si="1"/>
        <v>PUD No 2 of Grant CountyWA</v>
      </c>
      <c r="B130" s="32" t="s">
        <v>370</v>
      </c>
      <c r="C130" s="32" t="s">
        <v>327</v>
      </c>
      <c r="D130" s="32" t="s">
        <v>248</v>
      </c>
      <c r="E130" s="33">
        <v>42673</v>
      </c>
      <c r="F130" s="33">
        <v>98078</v>
      </c>
      <c r="G130" s="33">
        <v>3143916</v>
      </c>
      <c r="H130" s="34">
        <v>3.119612610515039</v>
      </c>
    </row>
    <row r="131" spans="1:8">
      <c r="A131" t="str">
        <f t="shared" si="1"/>
        <v>PUD No 3 of Mason CountyWA</v>
      </c>
      <c r="B131" s="32" t="s">
        <v>371</v>
      </c>
      <c r="C131" s="32" t="s">
        <v>327</v>
      </c>
      <c r="D131" s="32" t="s">
        <v>248</v>
      </c>
      <c r="E131" s="33">
        <v>31242</v>
      </c>
      <c r="F131" s="33">
        <v>40636</v>
      </c>
      <c r="G131" s="33">
        <v>645819</v>
      </c>
      <c r="H131" s="34">
        <v>6.2921654519300301</v>
      </c>
    </row>
    <row r="132" spans="1:8" ht="26.4">
      <c r="A132" t="str">
        <f t="shared" si="1"/>
        <v>Puget Sound Energy IncWA</v>
      </c>
      <c r="B132" s="32" t="s">
        <v>372</v>
      </c>
      <c r="C132" s="32" t="s">
        <v>327</v>
      </c>
      <c r="D132" s="32" t="s">
        <v>242</v>
      </c>
      <c r="E132" s="33">
        <v>1027872</v>
      </c>
      <c r="F132" s="33">
        <v>1629072</v>
      </c>
      <c r="G132" s="33">
        <v>21091533</v>
      </c>
      <c r="H132" s="34">
        <v>7.7238197906240389</v>
      </c>
    </row>
    <row r="133" spans="1:8">
      <c r="A133" t="str">
        <f t="shared" si="1"/>
        <v>Raft River Rural Elec Coop IncID</v>
      </c>
      <c r="B133" s="32" t="s">
        <v>270</v>
      </c>
      <c r="C133" s="32" t="s">
        <v>246</v>
      </c>
      <c r="D133" s="32" t="s">
        <v>244</v>
      </c>
      <c r="E133" s="33">
        <v>2344</v>
      </c>
      <c r="F133" s="33">
        <v>7042</v>
      </c>
      <c r="G133" s="33">
        <v>147500</v>
      </c>
      <c r="H133" s="34">
        <v>4.7742372881355939</v>
      </c>
    </row>
    <row r="134" spans="1:8">
      <c r="A134" t="str">
        <f t="shared" ref="A134:A160" si="2">CONCATENATE(B134,C134)</f>
        <v>Raft River Rural Elec Coop IncNV</v>
      </c>
      <c r="B134" s="32" t="s">
        <v>270</v>
      </c>
      <c r="C134" s="32" t="s">
        <v>287</v>
      </c>
      <c r="D134" s="32" t="s">
        <v>244</v>
      </c>
      <c r="E134" s="33">
        <v>1829</v>
      </c>
      <c r="F134" s="33">
        <v>2881</v>
      </c>
      <c r="G134" s="33">
        <v>57798</v>
      </c>
      <c r="H134" s="34">
        <v>4.9846015433059971</v>
      </c>
    </row>
    <row r="135" spans="1:8">
      <c r="A135" t="str">
        <f t="shared" si="2"/>
        <v>Ravalli County Elec Coop, IncMT</v>
      </c>
      <c r="B135" s="32" t="s">
        <v>285</v>
      </c>
      <c r="C135" s="32" t="s">
        <v>276</v>
      </c>
      <c r="D135" s="32" t="s">
        <v>244</v>
      </c>
      <c r="E135" s="33">
        <v>9346</v>
      </c>
      <c r="F135" s="33">
        <v>9138</v>
      </c>
      <c r="G135" s="33">
        <v>134266</v>
      </c>
      <c r="H135" s="34">
        <v>6.8058927800038731</v>
      </c>
    </row>
    <row r="136" spans="1:8">
      <c r="A136" t="str">
        <f t="shared" si="2"/>
        <v>Rupert City ofID</v>
      </c>
      <c r="B136" s="32" t="s">
        <v>271</v>
      </c>
      <c r="C136" s="32" t="s">
        <v>246</v>
      </c>
      <c r="D136" s="32" t="s">
        <v>248</v>
      </c>
      <c r="E136" s="33">
        <v>2699</v>
      </c>
      <c r="F136" s="33">
        <v>4910</v>
      </c>
      <c r="G136" s="33">
        <v>81307</v>
      </c>
      <c r="H136" s="34">
        <v>6.0388404442421928</v>
      </c>
    </row>
    <row r="137" spans="1:8">
      <c r="A137" t="str">
        <f t="shared" si="2"/>
        <v>Salem City ofOR</v>
      </c>
      <c r="B137" s="32" t="s">
        <v>321</v>
      </c>
      <c r="C137" s="32" t="s">
        <v>292</v>
      </c>
      <c r="D137" s="32" t="s">
        <v>244</v>
      </c>
      <c r="E137" s="33">
        <v>18492</v>
      </c>
      <c r="F137" s="33">
        <v>21623</v>
      </c>
      <c r="G137" s="33">
        <v>327033</v>
      </c>
      <c r="H137" s="34">
        <v>6.6118709732656953</v>
      </c>
    </row>
    <row r="138" spans="1:8">
      <c r="A138" t="str">
        <f t="shared" si="2"/>
        <v>Salmon River Electric Coop IncID</v>
      </c>
      <c r="B138" s="32" t="s">
        <v>272</v>
      </c>
      <c r="C138" s="32" t="s">
        <v>246</v>
      </c>
      <c r="D138" s="32" t="s">
        <v>244</v>
      </c>
      <c r="E138" s="33">
        <v>2607</v>
      </c>
      <c r="F138" s="33">
        <v>8165</v>
      </c>
      <c r="G138" s="33">
        <v>188478</v>
      </c>
      <c r="H138" s="34">
        <v>4.3320705864875482</v>
      </c>
    </row>
    <row r="139" spans="1:8">
      <c r="A139" t="str">
        <f t="shared" si="2"/>
        <v>Seattle City ofWA</v>
      </c>
      <c r="B139" s="32" t="s">
        <v>373</v>
      </c>
      <c r="C139" s="32" t="s">
        <v>327</v>
      </c>
      <c r="D139" s="32" t="s">
        <v>248</v>
      </c>
      <c r="E139" s="33">
        <v>379231</v>
      </c>
      <c r="F139" s="33">
        <v>583114</v>
      </c>
      <c r="G139" s="33">
        <v>9454505</v>
      </c>
      <c r="H139" s="34">
        <v>6.1675783131956674</v>
      </c>
    </row>
    <row r="140" spans="1:8">
      <c r="A140" t="str">
        <f t="shared" si="2"/>
        <v>Snohomish County PUD No 1WA</v>
      </c>
      <c r="B140" s="32" t="s">
        <v>374</v>
      </c>
      <c r="C140" s="32" t="s">
        <v>327</v>
      </c>
      <c r="D140" s="32" t="s">
        <v>248</v>
      </c>
      <c r="E140" s="33">
        <v>309985</v>
      </c>
      <c r="F140" s="33">
        <v>475139</v>
      </c>
      <c r="G140" s="33">
        <v>6483487</v>
      </c>
      <c r="H140" s="34">
        <v>7.3284484105543823</v>
      </c>
    </row>
    <row r="141" spans="1:8">
      <c r="A141" t="str">
        <f t="shared" si="2"/>
        <v>South Side Electric, IncID</v>
      </c>
      <c r="B141" s="32" t="s">
        <v>273</v>
      </c>
      <c r="C141" s="32" t="s">
        <v>246</v>
      </c>
      <c r="D141" s="32" t="s">
        <v>244</v>
      </c>
      <c r="E141" s="33">
        <v>1101</v>
      </c>
      <c r="F141" s="33">
        <v>2148</v>
      </c>
      <c r="G141" s="33">
        <v>50420</v>
      </c>
      <c r="H141" s="34">
        <v>4.2602142007140023</v>
      </c>
    </row>
    <row r="142" spans="1:8">
      <c r="A142" t="str">
        <f t="shared" si="2"/>
        <v>Surprise Valley Electrification Corp.CA</v>
      </c>
      <c r="B142" s="32" t="s">
        <v>243</v>
      </c>
      <c r="C142" s="32" t="s">
        <v>241</v>
      </c>
      <c r="D142" s="32" t="s">
        <v>244</v>
      </c>
      <c r="E142" s="33">
        <v>4251</v>
      </c>
      <c r="F142" s="33">
        <v>5272</v>
      </c>
      <c r="G142" s="33">
        <v>79201</v>
      </c>
      <c r="H142" s="34">
        <v>6.6564816100806805</v>
      </c>
    </row>
    <row r="143" spans="1:8">
      <c r="A143" t="str">
        <f t="shared" si="2"/>
        <v>Surprise Valley Electrification Corp.NV</v>
      </c>
      <c r="B143" s="32" t="s">
        <v>243</v>
      </c>
      <c r="C143" s="32" t="s">
        <v>287</v>
      </c>
      <c r="D143" s="32" t="s">
        <v>244</v>
      </c>
      <c r="E143" s="33">
        <v>5</v>
      </c>
      <c r="F143" s="33">
        <v>5</v>
      </c>
      <c r="G143" s="33">
        <v>86</v>
      </c>
      <c r="H143" s="34">
        <v>5.8139534883720936</v>
      </c>
    </row>
    <row r="144" spans="1:8">
      <c r="A144" t="str">
        <f t="shared" si="2"/>
        <v>Surprise Valley Electrification Corp.OR</v>
      </c>
      <c r="B144" s="32" t="s">
        <v>243</v>
      </c>
      <c r="C144" s="32" t="s">
        <v>292</v>
      </c>
      <c r="D144" s="32" t="s">
        <v>244</v>
      </c>
      <c r="E144" s="33">
        <v>1644</v>
      </c>
      <c r="F144" s="33">
        <v>2153</v>
      </c>
      <c r="G144" s="33">
        <v>32992</v>
      </c>
      <c r="H144" s="34">
        <v>6.5258244422890401</v>
      </c>
    </row>
    <row r="145" spans="1:8">
      <c r="A145" t="str">
        <f t="shared" si="2"/>
        <v>Tacoma City ofWA</v>
      </c>
      <c r="B145" s="32" t="s">
        <v>375</v>
      </c>
      <c r="C145" s="32" t="s">
        <v>327</v>
      </c>
      <c r="D145" s="32" t="s">
        <v>248</v>
      </c>
      <c r="E145" s="33">
        <v>162588</v>
      </c>
      <c r="F145" s="33">
        <v>262545</v>
      </c>
      <c r="G145" s="33">
        <v>4731907</v>
      </c>
      <c r="H145" s="34">
        <v>5.548397295213114</v>
      </c>
    </row>
    <row r="146" spans="1:8">
      <c r="A146" t="str">
        <f t="shared" si="2"/>
        <v>Tanner Electric CoopWA</v>
      </c>
      <c r="B146" s="32" t="s">
        <v>196</v>
      </c>
      <c r="C146" s="32" t="s">
        <v>327</v>
      </c>
      <c r="D146" s="32" t="s">
        <v>244</v>
      </c>
      <c r="E146" s="33">
        <v>4295</v>
      </c>
      <c r="F146" s="33">
        <v>4920</v>
      </c>
      <c r="G146" s="33">
        <v>64040</v>
      </c>
      <c r="H146" s="34">
        <v>7.6826983135540292</v>
      </c>
    </row>
    <row r="147" spans="1:8">
      <c r="A147" t="str">
        <f t="shared" si="2"/>
        <v>Tillamook Peoples Utility DistOR</v>
      </c>
      <c r="B147" s="32" t="s">
        <v>322</v>
      </c>
      <c r="C147" s="32" t="s">
        <v>292</v>
      </c>
      <c r="D147" s="32" t="s">
        <v>248</v>
      </c>
      <c r="E147" s="33">
        <v>19831</v>
      </c>
      <c r="F147" s="33">
        <v>28485</v>
      </c>
      <c r="G147" s="33">
        <v>416658</v>
      </c>
      <c r="H147" s="34">
        <v>6.836542200077762</v>
      </c>
    </row>
    <row r="148" spans="1:8">
      <c r="A148" t="str">
        <f t="shared" si="2"/>
        <v>Town of EatonvilleWA</v>
      </c>
      <c r="B148" s="32" t="s">
        <v>376</v>
      </c>
      <c r="C148" s="32" t="s">
        <v>327</v>
      </c>
      <c r="D148" s="32" t="s">
        <v>248</v>
      </c>
      <c r="E148" s="33">
        <v>1245</v>
      </c>
      <c r="F148" s="33">
        <v>1726</v>
      </c>
      <c r="G148" s="33">
        <v>25659</v>
      </c>
      <c r="H148" s="34">
        <v>6.7266845940995372</v>
      </c>
    </row>
    <row r="149" spans="1:8">
      <c r="A149" t="str">
        <f t="shared" si="2"/>
        <v>Town of RustonWA</v>
      </c>
      <c r="B149" s="32" t="s">
        <v>377</v>
      </c>
      <c r="C149" s="32" t="s">
        <v>327</v>
      </c>
      <c r="D149" s="32" t="s">
        <v>248</v>
      </c>
      <c r="E149" s="33">
        <v>420</v>
      </c>
      <c r="F149" s="33">
        <v>389</v>
      </c>
      <c r="G149" s="33">
        <v>5311</v>
      </c>
      <c r="H149" s="34">
        <v>7.3244210129919036</v>
      </c>
    </row>
    <row r="150" spans="1:8">
      <c r="A150" t="str">
        <f t="shared" si="2"/>
        <v>Town of SteilacoomWA</v>
      </c>
      <c r="B150" s="32" t="s">
        <v>378</v>
      </c>
      <c r="C150" s="32" t="s">
        <v>327</v>
      </c>
      <c r="D150" s="32" t="s">
        <v>248</v>
      </c>
      <c r="E150" s="33">
        <v>2909</v>
      </c>
      <c r="F150" s="33">
        <v>2627</v>
      </c>
      <c r="G150" s="33">
        <v>38523</v>
      </c>
      <c r="H150" s="34">
        <v>6.8193027541987901</v>
      </c>
    </row>
    <row r="151" spans="1:8">
      <c r="A151" t="str">
        <f t="shared" si="2"/>
        <v>Umatilla Electric Coop AssnOR</v>
      </c>
      <c r="B151" s="32" t="s">
        <v>323</v>
      </c>
      <c r="C151" s="32" t="s">
        <v>292</v>
      </c>
      <c r="D151" s="32" t="s">
        <v>244</v>
      </c>
      <c r="E151" s="33">
        <v>13530</v>
      </c>
      <c r="F151" s="33">
        <v>40671</v>
      </c>
      <c r="G151" s="33">
        <v>807173</v>
      </c>
      <c r="H151" s="34">
        <v>5.0386967849519246</v>
      </c>
    </row>
    <row r="152" spans="1:8">
      <c r="A152" t="str">
        <f t="shared" si="2"/>
        <v>United Electric Co-op, IncID</v>
      </c>
      <c r="B152" s="32" t="s">
        <v>274</v>
      </c>
      <c r="C152" s="32" t="s">
        <v>246</v>
      </c>
      <c r="D152" s="32" t="s">
        <v>244</v>
      </c>
      <c r="E152" s="33">
        <v>5655</v>
      </c>
      <c r="F152" s="33">
        <v>9438</v>
      </c>
      <c r="G152" s="33">
        <v>181174</v>
      </c>
      <c r="H152" s="34">
        <v>5.2093567509686824</v>
      </c>
    </row>
    <row r="153" spans="1:8">
      <c r="A153" t="str">
        <f t="shared" si="2"/>
        <v>USBIA-Mission Valley PowerMT</v>
      </c>
      <c r="B153" s="32" t="s">
        <v>199</v>
      </c>
      <c r="C153" s="32" t="s">
        <v>276</v>
      </c>
      <c r="D153" s="32" t="s">
        <v>278</v>
      </c>
      <c r="E153" s="33">
        <v>19827</v>
      </c>
      <c r="F153" s="33">
        <v>18185</v>
      </c>
      <c r="G153" s="33">
        <v>331596</v>
      </c>
      <c r="H153" s="34">
        <v>5.4840830408086951</v>
      </c>
    </row>
    <row r="154" spans="1:8">
      <c r="A154" t="str">
        <f t="shared" si="2"/>
        <v>Valley Electric Assn, IncNV</v>
      </c>
      <c r="B154" s="32" t="s">
        <v>289</v>
      </c>
      <c r="C154" s="32" t="s">
        <v>287</v>
      </c>
      <c r="D154" s="32" t="s">
        <v>244</v>
      </c>
      <c r="E154" s="33">
        <v>20049</v>
      </c>
      <c r="F154" s="33">
        <v>45956</v>
      </c>
      <c r="G154" s="33">
        <v>438830</v>
      </c>
      <c r="H154" s="34">
        <v>10.47239249823394</v>
      </c>
    </row>
    <row r="155" spans="1:8">
      <c r="A155" t="str">
        <f t="shared" si="2"/>
        <v>Vera Irrigation District #15WA</v>
      </c>
      <c r="B155" s="32" t="s">
        <v>379</v>
      </c>
      <c r="C155" s="32" t="s">
        <v>327</v>
      </c>
      <c r="D155" s="32" t="s">
        <v>248</v>
      </c>
      <c r="E155" s="33">
        <v>9402</v>
      </c>
      <c r="F155" s="33">
        <v>11744</v>
      </c>
      <c r="G155" s="33">
        <v>214708</v>
      </c>
      <c r="H155" s="34">
        <v>5.4697542709167806</v>
      </c>
    </row>
    <row r="156" spans="1:8">
      <c r="A156" t="str">
        <f t="shared" si="2"/>
        <v>Vigilante Electric Coop, IncID</v>
      </c>
      <c r="B156" s="32" t="s">
        <v>275</v>
      </c>
      <c r="C156" s="32" t="s">
        <v>246</v>
      </c>
      <c r="D156" s="32" t="s">
        <v>244</v>
      </c>
      <c r="E156" s="33">
        <v>33</v>
      </c>
      <c r="F156" s="33">
        <v>10</v>
      </c>
      <c r="G156" s="33">
        <v>103</v>
      </c>
      <c r="H156" s="34">
        <v>9.7087378640776709</v>
      </c>
    </row>
    <row r="157" spans="1:8">
      <c r="A157" t="str">
        <f t="shared" si="2"/>
        <v>Vigilante Electric Coop, IncMT</v>
      </c>
      <c r="B157" s="32" t="s">
        <v>275</v>
      </c>
      <c r="C157" s="32" t="s">
        <v>276</v>
      </c>
      <c r="D157" s="32" t="s">
        <v>244</v>
      </c>
      <c r="E157" s="33">
        <v>8488</v>
      </c>
      <c r="F157" s="33">
        <v>8289</v>
      </c>
      <c r="G157" s="33">
        <v>137152</v>
      </c>
      <c r="H157" s="34">
        <v>6.0436595893607095</v>
      </c>
    </row>
    <row r="158" spans="1:8">
      <c r="A158" t="str">
        <f t="shared" si="2"/>
        <v>Wasco Electric Coop, IncOR</v>
      </c>
      <c r="B158" s="32" t="s">
        <v>324</v>
      </c>
      <c r="C158" s="32" t="s">
        <v>292</v>
      </c>
      <c r="D158" s="32" t="s">
        <v>244</v>
      </c>
      <c r="E158" s="33">
        <v>4547</v>
      </c>
      <c r="F158" s="33">
        <v>6100</v>
      </c>
      <c r="G158" s="33">
        <v>92541</v>
      </c>
      <c r="H158" s="34">
        <v>6.591672880128808</v>
      </c>
    </row>
    <row r="159" spans="1:8">
      <c r="A159" t="str">
        <f t="shared" si="2"/>
        <v>Wells Rural Electric CoNV</v>
      </c>
      <c r="B159" s="32" t="s">
        <v>290</v>
      </c>
      <c r="C159" s="32" t="s">
        <v>287</v>
      </c>
      <c r="D159" s="32" t="s">
        <v>244</v>
      </c>
      <c r="E159" s="33">
        <v>4987</v>
      </c>
      <c r="F159" s="33">
        <v>30661</v>
      </c>
      <c r="G159" s="33">
        <v>710881</v>
      </c>
      <c r="H159" s="34">
        <v>4.313098816820256</v>
      </c>
    </row>
    <row r="160" spans="1:8">
      <c r="A160" t="str">
        <f t="shared" si="2"/>
        <v>West Oregon Electric Coop IncOR</v>
      </c>
      <c r="B160" s="32" t="s">
        <v>325</v>
      </c>
      <c r="C160" s="32" t="s">
        <v>292</v>
      </c>
      <c r="D160" s="32" t="s">
        <v>244</v>
      </c>
      <c r="E160" s="33">
        <v>4284</v>
      </c>
      <c r="F160" s="33">
        <v>7226</v>
      </c>
      <c r="G160" s="33">
        <v>68296</v>
      </c>
      <c r="H160" s="34">
        <v>10.580414665573388</v>
      </c>
    </row>
    <row r="162" spans="6:7">
      <c r="F162" s="41"/>
      <c r="G162" s="35"/>
    </row>
    <row r="163" spans="6:7">
      <c r="G163" s="35"/>
    </row>
    <row r="164" spans="6:7">
      <c r="G164" s="35"/>
    </row>
    <row r="165" spans="6:7">
      <c r="G165" s="35"/>
    </row>
    <row r="166" spans="6:7">
      <c r="G166" s="35"/>
    </row>
    <row r="167" spans="6:7">
      <c r="G167" s="35"/>
    </row>
    <row r="168" spans="6:7">
      <c r="G168" s="35"/>
    </row>
    <row r="169" spans="6:7">
      <c r="G169" s="35"/>
    </row>
    <row r="170" spans="6:7">
      <c r="G170" s="35"/>
    </row>
    <row r="171" spans="6:7">
      <c r="G171" s="35"/>
    </row>
    <row r="172" spans="6:7">
      <c r="G172" s="35"/>
    </row>
    <row r="173" spans="6:7">
      <c r="G173" s="35"/>
    </row>
    <row r="174" spans="6:7">
      <c r="G174" s="35"/>
    </row>
    <row r="175" spans="6:7">
      <c r="G175" s="35"/>
    </row>
    <row r="176" spans="6:7">
      <c r="G176" s="35"/>
    </row>
    <row r="177" spans="7:7">
      <c r="G177" s="35"/>
    </row>
    <row r="178" spans="7:7">
      <c r="G178" s="35"/>
    </row>
    <row r="179" spans="7:7">
      <c r="G179" s="35"/>
    </row>
    <row r="180" spans="7:7">
      <c r="G180" s="35"/>
    </row>
    <row r="181" spans="7:7">
      <c r="G181" s="35"/>
    </row>
    <row r="182" spans="7:7">
      <c r="G182" s="35"/>
    </row>
    <row r="183" spans="7:7">
      <c r="G183" s="35"/>
    </row>
    <row r="184" spans="7:7">
      <c r="G184" s="35"/>
    </row>
    <row r="185" spans="7:7">
      <c r="G185" s="35"/>
    </row>
    <row r="186" spans="7:7">
      <c r="G186" s="35"/>
    </row>
    <row r="187" spans="7:7">
      <c r="G187" s="35"/>
    </row>
    <row r="188" spans="7:7">
      <c r="G188" s="35"/>
    </row>
    <row r="189" spans="7:7">
      <c r="G189" s="35"/>
    </row>
    <row r="190" spans="7:7">
      <c r="G190" s="35"/>
    </row>
    <row r="191" spans="7:7">
      <c r="G191" s="35"/>
    </row>
    <row r="192" spans="7:7">
      <c r="G192" s="35"/>
    </row>
    <row r="193" spans="7:7">
      <c r="G193" s="35"/>
    </row>
    <row r="194" spans="7:7">
      <c r="G194" s="35"/>
    </row>
    <row r="195" spans="7:7">
      <c r="G195" s="35"/>
    </row>
    <row r="196" spans="7:7">
      <c r="G196" s="35"/>
    </row>
    <row r="197" spans="7:7">
      <c r="G197" s="35"/>
    </row>
    <row r="198" spans="7:7">
      <c r="G198" s="35"/>
    </row>
    <row r="199" spans="7:7">
      <c r="G199" s="35"/>
    </row>
    <row r="200" spans="7:7">
      <c r="G200" s="35"/>
    </row>
    <row r="201" spans="7:7">
      <c r="G201" s="35"/>
    </row>
    <row r="202" spans="7:7">
      <c r="G202" s="35"/>
    </row>
    <row r="203" spans="7:7">
      <c r="G203" s="35"/>
    </row>
    <row r="204" spans="7:7">
      <c r="G204" s="35"/>
    </row>
    <row r="205" spans="7:7">
      <c r="G205" s="35"/>
    </row>
    <row r="206" spans="7:7">
      <c r="G206" s="35"/>
    </row>
    <row r="207" spans="7:7">
      <c r="G207" s="35"/>
    </row>
    <row r="208" spans="7:7">
      <c r="G208" s="35"/>
    </row>
    <row r="209" spans="7:7">
      <c r="G209" s="35"/>
    </row>
    <row r="210" spans="7:7">
      <c r="G210" s="35"/>
    </row>
    <row r="211" spans="7:7">
      <c r="G211" s="35"/>
    </row>
    <row r="212" spans="7:7">
      <c r="G212" s="35"/>
    </row>
    <row r="213" spans="7:7">
      <c r="G213" s="35"/>
    </row>
    <row r="214" spans="7:7">
      <c r="G214" s="35"/>
    </row>
    <row r="215" spans="7:7">
      <c r="G215" s="35"/>
    </row>
    <row r="216" spans="7:7">
      <c r="G216" s="35"/>
    </row>
    <row r="217" spans="7:7">
      <c r="G217" s="35"/>
    </row>
    <row r="218" spans="7:7">
      <c r="G218" s="35"/>
    </row>
    <row r="219" spans="7:7">
      <c r="G219" s="35"/>
    </row>
    <row r="220" spans="7:7">
      <c r="G220" s="35"/>
    </row>
    <row r="221" spans="7:7">
      <c r="G221" s="35"/>
    </row>
    <row r="222" spans="7:7">
      <c r="G222" s="35"/>
    </row>
    <row r="223" spans="7:7">
      <c r="G223" s="35"/>
    </row>
    <row r="224" spans="7:7">
      <c r="G224" s="35"/>
    </row>
    <row r="225" spans="7:7">
      <c r="G225" s="35"/>
    </row>
    <row r="226" spans="7:7">
      <c r="G226" s="35"/>
    </row>
    <row r="227" spans="7:7">
      <c r="G227" s="35"/>
    </row>
    <row r="228" spans="7:7">
      <c r="G228" s="35"/>
    </row>
    <row r="229" spans="7:7">
      <c r="G229" s="35"/>
    </row>
    <row r="230" spans="7:7">
      <c r="G230" s="35"/>
    </row>
    <row r="231" spans="7:7">
      <c r="G231" s="35"/>
    </row>
    <row r="232" spans="7:7">
      <c r="G232" s="35"/>
    </row>
    <row r="233" spans="7:7">
      <c r="G233" s="35"/>
    </row>
    <row r="234" spans="7:7">
      <c r="G234" s="35"/>
    </row>
    <row r="235" spans="7:7">
      <c r="G235" s="35"/>
    </row>
    <row r="236" spans="7:7">
      <c r="G236" s="35"/>
    </row>
    <row r="237" spans="7:7">
      <c r="G237" s="35"/>
    </row>
    <row r="238" spans="7:7">
      <c r="G238" s="35"/>
    </row>
    <row r="239" spans="7:7">
      <c r="G239" s="35"/>
    </row>
    <row r="240" spans="7:7">
      <c r="G240" s="35"/>
    </row>
    <row r="241" spans="7:7">
      <c r="G241" s="35"/>
    </row>
    <row r="242" spans="7:7">
      <c r="G242" s="35"/>
    </row>
    <row r="243" spans="7:7">
      <c r="G243" s="35"/>
    </row>
    <row r="244" spans="7:7">
      <c r="G244" s="35"/>
    </row>
    <row r="245" spans="7:7">
      <c r="G245" s="35"/>
    </row>
    <row r="246" spans="7:7">
      <c r="G246" s="35"/>
    </row>
    <row r="247" spans="7:7">
      <c r="G247" s="35"/>
    </row>
    <row r="248" spans="7:7">
      <c r="G248" s="35"/>
    </row>
    <row r="249" spans="7:7">
      <c r="G249" s="35"/>
    </row>
    <row r="250" spans="7:7">
      <c r="G250" s="35"/>
    </row>
    <row r="251" spans="7:7">
      <c r="G251" s="35"/>
    </row>
    <row r="252" spans="7:7">
      <c r="G252" s="35"/>
    </row>
    <row r="253" spans="7:7">
      <c r="G253" s="35"/>
    </row>
    <row r="254" spans="7:7">
      <c r="G254" s="35"/>
    </row>
    <row r="255" spans="7:7">
      <c r="G255" s="35"/>
    </row>
    <row r="256" spans="7:7">
      <c r="G256" s="35"/>
    </row>
    <row r="257" spans="7:7">
      <c r="G257" s="35"/>
    </row>
    <row r="258" spans="7:7">
      <c r="G258" s="35"/>
    </row>
    <row r="259" spans="7:7">
      <c r="G259" s="35"/>
    </row>
    <row r="260" spans="7:7">
      <c r="G260" s="35"/>
    </row>
    <row r="261" spans="7:7">
      <c r="G261" s="35"/>
    </row>
    <row r="262" spans="7:7">
      <c r="G262" s="35"/>
    </row>
    <row r="263" spans="7:7">
      <c r="G263" s="35"/>
    </row>
    <row r="264" spans="7:7">
      <c r="G264" s="35"/>
    </row>
    <row r="265" spans="7:7">
      <c r="G265" s="35"/>
    </row>
    <row r="266" spans="7:7">
      <c r="G266" s="35"/>
    </row>
    <row r="267" spans="7:7">
      <c r="G267" s="35"/>
    </row>
    <row r="268" spans="7:7">
      <c r="G268" s="35"/>
    </row>
    <row r="269" spans="7:7">
      <c r="G269" s="35"/>
    </row>
    <row r="270" spans="7:7">
      <c r="G270" s="35"/>
    </row>
    <row r="271" spans="7:7">
      <c r="G271" s="35"/>
    </row>
    <row r="272" spans="7:7">
      <c r="G272" s="35"/>
    </row>
    <row r="273" spans="7:7">
      <c r="G273" s="35"/>
    </row>
    <row r="274" spans="7:7">
      <c r="G274" s="35"/>
    </row>
    <row r="275" spans="7:7">
      <c r="G275" s="35"/>
    </row>
    <row r="276" spans="7:7">
      <c r="G276" s="35"/>
    </row>
    <row r="277" spans="7:7">
      <c r="G277" s="35"/>
    </row>
    <row r="278" spans="7:7">
      <c r="G278" s="35"/>
    </row>
    <row r="279" spans="7:7">
      <c r="G279" s="35"/>
    </row>
    <row r="280" spans="7:7">
      <c r="G280" s="35"/>
    </row>
    <row r="281" spans="7:7">
      <c r="G281" s="35"/>
    </row>
    <row r="282" spans="7:7">
      <c r="G282" s="35"/>
    </row>
    <row r="283" spans="7:7">
      <c r="G283" s="35"/>
    </row>
    <row r="284" spans="7:7">
      <c r="G284" s="35"/>
    </row>
    <row r="285" spans="7:7">
      <c r="G285" s="35"/>
    </row>
    <row r="286" spans="7:7">
      <c r="G286" s="35"/>
    </row>
    <row r="287" spans="7:7">
      <c r="G287" s="35"/>
    </row>
    <row r="288" spans="7:7">
      <c r="G288" s="35"/>
    </row>
    <row r="289" spans="7:7">
      <c r="G289" s="35"/>
    </row>
    <row r="290" spans="7:7">
      <c r="G290" s="35"/>
    </row>
    <row r="291" spans="7:7">
      <c r="G291" s="35"/>
    </row>
    <row r="292" spans="7:7">
      <c r="G292" s="35"/>
    </row>
    <row r="293" spans="7:7">
      <c r="G293" s="35"/>
    </row>
    <row r="294" spans="7:7">
      <c r="G294" s="35"/>
    </row>
    <row r="295" spans="7:7">
      <c r="G295" s="35"/>
    </row>
    <row r="296" spans="7:7">
      <c r="G296" s="35"/>
    </row>
    <row r="297" spans="7:7">
      <c r="G297" s="35"/>
    </row>
    <row r="298" spans="7:7">
      <c r="G298" s="35"/>
    </row>
    <row r="299" spans="7:7">
      <c r="G299" s="35"/>
    </row>
    <row r="300" spans="7:7">
      <c r="G300" s="35"/>
    </row>
    <row r="301" spans="7:7">
      <c r="G301" s="35"/>
    </row>
    <row r="302" spans="7:7">
      <c r="G302" s="35"/>
    </row>
    <row r="303" spans="7:7">
      <c r="G303" s="35"/>
    </row>
    <row r="304" spans="7:7">
      <c r="G304" s="35"/>
    </row>
    <row r="305" spans="4:7">
      <c r="G305" s="35"/>
    </row>
    <row r="306" spans="4:7">
      <c r="G306" s="35"/>
    </row>
    <row r="307" spans="4:7">
      <c r="G307" s="35"/>
    </row>
    <row r="308" spans="4:7">
      <c r="G308" s="35"/>
    </row>
    <row r="309" spans="4:7">
      <c r="G309" s="35"/>
    </row>
    <row r="310" spans="4:7">
      <c r="G310" s="35"/>
    </row>
    <row r="311" spans="4:7">
      <c r="G311" s="35"/>
    </row>
    <row r="312" spans="4:7">
      <c r="G312" s="35"/>
    </row>
    <row r="313" spans="4:7">
      <c r="G313" s="35"/>
    </row>
    <row r="314" spans="4:7">
      <c r="D314"/>
      <c r="E314"/>
      <c r="G314" s="35"/>
    </row>
    <row r="315" spans="4:7">
      <c r="D315"/>
      <c r="E315"/>
      <c r="G315" s="35"/>
    </row>
    <row r="316" spans="4:7">
      <c r="D316"/>
      <c r="E316"/>
      <c r="G316" s="35"/>
    </row>
    <row r="317" spans="4:7">
      <c r="D317"/>
      <c r="E317"/>
      <c r="G317" s="35"/>
    </row>
    <row r="318" spans="4:7">
      <c r="D318"/>
      <c r="E318"/>
      <c r="G318" s="35"/>
    </row>
    <row r="319" spans="4:7">
      <c r="D319"/>
      <c r="E319"/>
      <c r="G319" s="35"/>
    </row>
    <row r="320" spans="4:7">
      <c r="D320"/>
      <c r="E320"/>
      <c r="G320" s="35"/>
    </row>
    <row r="321" spans="4:7">
      <c r="D321"/>
      <c r="E321"/>
      <c r="G321" s="35"/>
    </row>
    <row r="322" spans="4:7">
      <c r="D322"/>
      <c r="E322"/>
      <c r="G322" s="35"/>
    </row>
    <row r="323" spans="4:7">
      <c r="D323"/>
      <c r="E323"/>
      <c r="G323" s="35"/>
    </row>
    <row r="324" spans="4:7">
      <c r="D324"/>
      <c r="E324"/>
      <c r="G324" s="35"/>
    </row>
  </sheetData>
  <autoFilter ref="B4:H160" xr:uid="{00000000-0009-0000-0000-000007000000}"/>
  <phoneticPr fontId="5"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M158"/>
  <sheetViews>
    <sheetView workbookViewId="0">
      <selection activeCell="A41" sqref="A41"/>
    </sheetView>
  </sheetViews>
  <sheetFormatPr defaultRowHeight="13.2"/>
  <cols>
    <col min="1" max="1" width="41.6640625" customWidth="1"/>
    <col min="2" max="2" width="32" customWidth="1"/>
    <col min="5" max="5" width="15.44140625" customWidth="1"/>
    <col min="6" max="6" width="12.44140625" bestFit="1" customWidth="1"/>
    <col min="8" max="8" width="39.44140625" customWidth="1"/>
    <col min="9" max="9" width="43.88671875" customWidth="1"/>
    <col min="12" max="12" width="12.6640625" customWidth="1"/>
    <col min="19" max="19" width="17.44140625" customWidth="1"/>
    <col min="27" max="27" width="38.6640625" customWidth="1"/>
    <col min="28" max="28" width="11.109375" bestFit="1" customWidth="1"/>
    <col min="29" max="43" width="12.109375" customWidth="1"/>
    <col min="44" max="44" width="12.44140625" customWidth="1"/>
    <col min="45" max="45" width="11.6640625" customWidth="1"/>
    <col min="46" max="46" width="13.109375" customWidth="1"/>
    <col min="53" max="53" width="45" customWidth="1"/>
    <col min="54" max="54" width="12.44140625" bestFit="1" customWidth="1"/>
    <col min="79" max="79" width="38.109375" customWidth="1"/>
  </cols>
  <sheetData>
    <row r="3" spans="1:13">
      <c r="A3" t="s">
        <v>393</v>
      </c>
      <c r="H3" t="s">
        <v>394</v>
      </c>
    </row>
    <row r="4" spans="1:13" ht="26.4">
      <c r="A4" s="39" t="s">
        <v>389</v>
      </c>
      <c r="B4" s="39" t="s">
        <v>388</v>
      </c>
      <c r="C4" s="39" t="s">
        <v>234</v>
      </c>
      <c r="D4" s="39" t="s">
        <v>383</v>
      </c>
      <c r="E4" s="44" t="s">
        <v>238</v>
      </c>
      <c r="F4" s="44" t="s">
        <v>385</v>
      </c>
      <c r="H4" s="39" t="s">
        <v>389</v>
      </c>
      <c r="I4" s="39" t="s">
        <v>388</v>
      </c>
      <c r="J4" s="39" t="s">
        <v>234</v>
      </c>
      <c r="K4" s="39" t="s">
        <v>383</v>
      </c>
      <c r="L4" s="44" t="s">
        <v>238</v>
      </c>
      <c r="M4" s="44" t="s">
        <v>385</v>
      </c>
    </row>
    <row r="5" spans="1:13">
      <c r="A5" s="23" t="s">
        <v>0</v>
      </c>
      <c r="B5" s="40" t="s">
        <v>247</v>
      </c>
      <c r="C5" s="40" t="s">
        <v>246</v>
      </c>
      <c r="D5" s="24">
        <v>0.113</v>
      </c>
      <c r="E5" s="42">
        <v>2992</v>
      </c>
      <c r="F5" s="24">
        <f t="shared" ref="F5:F36" si="0">E5/E$153</f>
        <v>1.9250525691515462E-5</v>
      </c>
      <c r="H5" s="23" t="s">
        <v>139</v>
      </c>
      <c r="I5" s="40" t="s">
        <v>358</v>
      </c>
      <c r="J5" s="40" t="s">
        <v>327</v>
      </c>
      <c r="K5" s="24">
        <v>1.0700000000000001E-2</v>
      </c>
      <c r="L5" s="42">
        <v>576160</v>
      </c>
      <c r="M5" s="24">
        <f t="shared" ref="M5:M36" si="1">L5/L$143</f>
        <v>3.8967181930817103E-3</v>
      </c>
    </row>
    <row r="6" spans="1:13">
      <c r="A6" s="23" t="s">
        <v>2</v>
      </c>
      <c r="B6" s="40" t="s">
        <v>326</v>
      </c>
      <c r="C6" s="40" t="s">
        <v>327</v>
      </c>
      <c r="D6" s="24">
        <v>6.8199999999999997E-2</v>
      </c>
      <c r="E6" s="42">
        <v>3798</v>
      </c>
      <c r="F6" s="24">
        <f t="shared" si="0"/>
        <v>2.443632906964429E-5</v>
      </c>
      <c r="H6" s="23" t="s">
        <v>153</v>
      </c>
      <c r="I6" s="40" t="s">
        <v>370</v>
      </c>
      <c r="J6" s="40" t="s">
        <v>327</v>
      </c>
      <c r="K6" s="24">
        <v>1.09E-2</v>
      </c>
      <c r="L6" s="42">
        <v>3143916</v>
      </c>
      <c r="M6" s="24">
        <f t="shared" si="1"/>
        <v>2.1263112112469937E-2</v>
      </c>
    </row>
    <row r="7" spans="1:13">
      <c r="A7" s="23" t="s">
        <v>3</v>
      </c>
      <c r="B7" s="40" t="s">
        <v>296</v>
      </c>
      <c r="C7" s="40" t="s">
        <v>292</v>
      </c>
      <c r="D7" s="24">
        <v>2.8199999999999999E-2</v>
      </c>
      <c r="E7" s="42">
        <v>173811</v>
      </c>
      <c r="F7" s="24">
        <f t="shared" si="0"/>
        <v>1.1182998398957197E-3</v>
      </c>
      <c r="H7" s="23" t="s">
        <v>54</v>
      </c>
      <c r="I7" s="40" t="s">
        <v>336</v>
      </c>
      <c r="J7" s="40" t="s">
        <v>327</v>
      </c>
      <c r="K7" s="24">
        <v>1.29E-2</v>
      </c>
      <c r="L7" s="42">
        <v>199332</v>
      </c>
      <c r="M7" s="24">
        <f t="shared" si="1"/>
        <v>1.3481335581494089E-3</v>
      </c>
    </row>
    <row r="8" spans="1:13">
      <c r="A8" s="23" t="s">
        <v>5</v>
      </c>
      <c r="B8" s="40" t="s">
        <v>245</v>
      </c>
      <c r="C8" s="40" t="s">
        <v>246</v>
      </c>
      <c r="D8" s="24">
        <v>4.3299999999999998E-2</v>
      </c>
      <c r="E8" s="42">
        <v>3375278</v>
      </c>
      <c r="F8" s="24">
        <f t="shared" si="0"/>
        <v>2.1716536047796432E-2</v>
      </c>
      <c r="H8" s="23" t="s">
        <v>164</v>
      </c>
      <c r="I8" s="40" t="s">
        <v>350</v>
      </c>
      <c r="J8" s="40" t="s">
        <v>327</v>
      </c>
      <c r="K8" s="24">
        <v>1.8000000000000002E-2</v>
      </c>
      <c r="L8" s="42">
        <v>698469</v>
      </c>
      <c r="M8" s="24">
        <f t="shared" si="1"/>
        <v>4.7239254019779036E-3</v>
      </c>
    </row>
    <row r="9" spans="1:13">
      <c r="A9" s="23" t="s">
        <v>5</v>
      </c>
      <c r="B9" s="40" t="s">
        <v>245</v>
      </c>
      <c r="C9" s="40" t="s">
        <v>276</v>
      </c>
      <c r="D9" s="24">
        <v>4.3299999999999998E-2</v>
      </c>
      <c r="E9" s="42">
        <v>307</v>
      </c>
      <c r="F9" s="24">
        <f t="shared" si="0"/>
        <v>1.9752377631334378E-6</v>
      </c>
      <c r="H9" s="23" t="s">
        <v>136</v>
      </c>
      <c r="I9" s="40" t="s">
        <v>354</v>
      </c>
      <c r="J9" s="40" t="s">
        <v>327</v>
      </c>
      <c r="K9" s="24">
        <v>1.9400000000000001E-2</v>
      </c>
      <c r="L9" s="42">
        <v>1487665</v>
      </c>
      <c r="M9" s="24">
        <f t="shared" si="1"/>
        <v>1.0061460828087515E-2</v>
      </c>
    </row>
    <row r="10" spans="1:13">
      <c r="A10" s="23" t="s">
        <v>5</v>
      </c>
      <c r="B10" s="40" t="s">
        <v>245</v>
      </c>
      <c r="C10" s="40" t="s">
        <v>327</v>
      </c>
      <c r="D10" s="24">
        <v>4.3299999999999998E-2</v>
      </c>
      <c r="E10" s="42">
        <v>5411417</v>
      </c>
      <c r="F10" s="24">
        <f t="shared" si="0"/>
        <v>3.4817052802808661E-2</v>
      </c>
      <c r="H10" s="23" t="s">
        <v>108</v>
      </c>
      <c r="I10" s="40" t="s">
        <v>316</v>
      </c>
      <c r="J10" s="40" t="s">
        <v>292</v>
      </c>
      <c r="K10" s="24">
        <v>1.9599999999999999E-2</v>
      </c>
      <c r="L10" s="42">
        <v>852153</v>
      </c>
      <c r="M10" s="24">
        <f t="shared" si="1"/>
        <v>5.7633298014252267E-3</v>
      </c>
    </row>
    <row r="11" spans="1:13">
      <c r="A11" s="23" t="s">
        <v>6</v>
      </c>
      <c r="B11" s="40" t="s">
        <v>297</v>
      </c>
      <c r="C11" s="40" t="s">
        <v>292</v>
      </c>
      <c r="D11" s="24">
        <v>7.8200000000000006E-2</v>
      </c>
      <c r="E11" s="42">
        <v>59581</v>
      </c>
      <c r="F11" s="24">
        <f t="shared" si="0"/>
        <v>3.8334410803014124E-4</v>
      </c>
      <c r="H11" s="23" t="s">
        <v>179</v>
      </c>
      <c r="I11" s="40" t="s">
        <v>272</v>
      </c>
      <c r="J11" s="40" t="s">
        <v>246</v>
      </c>
      <c r="K11" s="24">
        <v>2.12E-2</v>
      </c>
      <c r="L11" s="42">
        <v>188478</v>
      </c>
      <c r="M11" s="24">
        <f t="shared" si="1"/>
        <v>1.2747251659185896E-3</v>
      </c>
    </row>
    <row r="12" spans="1:13">
      <c r="A12" s="23" t="s">
        <v>11</v>
      </c>
      <c r="B12" s="40" t="s">
        <v>328</v>
      </c>
      <c r="C12" s="40" t="s">
        <v>327</v>
      </c>
      <c r="D12" s="24">
        <v>6.2600000000000003E-2</v>
      </c>
      <c r="E12" s="42">
        <v>491621</v>
      </c>
      <c r="F12" s="24">
        <f t="shared" si="0"/>
        <v>3.1630891346886773E-3</v>
      </c>
      <c r="H12" s="23" t="s">
        <v>60</v>
      </c>
      <c r="I12" s="40" t="s">
        <v>314</v>
      </c>
      <c r="J12" s="40" t="s">
        <v>292</v>
      </c>
      <c r="K12" s="24">
        <v>2.46E-2</v>
      </c>
      <c r="L12" s="42">
        <v>2689923</v>
      </c>
      <c r="M12" s="24">
        <f t="shared" si="1"/>
        <v>1.8192640745780569E-2</v>
      </c>
    </row>
    <row r="13" spans="1:13">
      <c r="A13" s="23" t="s">
        <v>12</v>
      </c>
      <c r="B13" s="40" t="s">
        <v>329</v>
      </c>
      <c r="C13" s="40" t="s">
        <v>327</v>
      </c>
      <c r="D13" s="24">
        <v>5.74E-2</v>
      </c>
      <c r="E13" s="42">
        <v>455042</v>
      </c>
      <c r="F13" s="24">
        <f t="shared" si="0"/>
        <v>2.9277398769112896E-3</v>
      </c>
      <c r="H13" s="23" t="s">
        <v>117</v>
      </c>
      <c r="I13" s="40" t="s">
        <v>303</v>
      </c>
      <c r="J13" s="40" t="s">
        <v>292</v>
      </c>
      <c r="K13" s="24">
        <v>2.5600000000000001E-2</v>
      </c>
      <c r="L13" s="42">
        <v>66103</v>
      </c>
      <c r="M13" s="24">
        <f t="shared" si="1"/>
        <v>4.4707158205581831E-4</v>
      </c>
    </row>
    <row r="14" spans="1:13">
      <c r="A14" s="23" t="s">
        <v>16</v>
      </c>
      <c r="B14" s="40" t="s">
        <v>291</v>
      </c>
      <c r="C14" s="40" t="s">
        <v>292</v>
      </c>
      <c r="D14" s="24">
        <v>5.7999999999999996E-2</v>
      </c>
      <c r="E14" s="42">
        <v>144733</v>
      </c>
      <c r="F14" s="24">
        <f t="shared" si="0"/>
        <v>9.3121201033091814E-4</v>
      </c>
      <c r="H14" s="23" t="s">
        <v>41</v>
      </c>
      <c r="I14" s="40" t="s">
        <v>308</v>
      </c>
      <c r="J14" s="40" t="s">
        <v>292</v>
      </c>
      <c r="K14" s="24">
        <v>2.5699999999999997E-2</v>
      </c>
      <c r="L14" s="42">
        <v>512677</v>
      </c>
      <c r="M14" s="24">
        <f t="shared" si="1"/>
        <v>3.4673663445476117E-3</v>
      </c>
    </row>
    <row r="15" spans="1:13">
      <c r="A15" s="23" t="s">
        <v>17</v>
      </c>
      <c r="B15" s="40" t="s">
        <v>330</v>
      </c>
      <c r="C15" s="40" t="s">
        <v>327</v>
      </c>
      <c r="D15" s="24">
        <v>7.2300000000000003E-2</v>
      </c>
      <c r="E15" s="42">
        <v>66917</v>
      </c>
      <c r="F15" s="24">
        <f t="shared" si="0"/>
        <v>4.3054392637003345E-4</v>
      </c>
      <c r="H15" s="23" t="s">
        <v>128</v>
      </c>
      <c r="I15" s="40" t="s">
        <v>318</v>
      </c>
      <c r="J15" s="40" t="s">
        <v>292</v>
      </c>
      <c r="K15" s="24">
        <v>2.6600000000000002E-2</v>
      </c>
      <c r="L15" s="42">
        <v>393881</v>
      </c>
      <c r="M15" s="24">
        <f t="shared" si="1"/>
        <v>2.6639184577360751E-3</v>
      </c>
    </row>
    <row r="16" spans="1:13">
      <c r="A16" s="23" t="s">
        <v>19</v>
      </c>
      <c r="B16" s="40" t="s">
        <v>249</v>
      </c>
      <c r="C16" s="40" t="s">
        <v>246</v>
      </c>
      <c r="D16" s="24">
        <v>8.6999999999999994E-2</v>
      </c>
      <c r="E16" s="42">
        <v>63300</v>
      </c>
      <c r="F16" s="24">
        <f t="shared" si="0"/>
        <v>4.072721511607382E-4</v>
      </c>
      <c r="H16" s="23" t="s">
        <v>178</v>
      </c>
      <c r="I16" s="23" t="s">
        <v>178</v>
      </c>
      <c r="J16" s="40" t="s">
        <v>292</v>
      </c>
      <c r="K16" s="24">
        <v>2.6699999999999998E-2</v>
      </c>
      <c r="L16" s="42">
        <v>327033</v>
      </c>
      <c r="M16" s="24">
        <f t="shared" si="1"/>
        <v>2.2118082491635847E-3</v>
      </c>
    </row>
    <row r="17" spans="1:13">
      <c r="A17" s="23" t="s">
        <v>24</v>
      </c>
      <c r="B17" s="40" t="s">
        <v>250</v>
      </c>
      <c r="C17" s="40" t="s">
        <v>246</v>
      </c>
      <c r="D17" s="24">
        <v>6.1799999999999994E-2</v>
      </c>
      <c r="E17" s="42">
        <v>101768</v>
      </c>
      <c r="F17" s="24">
        <f t="shared" si="0"/>
        <v>6.5477523348066353E-4</v>
      </c>
      <c r="H17" s="23" t="s">
        <v>174</v>
      </c>
      <c r="I17" s="40" t="s">
        <v>271</v>
      </c>
      <c r="J17" s="40" t="s">
        <v>246</v>
      </c>
      <c r="K17" s="24">
        <v>2.7099999999999999E-2</v>
      </c>
      <c r="L17" s="42">
        <v>81307</v>
      </c>
      <c r="M17" s="24">
        <f t="shared" si="1"/>
        <v>5.4990014253834807E-4</v>
      </c>
    </row>
    <row r="18" spans="1:13">
      <c r="A18" s="23" t="s">
        <v>25</v>
      </c>
      <c r="B18" s="40" t="s">
        <v>293</v>
      </c>
      <c r="C18" s="40" t="s">
        <v>292</v>
      </c>
      <c r="D18" s="24">
        <v>4.0899999999999999E-2</v>
      </c>
      <c r="E18" s="42">
        <v>158730</v>
      </c>
      <c r="F18" s="24">
        <f t="shared" si="0"/>
        <v>1.0212686975315003E-3</v>
      </c>
      <c r="H18" s="23" t="s">
        <v>3</v>
      </c>
      <c r="I18" s="40" t="s">
        <v>296</v>
      </c>
      <c r="J18" s="40" t="s">
        <v>292</v>
      </c>
      <c r="K18" s="24">
        <v>2.8199999999999999E-2</v>
      </c>
      <c r="L18" s="42">
        <v>173811</v>
      </c>
      <c r="M18" s="24">
        <f t="shared" si="1"/>
        <v>1.1755284744823056E-3</v>
      </c>
    </row>
    <row r="19" spans="1:13">
      <c r="A19" s="23" t="s">
        <v>26</v>
      </c>
      <c r="B19" s="40" t="s">
        <v>298</v>
      </c>
      <c r="C19" s="40" t="s">
        <v>292</v>
      </c>
      <c r="D19" s="24">
        <v>5.0300000000000004E-2</v>
      </c>
      <c r="E19" s="42">
        <v>20856</v>
      </c>
      <c r="F19" s="24">
        <f t="shared" si="0"/>
        <v>1.3418748790850483E-4</v>
      </c>
      <c r="H19" s="23" t="s">
        <v>159</v>
      </c>
      <c r="I19" s="40" t="s">
        <v>348</v>
      </c>
      <c r="J19" s="40" t="s">
        <v>327</v>
      </c>
      <c r="K19" s="24">
        <v>2.86E-2</v>
      </c>
      <c r="L19" s="42">
        <v>118136</v>
      </c>
      <c r="M19" s="24">
        <f t="shared" si="1"/>
        <v>7.9898413714575968E-4</v>
      </c>
    </row>
    <row r="20" spans="1:13">
      <c r="A20" s="23" t="s">
        <v>27</v>
      </c>
      <c r="B20" s="40" t="s">
        <v>331</v>
      </c>
      <c r="C20" s="40" t="s">
        <v>327</v>
      </c>
      <c r="D20" s="24">
        <v>7.0199999999999999E-2</v>
      </c>
      <c r="E20" s="42">
        <v>55874</v>
      </c>
      <c r="F20" s="24">
        <f t="shared" si="0"/>
        <v>3.5949327289028568E-4</v>
      </c>
      <c r="H20" s="23" t="s">
        <v>29</v>
      </c>
      <c r="I20" s="40" t="s">
        <v>295</v>
      </c>
      <c r="J20" s="40" t="s">
        <v>292</v>
      </c>
      <c r="K20" s="24">
        <v>2.9300000000000003E-2</v>
      </c>
      <c r="L20" s="42">
        <v>1309389</v>
      </c>
      <c r="M20" s="24">
        <f t="shared" si="1"/>
        <v>8.8557344107905219E-3</v>
      </c>
    </row>
    <row r="21" spans="1:13">
      <c r="A21" s="23" t="s">
        <v>28</v>
      </c>
      <c r="B21" s="40" t="s">
        <v>294</v>
      </c>
      <c r="C21" s="40" t="s">
        <v>292</v>
      </c>
      <c r="D21" s="24">
        <v>5.96E-2</v>
      </c>
      <c r="E21" s="42">
        <v>623050</v>
      </c>
      <c r="F21" s="24">
        <f t="shared" si="0"/>
        <v>4.0087032192843274E-3</v>
      </c>
      <c r="H21" s="23" t="s">
        <v>183</v>
      </c>
      <c r="I21" s="40" t="s">
        <v>254</v>
      </c>
      <c r="J21" s="40" t="s">
        <v>246</v>
      </c>
      <c r="K21" s="24">
        <v>2.9399999999999999E-2</v>
      </c>
      <c r="L21" s="42">
        <v>23022</v>
      </c>
      <c r="M21" s="24">
        <f t="shared" si="1"/>
        <v>1.5570370425077606E-4</v>
      </c>
    </row>
    <row r="22" spans="1:13">
      <c r="A22" s="23" t="s">
        <v>29</v>
      </c>
      <c r="B22" s="40" t="s">
        <v>295</v>
      </c>
      <c r="C22" s="40" t="s">
        <v>292</v>
      </c>
      <c r="D22" s="24">
        <v>2.9300000000000003E-2</v>
      </c>
      <c r="E22" s="42">
        <v>1309389</v>
      </c>
      <c r="F22" s="24">
        <f t="shared" si="0"/>
        <v>8.4246078157378806E-3</v>
      </c>
      <c r="H22" s="23" t="s">
        <v>195</v>
      </c>
      <c r="I22" s="40" t="s">
        <v>375</v>
      </c>
      <c r="J22" s="40" t="s">
        <v>327</v>
      </c>
      <c r="K22" s="24">
        <v>2.9600000000000001E-2</v>
      </c>
      <c r="L22" s="42">
        <v>4731907</v>
      </c>
      <c r="M22" s="24">
        <f t="shared" si="1"/>
        <v>3.2003103469297932E-2</v>
      </c>
    </row>
    <row r="23" spans="1:13">
      <c r="A23" s="23" t="s">
        <v>31</v>
      </c>
      <c r="B23" s="40" t="s">
        <v>332</v>
      </c>
      <c r="C23" s="40" t="s">
        <v>327</v>
      </c>
      <c r="D23" s="24">
        <v>6.5799999999999997E-2</v>
      </c>
      <c r="E23" s="42">
        <v>234779</v>
      </c>
      <c r="F23" s="24">
        <f t="shared" si="0"/>
        <v>1.5105679048557179E-3</v>
      </c>
      <c r="H23" s="23" t="s">
        <v>215</v>
      </c>
      <c r="I23" s="40" t="s">
        <v>325</v>
      </c>
      <c r="J23" s="40" t="s">
        <v>292</v>
      </c>
      <c r="K23" s="24">
        <v>3.0299999999999997E-2</v>
      </c>
      <c r="L23" s="42">
        <v>68296</v>
      </c>
      <c r="M23" s="24">
        <f t="shared" si="1"/>
        <v>4.6190340480892195E-4</v>
      </c>
    </row>
    <row r="24" spans="1:13">
      <c r="A24" s="23" t="s">
        <v>32</v>
      </c>
      <c r="B24" s="40" t="s">
        <v>333</v>
      </c>
      <c r="C24" s="40" t="s">
        <v>327</v>
      </c>
      <c r="D24" s="24">
        <v>4.8600000000000004E-2</v>
      </c>
      <c r="E24" s="42">
        <v>118971</v>
      </c>
      <c r="F24" s="24">
        <f t="shared" si="0"/>
        <v>7.6545932220764903E-4</v>
      </c>
      <c r="H24" s="23" t="s">
        <v>193</v>
      </c>
      <c r="I24" s="40" t="s">
        <v>340</v>
      </c>
      <c r="J24" s="40" t="s">
        <v>327</v>
      </c>
      <c r="K24" s="24">
        <v>3.1200000000000002E-2</v>
      </c>
      <c r="L24" s="42">
        <v>29751</v>
      </c>
      <c r="M24" s="24">
        <f t="shared" si="1"/>
        <v>2.0121366107049077E-4</v>
      </c>
    </row>
    <row r="25" spans="1:13">
      <c r="A25" s="23" t="s">
        <v>33</v>
      </c>
      <c r="B25" s="40" t="s">
        <v>334</v>
      </c>
      <c r="C25" s="40" t="s">
        <v>327</v>
      </c>
      <c r="D25" s="24">
        <v>4.53E-2</v>
      </c>
      <c r="E25" s="42">
        <v>22051</v>
      </c>
      <c r="F25" s="24">
        <f t="shared" si="0"/>
        <v>1.4187611698649981E-4</v>
      </c>
      <c r="H25" s="23" t="s">
        <v>135</v>
      </c>
      <c r="I25" s="40" t="s">
        <v>353</v>
      </c>
      <c r="J25" s="40" t="s">
        <v>327</v>
      </c>
      <c r="K25" s="24">
        <v>3.2799999999999996E-2</v>
      </c>
      <c r="L25" s="42">
        <v>1555710</v>
      </c>
      <c r="M25" s="24">
        <f t="shared" si="1"/>
        <v>1.0521666655372028E-2</v>
      </c>
    </row>
    <row r="26" spans="1:13">
      <c r="A26" s="23" t="s">
        <v>35</v>
      </c>
      <c r="B26" s="40" t="s">
        <v>356</v>
      </c>
      <c r="C26" s="40" t="s">
        <v>327</v>
      </c>
      <c r="D26" s="24">
        <v>3.32E-2</v>
      </c>
      <c r="E26" s="42">
        <v>4429952</v>
      </c>
      <c r="F26" s="24">
        <f t="shared" si="0"/>
        <v>2.8502307750060258E-2</v>
      </c>
      <c r="H26" s="23" t="s">
        <v>35</v>
      </c>
      <c r="I26" s="40" t="s">
        <v>356</v>
      </c>
      <c r="J26" s="40" t="s">
        <v>327</v>
      </c>
      <c r="K26" s="24">
        <v>3.32E-2</v>
      </c>
      <c r="L26" s="42">
        <v>4429952</v>
      </c>
      <c r="M26" s="24">
        <f t="shared" si="1"/>
        <v>2.9960904180919724E-2</v>
      </c>
    </row>
    <row r="27" spans="1:13">
      <c r="A27" s="23" t="s">
        <v>36</v>
      </c>
      <c r="B27" s="40" t="s">
        <v>305</v>
      </c>
      <c r="C27" s="40" t="s">
        <v>292</v>
      </c>
      <c r="D27" s="24">
        <v>5.04E-2</v>
      </c>
      <c r="E27" s="42">
        <v>1009445</v>
      </c>
      <c r="F27" s="24">
        <f t="shared" si="0"/>
        <v>6.4947683511603687E-3</v>
      </c>
      <c r="H27" s="23" t="s">
        <v>80</v>
      </c>
      <c r="I27" s="40" t="s">
        <v>301</v>
      </c>
      <c r="J27" s="40" t="s">
        <v>292</v>
      </c>
      <c r="K27" s="24">
        <v>3.3300000000000003E-2</v>
      </c>
      <c r="L27" s="42">
        <v>105150</v>
      </c>
      <c r="M27" s="24">
        <f t="shared" si="1"/>
        <v>7.1115648084306763E-4</v>
      </c>
    </row>
    <row r="28" spans="1:13">
      <c r="A28" s="23" t="s">
        <v>37</v>
      </c>
      <c r="B28" s="40" t="s">
        <v>256</v>
      </c>
      <c r="C28" s="40" t="s">
        <v>246</v>
      </c>
      <c r="D28" s="24">
        <v>6.8699999999999997E-2</v>
      </c>
      <c r="E28" s="42">
        <v>163020</v>
      </c>
      <c r="F28" s="24">
        <f t="shared" si="0"/>
        <v>1.048870554221541E-3</v>
      </c>
      <c r="H28" s="23" t="s">
        <v>115</v>
      </c>
      <c r="I28" s="40" t="s">
        <v>268</v>
      </c>
      <c r="J28" s="40" t="s">
        <v>246</v>
      </c>
      <c r="K28" s="24">
        <v>3.4099999999999998E-2</v>
      </c>
      <c r="L28" s="42">
        <v>1438</v>
      </c>
      <c r="M28" s="24">
        <f t="shared" si="1"/>
        <v>9.7255636657378143E-6</v>
      </c>
    </row>
    <row r="29" spans="1:13">
      <c r="A29" s="23" t="s">
        <v>37</v>
      </c>
      <c r="B29" s="40" t="s">
        <v>256</v>
      </c>
      <c r="C29" s="40" t="s">
        <v>292</v>
      </c>
      <c r="D29" s="24">
        <v>6.8699999999999997E-2</v>
      </c>
      <c r="E29" s="42">
        <v>1901</v>
      </c>
      <c r="F29" s="24">
        <f t="shared" si="0"/>
        <v>1.2231032533279041E-5</v>
      </c>
      <c r="H29" s="23"/>
      <c r="I29" s="40" t="s">
        <v>268</v>
      </c>
      <c r="J29" s="40" t="s">
        <v>276</v>
      </c>
      <c r="K29" s="24">
        <v>3.4099999999999998E-2</v>
      </c>
      <c r="L29" s="42">
        <v>196306</v>
      </c>
      <c r="M29" s="24">
        <f t="shared" si="1"/>
        <v>1.3276679422575294E-3</v>
      </c>
    </row>
    <row r="30" spans="1:13">
      <c r="A30" s="23" t="s">
        <v>37</v>
      </c>
      <c r="B30" s="40" t="s">
        <v>256</v>
      </c>
      <c r="C30" s="40" t="s">
        <v>327</v>
      </c>
      <c r="D30" s="24">
        <v>6.8699999999999997E-2</v>
      </c>
      <c r="E30" s="42">
        <v>24795</v>
      </c>
      <c r="F30" s="24">
        <f t="shared" si="0"/>
        <v>1.5953101086936024E-4</v>
      </c>
      <c r="H30" s="23" t="s">
        <v>150</v>
      </c>
      <c r="I30" s="40" t="s">
        <v>374</v>
      </c>
      <c r="J30" s="40" t="s">
        <v>327</v>
      </c>
      <c r="K30" s="24">
        <v>3.49E-2</v>
      </c>
      <c r="L30" s="42">
        <v>6483487</v>
      </c>
      <c r="M30" s="24">
        <f t="shared" si="1"/>
        <v>4.3849489286845247E-2</v>
      </c>
    </row>
    <row r="31" spans="1:13" ht="26.4">
      <c r="A31" s="23" t="s">
        <v>39</v>
      </c>
      <c r="B31" s="40" t="s">
        <v>306</v>
      </c>
      <c r="C31" s="40" t="s">
        <v>292</v>
      </c>
      <c r="D31" s="24">
        <v>7.8100000000000003E-2</v>
      </c>
      <c r="E31" s="42">
        <v>89124</v>
      </c>
      <c r="F31" s="24">
        <f t="shared" si="0"/>
        <v>5.7342374723617104E-4</v>
      </c>
      <c r="H31" s="23" t="s">
        <v>55</v>
      </c>
      <c r="I31" s="40" t="s">
        <v>341</v>
      </c>
      <c r="J31" s="40" t="s">
        <v>327</v>
      </c>
      <c r="K31" s="24">
        <v>3.5400000000000001E-2</v>
      </c>
      <c r="L31" s="42">
        <v>258432</v>
      </c>
      <c r="M31" s="24">
        <f t="shared" si="1"/>
        <v>1.7478420509485083E-3</v>
      </c>
    </row>
    <row r="32" spans="1:13">
      <c r="A32" s="23" t="s">
        <v>40</v>
      </c>
      <c r="B32" s="40" t="s">
        <v>307</v>
      </c>
      <c r="C32" s="40" t="s">
        <v>292</v>
      </c>
      <c r="D32" s="24">
        <v>0.11810000000000001</v>
      </c>
      <c r="E32" s="42">
        <v>24198</v>
      </c>
      <c r="F32" s="24">
        <f t="shared" si="0"/>
        <v>1.5568991332997698E-4</v>
      </c>
      <c r="H32" s="23" t="s">
        <v>206</v>
      </c>
      <c r="I32" s="40" t="s">
        <v>379</v>
      </c>
      <c r="J32" s="40" t="s">
        <v>327</v>
      </c>
      <c r="K32" s="24">
        <v>3.56E-2</v>
      </c>
      <c r="L32" s="42">
        <v>214708</v>
      </c>
      <c r="M32" s="24">
        <f t="shared" si="1"/>
        <v>1.4521253988478684E-3</v>
      </c>
    </row>
    <row r="33" spans="1:13">
      <c r="A33" s="23" t="s">
        <v>41</v>
      </c>
      <c r="B33" s="40" t="s">
        <v>308</v>
      </c>
      <c r="C33" s="40" t="s">
        <v>292</v>
      </c>
      <c r="D33" s="24">
        <v>2.5699999999999997E-2</v>
      </c>
      <c r="E33" s="42">
        <v>512677</v>
      </c>
      <c r="F33" s="24">
        <f t="shared" si="0"/>
        <v>3.2985634224428715E-3</v>
      </c>
      <c r="H33" s="23" t="s">
        <v>51</v>
      </c>
      <c r="I33" s="40" t="s">
        <v>299</v>
      </c>
      <c r="J33" s="40" t="s">
        <v>292</v>
      </c>
      <c r="K33" s="24">
        <v>3.6499999999999998E-2</v>
      </c>
      <c r="L33" s="42">
        <v>20250</v>
      </c>
      <c r="M33" s="24">
        <f t="shared" si="1"/>
        <v>1.3695595565451374E-4</v>
      </c>
    </row>
    <row r="34" spans="1:13">
      <c r="A34" s="23" t="s">
        <v>42</v>
      </c>
      <c r="B34" s="40" t="s">
        <v>309</v>
      </c>
      <c r="C34" s="40" t="s">
        <v>292</v>
      </c>
      <c r="D34" s="24">
        <v>5.7200000000000001E-2</v>
      </c>
      <c r="E34" s="42">
        <v>5167</v>
      </c>
      <c r="F34" s="24">
        <f t="shared" si="0"/>
        <v>3.3244474013389164E-5</v>
      </c>
      <c r="H34" s="23" t="s">
        <v>190</v>
      </c>
      <c r="I34" s="40" t="s">
        <v>378</v>
      </c>
      <c r="J34" s="40" t="s">
        <v>327</v>
      </c>
      <c r="K34" s="24">
        <v>3.6600000000000001E-2</v>
      </c>
      <c r="L34" s="42">
        <v>38523</v>
      </c>
      <c r="M34" s="24">
        <f t="shared" si="1"/>
        <v>2.6054095208290532E-4</v>
      </c>
    </row>
    <row r="35" spans="1:13">
      <c r="A35" s="23" t="s">
        <v>42</v>
      </c>
      <c r="B35" s="40" t="s">
        <v>309</v>
      </c>
      <c r="C35" s="40" t="s">
        <v>327</v>
      </c>
      <c r="D35" s="24">
        <v>5.7200000000000001E-2</v>
      </c>
      <c r="E35" s="42">
        <v>254322</v>
      </c>
      <c r="F35" s="24">
        <f t="shared" si="0"/>
        <v>1.636307551777271E-3</v>
      </c>
      <c r="H35" s="23" t="s">
        <v>165</v>
      </c>
      <c r="I35" s="40" t="s">
        <v>320</v>
      </c>
      <c r="J35" s="40" t="s">
        <v>292</v>
      </c>
      <c r="K35" s="24">
        <v>3.7499999999999999E-2</v>
      </c>
      <c r="L35" s="42">
        <v>18432528</v>
      </c>
      <c r="M35" s="24">
        <f t="shared" si="1"/>
        <v>0.12466392530215223</v>
      </c>
    </row>
    <row r="36" spans="1:13">
      <c r="A36" s="23" t="s">
        <v>43</v>
      </c>
      <c r="B36" s="40" t="s">
        <v>310</v>
      </c>
      <c r="C36" s="40" t="s">
        <v>292</v>
      </c>
      <c r="D36" s="24">
        <v>6.83E-2</v>
      </c>
      <c r="E36" s="42">
        <v>382306</v>
      </c>
      <c r="F36" s="24">
        <f t="shared" si="0"/>
        <v>2.459756509030919E-3</v>
      </c>
      <c r="H36" s="23" t="s">
        <v>72</v>
      </c>
      <c r="I36" s="40" t="s">
        <v>300</v>
      </c>
      <c r="J36" s="40" t="s">
        <v>292</v>
      </c>
      <c r="K36" s="24">
        <v>3.8199999999999998E-2</v>
      </c>
      <c r="L36" s="42">
        <v>247274</v>
      </c>
      <c r="M36" s="24">
        <f t="shared" si="1"/>
        <v>1.6723776285686039E-3</v>
      </c>
    </row>
    <row r="37" spans="1:13">
      <c r="A37" s="23" t="s">
        <v>44</v>
      </c>
      <c r="B37" s="40" t="s">
        <v>311</v>
      </c>
      <c r="C37" s="40" t="s">
        <v>292</v>
      </c>
      <c r="D37" s="24">
        <v>5.4800000000000001E-2</v>
      </c>
      <c r="E37" s="42">
        <v>339032</v>
      </c>
      <c r="F37" s="24">
        <f t="shared" ref="F37:F68" si="2">E37/E$153</f>
        <v>2.1813316264190741E-3</v>
      </c>
      <c r="H37" s="23" t="s">
        <v>181</v>
      </c>
      <c r="I37" s="40" t="s">
        <v>373</v>
      </c>
      <c r="J37" s="40" t="s">
        <v>327</v>
      </c>
      <c r="K37" s="24">
        <v>3.8300000000000001E-2</v>
      </c>
      <c r="L37" s="42">
        <v>9454505</v>
      </c>
      <c r="M37" s="24">
        <f t="shared" ref="M37:M68" si="3">L37/L$143</f>
        <v>6.3943247778537202E-2</v>
      </c>
    </row>
    <row r="38" spans="1:13">
      <c r="A38" s="23" t="s">
        <v>45</v>
      </c>
      <c r="B38" s="40" t="s">
        <v>335</v>
      </c>
      <c r="C38" s="40" t="s">
        <v>327</v>
      </c>
      <c r="D38" s="24">
        <v>4.2099999999999999E-2</v>
      </c>
      <c r="E38" s="42">
        <v>17543</v>
      </c>
      <c r="F38" s="24">
        <f t="shared" si="2"/>
        <v>1.1287164846465766E-4</v>
      </c>
      <c r="H38" s="23" t="s">
        <v>162</v>
      </c>
      <c r="I38" s="40" t="s">
        <v>349</v>
      </c>
      <c r="J38" s="40" t="s">
        <v>327</v>
      </c>
      <c r="K38" s="24">
        <v>3.85E-2</v>
      </c>
      <c r="L38" s="42">
        <v>538854</v>
      </c>
      <c r="M38" s="24">
        <f t="shared" si="3"/>
        <v>3.6444081248522145E-3</v>
      </c>
    </row>
    <row r="39" spans="1:13">
      <c r="A39" s="23" t="s">
        <v>47</v>
      </c>
      <c r="B39" s="40" t="s">
        <v>251</v>
      </c>
      <c r="C39" s="40" t="s">
        <v>246</v>
      </c>
      <c r="D39" s="24">
        <v>0.11710000000000001</v>
      </c>
      <c r="E39" s="42">
        <v>2397</v>
      </c>
      <c r="F39" s="24">
        <f t="shared" si="2"/>
        <v>1.5422296150589091E-5</v>
      </c>
      <c r="H39" s="23" t="s">
        <v>173</v>
      </c>
      <c r="I39" s="40" t="s">
        <v>339</v>
      </c>
      <c r="J39" s="40" t="s">
        <v>327</v>
      </c>
      <c r="K39" s="24">
        <v>3.9800000000000002E-2</v>
      </c>
      <c r="L39" s="42">
        <v>782134</v>
      </c>
      <c r="M39" s="24">
        <f t="shared" si="3"/>
        <v>5.2897733046857994E-3</v>
      </c>
    </row>
    <row r="40" spans="1:13">
      <c r="A40" s="23" t="s">
        <v>50</v>
      </c>
      <c r="B40" s="40" t="s">
        <v>312</v>
      </c>
      <c r="C40" s="40" t="s">
        <v>292</v>
      </c>
      <c r="D40" s="24">
        <v>7.4400000000000008E-2</v>
      </c>
      <c r="E40" s="42">
        <v>151597</v>
      </c>
      <c r="F40" s="24">
        <f t="shared" si="2"/>
        <v>9.7537498103498306E-4</v>
      </c>
      <c r="H40" s="23" t="s">
        <v>163</v>
      </c>
      <c r="I40" s="40" t="s">
        <v>253</v>
      </c>
      <c r="J40" s="40" t="s">
        <v>246</v>
      </c>
      <c r="K40" s="24">
        <v>4.0599999999999997E-2</v>
      </c>
      <c r="L40" s="42">
        <v>32053</v>
      </c>
      <c r="M40" s="24">
        <f t="shared" si="3"/>
        <v>2.167826788441545E-4</v>
      </c>
    </row>
    <row r="41" spans="1:13">
      <c r="A41" s="23" t="s">
        <v>51</v>
      </c>
      <c r="B41" s="40" t="s">
        <v>299</v>
      </c>
      <c r="C41" s="40" t="s">
        <v>292</v>
      </c>
      <c r="D41" s="24">
        <v>3.6499999999999998E-2</v>
      </c>
      <c r="E41" s="42">
        <v>20250</v>
      </c>
      <c r="F41" s="24">
        <f t="shared" si="2"/>
        <v>1.3028848437606554E-4</v>
      </c>
      <c r="H41" s="23" t="s">
        <v>25</v>
      </c>
      <c r="I41" s="40" t="s">
        <v>293</v>
      </c>
      <c r="J41" s="40" t="s">
        <v>292</v>
      </c>
      <c r="K41" s="24">
        <v>4.0899999999999999E-2</v>
      </c>
      <c r="L41" s="42">
        <v>158730</v>
      </c>
      <c r="M41" s="24">
        <f t="shared" si="3"/>
        <v>1.073531794619307E-3</v>
      </c>
    </row>
    <row r="42" spans="1:13">
      <c r="A42" s="23" t="s">
        <v>52</v>
      </c>
      <c r="B42" s="40" t="s">
        <v>257</v>
      </c>
      <c r="C42" s="40" t="s">
        <v>246</v>
      </c>
      <c r="D42" s="24">
        <v>0</v>
      </c>
      <c r="E42" s="42">
        <v>20000</v>
      </c>
      <c r="F42" s="24">
        <f t="shared" si="2"/>
        <v>1.2867998456895361E-4</v>
      </c>
      <c r="H42" s="23" t="s">
        <v>187</v>
      </c>
      <c r="I42" s="40" t="s">
        <v>304</v>
      </c>
      <c r="J42" s="40" t="s">
        <v>292</v>
      </c>
      <c r="K42" s="24">
        <v>4.1700000000000001E-2</v>
      </c>
      <c r="L42" s="42">
        <v>807908</v>
      </c>
      <c r="M42" s="24">
        <f t="shared" si="3"/>
        <v>5.4640894923914506E-3</v>
      </c>
    </row>
    <row r="43" spans="1:13">
      <c r="A43" s="23" t="s">
        <v>53</v>
      </c>
      <c r="B43" s="40" t="s">
        <v>376</v>
      </c>
      <c r="C43" s="40" t="s">
        <v>327</v>
      </c>
      <c r="D43" s="24">
        <v>7.7199999999999991E-2</v>
      </c>
      <c r="E43" s="42">
        <v>25659</v>
      </c>
      <c r="F43" s="24">
        <f t="shared" si="2"/>
        <v>1.6508998620273904E-4</v>
      </c>
      <c r="H43" s="23" t="s">
        <v>45</v>
      </c>
      <c r="I43" s="40" t="s">
        <v>335</v>
      </c>
      <c r="J43" s="40" t="s">
        <v>327</v>
      </c>
      <c r="K43" s="24">
        <v>4.2099999999999999E-2</v>
      </c>
      <c r="L43" s="42">
        <v>17543</v>
      </c>
      <c r="M43" s="24">
        <f t="shared" si="3"/>
        <v>1.1864781876775972E-4</v>
      </c>
    </row>
    <row r="44" spans="1:13">
      <c r="A44" s="23" t="s">
        <v>54</v>
      </c>
      <c r="B44" s="40" t="s">
        <v>336</v>
      </c>
      <c r="C44" s="40" t="s">
        <v>327</v>
      </c>
      <c r="D44" s="24">
        <v>1.29E-2</v>
      </c>
      <c r="E44" s="42">
        <v>199332</v>
      </c>
      <c r="F44" s="24">
        <f t="shared" si="2"/>
        <v>1.2825019342049332E-3</v>
      </c>
      <c r="H44" s="23" t="s">
        <v>85</v>
      </c>
      <c r="I44" s="40" t="s">
        <v>85</v>
      </c>
      <c r="J44" s="40" t="s">
        <v>292</v>
      </c>
      <c r="K44" s="24">
        <v>4.2199999999999994E-2</v>
      </c>
      <c r="L44" s="42">
        <v>103258</v>
      </c>
      <c r="M44" s="24">
        <f t="shared" si="3"/>
        <v>6.9836039846784095E-4</v>
      </c>
    </row>
    <row r="45" spans="1:13">
      <c r="A45" s="23" t="s">
        <v>55</v>
      </c>
      <c r="B45" s="40" t="s">
        <v>341</v>
      </c>
      <c r="C45" s="40" t="s">
        <v>327</v>
      </c>
      <c r="D45" s="24">
        <v>3.5400000000000001E-2</v>
      </c>
      <c r="E45" s="42">
        <v>258432</v>
      </c>
      <c r="F45" s="24">
        <f t="shared" si="2"/>
        <v>1.6627512886061909E-3</v>
      </c>
      <c r="H45" s="23" t="s">
        <v>97</v>
      </c>
      <c r="I45" s="40" t="s">
        <v>342</v>
      </c>
      <c r="J45" s="40" t="s">
        <v>327</v>
      </c>
      <c r="K45" s="24">
        <v>4.2199999999999994E-2</v>
      </c>
      <c r="L45" s="42">
        <v>271852</v>
      </c>
      <c r="M45" s="24">
        <f t="shared" si="3"/>
        <v>1.8386049608193021E-3</v>
      </c>
    </row>
    <row r="46" spans="1:13">
      <c r="A46" s="23" t="s">
        <v>56</v>
      </c>
      <c r="B46" s="40" t="s">
        <v>313</v>
      </c>
      <c r="C46" s="40" t="s">
        <v>292</v>
      </c>
      <c r="D46" s="24">
        <v>5.0700000000000002E-2</v>
      </c>
      <c r="E46" s="42">
        <v>455482</v>
      </c>
      <c r="F46" s="24">
        <f t="shared" si="2"/>
        <v>2.9305708365718066E-3</v>
      </c>
      <c r="H46" s="23" t="s">
        <v>197</v>
      </c>
      <c r="I46" s="40" t="s">
        <v>322</v>
      </c>
      <c r="J46" s="40" t="s">
        <v>292</v>
      </c>
      <c r="K46" s="24">
        <v>4.2500000000000003E-2</v>
      </c>
      <c r="L46" s="42">
        <v>416658</v>
      </c>
      <c r="M46" s="24">
        <f t="shared" si="3"/>
        <v>2.8179651640048583E-3</v>
      </c>
    </row>
    <row r="47" spans="1:13">
      <c r="A47" s="23" t="s">
        <v>60</v>
      </c>
      <c r="B47" s="40" t="s">
        <v>314</v>
      </c>
      <c r="C47" s="40" t="s">
        <v>292</v>
      </c>
      <c r="D47" s="24">
        <v>2.46E-2</v>
      </c>
      <c r="E47" s="42">
        <v>2689923</v>
      </c>
      <c r="F47" s="24">
        <f t="shared" si="2"/>
        <v>1.7306962506583669E-2</v>
      </c>
      <c r="H47" s="23" t="s">
        <v>89</v>
      </c>
      <c r="I47" s="40" t="s">
        <v>262</v>
      </c>
      <c r="J47" s="40" t="s">
        <v>246</v>
      </c>
      <c r="K47" s="24">
        <v>4.2900000000000001E-2</v>
      </c>
      <c r="L47" s="42">
        <v>681069</v>
      </c>
      <c r="M47" s="24">
        <f t="shared" si="3"/>
        <v>4.6062447289710621E-3</v>
      </c>
    </row>
    <row r="48" spans="1:13">
      <c r="A48" s="23" t="s">
        <v>63</v>
      </c>
      <c r="B48" s="40" t="s">
        <v>258</v>
      </c>
      <c r="C48" s="40" t="s">
        <v>246</v>
      </c>
      <c r="D48" s="24">
        <v>9.4899999999999998E-2</v>
      </c>
      <c r="E48" s="42">
        <v>191888</v>
      </c>
      <c r="F48" s="24">
        <f t="shared" si="2"/>
        <v>1.2346072439483684E-3</v>
      </c>
      <c r="H48" s="23" t="s">
        <v>198</v>
      </c>
      <c r="I48" s="40" t="s">
        <v>279</v>
      </c>
      <c r="J48" s="40" t="s">
        <v>276</v>
      </c>
      <c r="K48" s="24">
        <v>4.2900000000000001E-2</v>
      </c>
      <c r="L48" s="42">
        <v>15336</v>
      </c>
      <c r="M48" s="24">
        <f t="shared" si="3"/>
        <v>1.0372131041568506E-4</v>
      </c>
    </row>
    <row r="49" spans="1:13">
      <c r="A49" s="23" t="s">
        <v>63</v>
      </c>
      <c r="B49" s="40" t="s">
        <v>258</v>
      </c>
      <c r="C49" s="40" t="s">
        <v>276</v>
      </c>
      <c r="D49" s="24">
        <v>9.4899999999999998E-2</v>
      </c>
      <c r="E49" s="42">
        <v>43484</v>
      </c>
      <c r="F49" s="24">
        <f t="shared" si="2"/>
        <v>2.7977602244981894E-4</v>
      </c>
      <c r="H49" s="23" t="s">
        <v>5</v>
      </c>
      <c r="I49" s="40" t="s">
        <v>245</v>
      </c>
      <c r="J49" s="40" t="s">
        <v>246</v>
      </c>
      <c r="K49" s="24">
        <v>4.3299999999999998E-2</v>
      </c>
      <c r="L49" s="42">
        <v>3375278</v>
      </c>
      <c r="M49" s="24">
        <f t="shared" si="3"/>
        <v>2.2827872794550903E-2</v>
      </c>
    </row>
    <row r="50" spans="1:13">
      <c r="A50" s="23" t="s">
        <v>65</v>
      </c>
      <c r="B50" s="40" t="s">
        <v>259</v>
      </c>
      <c r="C50" s="40" t="s">
        <v>246</v>
      </c>
      <c r="D50" s="24">
        <v>8.7400000000000005E-2</v>
      </c>
      <c r="E50" s="42">
        <v>3884</v>
      </c>
      <c r="F50" s="24">
        <f t="shared" si="2"/>
        <v>2.4989653003290791E-5</v>
      </c>
      <c r="H50" s="23" t="s">
        <v>5</v>
      </c>
      <c r="I50" s="40" t="s">
        <v>245</v>
      </c>
      <c r="J50" s="40" t="s">
        <v>276</v>
      </c>
      <c r="K50" s="24">
        <v>4.3299999999999998E-2</v>
      </c>
      <c r="L50" s="42">
        <v>307</v>
      </c>
      <c r="M50" s="24">
        <f t="shared" si="3"/>
        <v>2.0763199202931219E-6</v>
      </c>
    </row>
    <row r="51" spans="1:13">
      <c r="A51" s="23" t="s">
        <v>70</v>
      </c>
      <c r="B51" s="40" t="s">
        <v>280</v>
      </c>
      <c r="C51" s="40" t="s">
        <v>276</v>
      </c>
      <c r="D51" s="24">
        <v>4.6799999999999994E-2</v>
      </c>
      <c r="E51" s="42">
        <v>1380361</v>
      </c>
      <c r="F51" s="24">
        <f t="shared" si="2"/>
        <v>8.8812416089792696E-3</v>
      </c>
      <c r="H51" s="23" t="s">
        <v>5</v>
      </c>
      <c r="I51" s="40" t="s">
        <v>245</v>
      </c>
      <c r="J51" s="40" t="s">
        <v>327</v>
      </c>
      <c r="K51" s="24">
        <v>4.3299999999999998E-2</v>
      </c>
      <c r="L51" s="42">
        <v>5411417</v>
      </c>
      <c r="M51" s="24">
        <f t="shared" si="3"/>
        <v>3.659880428049786E-2</v>
      </c>
    </row>
    <row r="52" spans="1:13">
      <c r="A52" s="23" t="s">
        <v>72</v>
      </c>
      <c r="B52" s="40" t="s">
        <v>300</v>
      </c>
      <c r="C52" s="40" t="s">
        <v>292</v>
      </c>
      <c r="D52" s="24">
        <v>3.8199999999999998E-2</v>
      </c>
      <c r="E52" s="42">
        <v>247274</v>
      </c>
      <c r="F52" s="24">
        <f t="shared" si="2"/>
        <v>1.5909607252151718E-3</v>
      </c>
      <c r="H52" s="23" t="s">
        <v>147</v>
      </c>
      <c r="I52" s="40" t="s">
        <v>366</v>
      </c>
      <c r="J52" s="40" t="s">
        <v>327</v>
      </c>
      <c r="K52" s="24">
        <v>4.4699999999999997E-2</v>
      </c>
      <c r="L52" s="42">
        <v>591488</v>
      </c>
      <c r="M52" s="24">
        <f t="shared" si="3"/>
        <v>4.0003853974408402E-3</v>
      </c>
    </row>
    <row r="53" spans="1:13">
      <c r="A53" s="23" t="s">
        <v>74</v>
      </c>
      <c r="B53" s="40" t="s">
        <v>281</v>
      </c>
      <c r="C53" s="40" t="s">
        <v>276</v>
      </c>
      <c r="D53" s="24">
        <v>8.4900000000000003E-2</v>
      </c>
      <c r="E53" s="42">
        <v>155508</v>
      </c>
      <c r="F53" s="24">
        <f t="shared" si="2"/>
        <v>1.0005383520174419E-3</v>
      </c>
      <c r="H53" s="23" t="s">
        <v>200</v>
      </c>
      <c r="I53" s="40" t="s">
        <v>323</v>
      </c>
      <c r="J53" s="40" t="s">
        <v>292</v>
      </c>
      <c r="K53" s="24">
        <v>4.4999999999999998E-2</v>
      </c>
      <c r="L53" s="42">
        <v>807173</v>
      </c>
      <c r="M53" s="24">
        <f t="shared" si="3"/>
        <v>5.4591184984454722E-3</v>
      </c>
    </row>
    <row r="54" spans="1:13">
      <c r="A54" s="23" t="s">
        <v>76</v>
      </c>
      <c r="B54" s="40" t="s">
        <v>286</v>
      </c>
      <c r="C54" s="40" t="s">
        <v>287</v>
      </c>
      <c r="D54" s="24">
        <v>0.10039999999999999</v>
      </c>
      <c r="E54" s="42">
        <v>94944</v>
      </c>
      <c r="F54" s="24">
        <f t="shared" si="2"/>
        <v>6.1086962274573659E-4</v>
      </c>
      <c r="H54" s="23" t="s">
        <v>33</v>
      </c>
      <c r="I54" s="40" t="s">
        <v>334</v>
      </c>
      <c r="J54" s="40" t="s">
        <v>327</v>
      </c>
      <c r="K54" s="24">
        <v>4.53E-2</v>
      </c>
      <c r="L54" s="42">
        <v>22051</v>
      </c>
      <c r="M54" s="24">
        <f t="shared" si="3"/>
        <v>1.4913658163642876E-4</v>
      </c>
    </row>
    <row r="55" spans="1:13">
      <c r="A55" s="23" t="s">
        <v>76</v>
      </c>
      <c r="B55" s="40" t="s">
        <v>286</v>
      </c>
      <c r="C55" s="40" t="s">
        <v>292</v>
      </c>
      <c r="D55" s="24">
        <v>0.10039999999999999</v>
      </c>
      <c r="E55" s="42">
        <v>60856</v>
      </c>
      <c r="F55" s="24">
        <f t="shared" si="2"/>
        <v>3.9154745704641207E-4</v>
      </c>
      <c r="H55" s="23" t="s">
        <v>70</v>
      </c>
      <c r="I55" s="40" t="s">
        <v>280</v>
      </c>
      <c r="J55" s="40" t="s">
        <v>276</v>
      </c>
      <c r="K55" s="24">
        <v>4.6799999999999994E-2</v>
      </c>
      <c r="L55" s="42">
        <v>1380361</v>
      </c>
      <c r="M55" s="24">
        <f t="shared" si="3"/>
        <v>9.3357362915170473E-3</v>
      </c>
    </row>
    <row r="56" spans="1:13">
      <c r="A56" s="23" t="s">
        <v>80</v>
      </c>
      <c r="B56" s="40" t="s">
        <v>301</v>
      </c>
      <c r="C56" s="40" t="s">
        <v>292</v>
      </c>
      <c r="D56" s="24">
        <v>3.3300000000000003E-2</v>
      </c>
      <c r="E56" s="42">
        <v>105150</v>
      </c>
      <c r="F56" s="24">
        <f t="shared" si="2"/>
        <v>6.765350188712736E-4</v>
      </c>
      <c r="H56" s="23" t="s">
        <v>116</v>
      </c>
      <c r="I56" s="40" t="s">
        <v>343</v>
      </c>
      <c r="J56" s="40" t="s">
        <v>327</v>
      </c>
      <c r="K56" s="24">
        <v>4.7300000000000002E-2</v>
      </c>
      <c r="L56" s="42">
        <v>209158</v>
      </c>
      <c r="M56" s="24">
        <f t="shared" si="3"/>
        <v>1.4145893221129276E-3</v>
      </c>
    </row>
    <row r="57" spans="1:13">
      <c r="A57" s="23" t="s">
        <v>85</v>
      </c>
      <c r="B57" s="40" t="s">
        <v>85</v>
      </c>
      <c r="C57" s="40" t="s">
        <v>292</v>
      </c>
      <c r="D57" s="24">
        <v>4.2199999999999994E-2</v>
      </c>
      <c r="E57" s="42">
        <v>103258</v>
      </c>
      <c r="F57" s="24">
        <f t="shared" si="2"/>
        <v>6.6436189233105055E-4</v>
      </c>
      <c r="H57" s="23" t="s">
        <v>32</v>
      </c>
      <c r="I57" s="40" t="s">
        <v>333</v>
      </c>
      <c r="J57" s="40" t="s">
        <v>327</v>
      </c>
      <c r="K57" s="24">
        <v>4.8600000000000004E-2</v>
      </c>
      <c r="L57" s="42">
        <v>118971</v>
      </c>
      <c r="M57" s="24">
        <f t="shared" si="3"/>
        <v>8.0463145679867418E-4</v>
      </c>
    </row>
    <row r="58" spans="1:13">
      <c r="A58" s="23" t="s">
        <v>88</v>
      </c>
      <c r="B58" s="40" t="s">
        <v>261</v>
      </c>
      <c r="C58" s="40" t="s">
        <v>246</v>
      </c>
      <c r="D58" s="24">
        <v>9.2899999999999996E-2</v>
      </c>
      <c r="E58" s="42">
        <v>44011</v>
      </c>
      <c r="F58" s="24">
        <f t="shared" si="2"/>
        <v>2.8316674004321085E-4</v>
      </c>
      <c r="H58" s="23" t="s">
        <v>133</v>
      </c>
      <c r="I58" s="40" t="s">
        <v>319</v>
      </c>
      <c r="J58" s="40" t="s">
        <v>292</v>
      </c>
      <c r="K58" s="24">
        <v>4.9100000000000005E-2</v>
      </c>
      <c r="L58" s="42">
        <v>659510</v>
      </c>
      <c r="M58" s="24">
        <f t="shared" si="3"/>
        <v>4.4604356698127578E-3</v>
      </c>
    </row>
    <row r="59" spans="1:13">
      <c r="A59" s="23" t="s">
        <v>89</v>
      </c>
      <c r="B59" s="40" t="s">
        <v>262</v>
      </c>
      <c r="C59" s="40" t="s">
        <v>246</v>
      </c>
      <c r="D59" s="24">
        <v>4.2900000000000001E-2</v>
      </c>
      <c r="E59" s="42">
        <v>681069</v>
      </c>
      <c r="F59" s="24">
        <f t="shared" si="2"/>
        <v>4.3819974205196333E-3</v>
      </c>
      <c r="H59" s="23" t="s">
        <v>154</v>
      </c>
      <c r="I59" s="40" t="s">
        <v>384</v>
      </c>
      <c r="J59" s="40" t="s">
        <v>327</v>
      </c>
      <c r="K59" s="24">
        <v>4.9699999999999994E-2</v>
      </c>
      <c r="L59" s="42">
        <v>293341</v>
      </c>
      <c r="M59" s="24">
        <f t="shared" si="3"/>
        <v>1.983940591982751E-3</v>
      </c>
    </row>
    <row r="60" spans="1:13">
      <c r="A60" s="23" t="s">
        <v>90</v>
      </c>
      <c r="B60" s="40" t="s">
        <v>263</v>
      </c>
      <c r="C60" s="40" t="s">
        <v>246</v>
      </c>
      <c r="D60" s="24">
        <v>5.9699999999999996E-2</v>
      </c>
      <c r="E60" s="42">
        <v>13235964</v>
      </c>
      <c r="F60" s="24">
        <f t="shared" si="2"/>
        <v>8.5160182163761269E-2</v>
      </c>
      <c r="H60" s="23" t="s">
        <v>107</v>
      </c>
      <c r="I60" s="40" t="s">
        <v>337</v>
      </c>
      <c r="J60" s="40" t="s">
        <v>327</v>
      </c>
      <c r="K60" s="24">
        <v>5.0199999999999995E-2</v>
      </c>
      <c r="L60" s="42">
        <v>35970</v>
      </c>
      <c r="M60" s="24">
        <f t="shared" si="3"/>
        <v>2.4327435678483253E-4</v>
      </c>
    </row>
    <row r="61" spans="1:13">
      <c r="A61" s="23"/>
      <c r="B61" s="40" t="s">
        <v>263</v>
      </c>
      <c r="C61" s="40" t="s">
        <v>292</v>
      </c>
      <c r="D61" s="24">
        <v>5.9699999999999996E-2</v>
      </c>
      <c r="E61" s="42">
        <v>703350</v>
      </c>
      <c r="F61" s="24">
        <f t="shared" si="2"/>
        <v>4.5253533573286764E-3</v>
      </c>
      <c r="H61" s="23" t="s">
        <v>26</v>
      </c>
      <c r="I61" s="40" t="s">
        <v>298</v>
      </c>
      <c r="J61" s="40" t="s">
        <v>292</v>
      </c>
      <c r="K61" s="24">
        <v>5.0300000000000004E-2</v>
      </c>
      <c r="L61" s="42">
        <v>20856</v>
      </c>
      <c r="M61" s="24">
        <f t="shared" si="3"/>
        <v>1.4105448943854511E-4</v>
      </c>
    </row>
    <row r="62" spans="1:13">
      <c r="A62" s="23" t="s">
        <v>91</v>
      </c>
      <c r="B62" s="40" t="s">
        <v>264</v>
      </c>
      <c r="C62" s="40" t="s">
        <v>246</v>
      </c>
      <c r="D62" s="24">
        <v>7.3800000000000004E-2</v>
      </c>
      <c r="E62" s="42">
        <v>25845</v>
      </c>
      <c r="F62" s="24">
        <f t="shared" si="2"/>
        <v>1.662867100592303E-4</v>
      </c>
      <c r="H62" s="23" t="s">
        <v>36</v>
      </c>
      <c r="I62" s="40" t="s">
        <v>305</v>
      </c>
      <c r="J62" s="40" t="s">
        <v>292</v>
      </c>
      <c r="K62" s="24">
        <v>5.04E-2</v>
      </c>
      <c r="L62" s="42">
        <v>1009445</v>
      </c>
      <c r="M62" s="24">
        <f t="shared" si="3"/>
        <v>6.827136032378796E-3</v>
      </c>
    </row>
    <row r="63" spans="1:13">
      <c r="A63" s="23" t="s">
        <v>91</v>
      </c>
      <c r="B63" s="40" t="s">
        <v>264</v>
      </c>
      <c r="C63" s="40" t="s">
        <v>327</v>
      </c>
      <c r="D63" s="24">
        <v>7.3800000000000004E-2</v>
      </c>
      <c r="E63" s="42">
        <v>749625</v>
      </c>
      <c r="F63" s="24">
        <f t="shared" si="2"/>
        <v>4.8230866716250922E-3</v>
      </c>
      <c r="H63" s="23" t="s">
        <v>141</v>
      </c>
      <c r="I63" s="40" t="s">
        <v>360</v>
      </c>
      <c r="J63" s="40" t="s">
        <v>327</v>
      </c>
      <c r="K63" s="24">
        <v>5.04E-2</v>
      </c>
      <c r="L63" s="42">
        <v>835781</v>
      </c>
      <c r="M63" s="24">
        <f t="shared" si="3"/>
        <v>5.6526017566856856E-3</v>
      </c>
    </row>
    <row r="64" spans="1:13">
      <c r="A64" s="23" t="s">
        <v>96</v>
      </c>
      <c r="B64" s="40" t="s">
        <v>265</v>
      </c>
      <c r="C64" s="40" t="s">
        <v>246</v>
      </c>
      <c r="D64" s="24">
        <v>6.0599999999999994E-2</v>
      </c>
      <c r="E64" s="42">
        <v>389236</v>
      </c>
      <c r="F64" s="24">
        <f t="shared" si="2"/>
        <v>2.5043441236840612E-3</v>
      </c>
      <c r="H64" s="23" t="s">
        <v>56</v>
      </c>
      <c r="I64" s="40" t="s">
        <v>313</v>
      </c>
      <c r="J64" s="40" t="s">
        <v>292</v>
      </c>
      <c r="K64" s="24">
        <v>5.0700000000000002E-2</v>
      </c>
      <c r="L64" s="42">
        <v>455482</v>
      </c>
      <c r="M64" s="24">
        <f t="shared" si="3"/>
        <v>3.0805418564656406E-3</v>
      </c>
    </row>
    <row r="65" spans="1:13">
      <c r="A65" s="23" t="s">
        <v>96</v>
      </c>
      <c r="B65" s="40" t="s">
        <v>265</v>
      </c>
      <c r="C65" s="40" t="s">
        <v>327</v>
      </c>
      <c r="D65" s="24">
        <v>6.0599999999999994E-2</v>
      </c>
      <c r="E65" s="42">
        <v>1556</v>
      </c>
      <c r="F65" s="24">
        <f t="shared" si="2"/>
        <v>1.0011302799464591E-5</v>
      </c>
      <c r="H65" s="23" t="s">
        <v>137</v>
      </c>
      <c r="I65" s="40" t="s">
        <v>355</v>
      </c>
      <c r="J65" s="40" t="s">
        <v>327</v>
      </c>
      <c r="K65" s="24">
        <v>5.1299999999999998E-2</v>
      </c>
      <c r="L65" s="42">
        <v>651368</v>
      </c>
      <c r="M65" s="24">
        <f t="shared" si="3"/>
        <v>4.4053692307540393E-3</v>
      </c>
    </row>
    <row r="66" spans="1:13">
      <c r="A66" s="23" t="s">
        <v>97</v>
      </c>
      <c r="B66" s="40" t="s">
        <v>342</v>
      </c>
      <c r="C66" s="40" t="s">
        <v>327</v>
      </c>
      <c r="D66" s="24">
        <v>4.2199999999999994E-2</v>
      </c>
      <c r="E66" s="42">
        <v>271852</v>
      </c>
      <c r="F66" s="24">
        <f t="shared" si="2"/>
        <v>1.7490955582519588E-3</v>
      </c>
      <c r="H66" s="23" t="s">
        <v>214</v>
      </c>
      <c r="I66" s="40" t="s">
        <v>290</v>
      </c>
      <c r="J66" s="40" t="s">
        <v>287</v>
      </c>
      <c r="K66" s="24">
        <v>5.3399999999999996E-2</v>
      </c>
      <c r="L66" s="42">
        <v>710881</v>
      </c>
      <c r="M66" s="24">
        <f t="shared" si="3"/>
        <v>4.807870948722784E-3</v>
      </c>
    </row>
    <row r="67" spans="1:13">
      <c r="A67" s="23" t="s">
        <v>98</v>
      </c>
      <c r="B67" s="40" t="s">
        <v>315</v>
      </c>
      <c r="C67" s="40" t="s">
        <v>292</v>
      </c>
      <c r="D67" s="24">
        <v>5.9500000000000004E-2</v>
      </c>
      <c r="E67" s="42">
        <v>227835</v>
      </c>
      <c r="F67" s="24">
        <f t="shared" si="2"/>
        <v>1.4658902142133774E-3</v>
      </c>
      <c r="H67" s="23" t="s">
        <v>170</v>
      </c>
      <c r="I67" s="40" t="s">
        <v>372</v>
      </c>
      <c r="J67" s="40" t="s">
        <v>327</v>
      </c>
      <c r="K67" s="24">
        <v>5.4000000000000006E-2</v>
      </c>
      <c r="L67" s="42">
        <v>21091533</v>
      </c>
      <c r="M67" s="24">
        <f t="shared" si="3"/>
        <v>0.14264745966586237</v>
      </c>
    </row>
    <row r="68" spans="1:13">
      <c r="A68" s="23" t="s">
        <v>101</v>
      </c>
      <c r="B68" s="40" t="s">
        <v>282</v>
      </c>
      <c r="C68" s="40" t="s">
        <v>276</v>
      </c>
      <c r="D68" s="24">
        <v>6.5199999999999994E-2</v>
      </c>
      <c r="E68" s="42">
        <v>108786</v>
      </c>
      <c r="F68" s="24">
        <f t="shared" si="2"/>
        <v>6.9992904006590943E-4</v>
      </c>
      <c r="H68" s="23" t="s">
        <v>144</v>
      </c>
      <c r="I68" s="40" t="s">
        <v>363</v>
      </c>
      <c r="J68" s="40" t="s">
        <v>327</v>
      </c>
      <c r="K68" s="24">
        <v>5.4600000000000003E-2</v>
      </c>
      <c r="L68" s="42">
        <v>291564</v>
      </c>
      <c r="M68" s="24">
        <f t="shared" si="3"/>
        <v>1.9719222841705006E-3</v>
      </c>
    </row>
    <row r="69" spans="1:13">
      <c r="A69" s="23" t="s">
        <v>103</v>
      </c>
      <c r="B69" s="40" t="s">
        <v>266</v>
      </c>
      <c r="C69" s="40" t="s">
        <v>246</v>
      </c>
      <c r="D69" s="24">
        <v>9.6300000000000011E-2</v>
      </c>
      <c r="E69" s="42">
        <v>63351</v>
      </c>
      <c r="F69" s="24">
        <f t="shared" ref="F69:F100" si="4">E69/E$153</f>
        <v>4.07600285121389E-4</v>
      </c>
      <c r="H69" s="23" t="s">
        <v>44</v>
      </c>
      <c r="I69" s="40" t="s">
        <v>311</v>
      </c>
      <c r="J69" s="40" t="s">
        <v>292</v>
      </c>
      <c r="K69" s="24">
        <v>5.4800000000000001E-2</v>
      </c>
      <c r="L69" s="42">
        <v>339032</v>
      </c>
      <c r="M69" s="24">
        <f t="shared" ref="M69:M100" si="5">L69/L$143</f>
        <v>2.2929605707388196E-3</v>
      </c>
    </row>
    <row r="70" spans="1:13">
      <c r="A70" s="23" t="s">
        <v>104</v>
      </c>
      <c r="B70" s="40" t="s">
        <v>267</v>
      </c>
      <c r="C70" s="40" t="s">
        <v>246</v>
      </c>
      <c r="D70" s="24">
        <v>5.4800000000000001E-2</v>
      </c>
      <c r="E70" s="42">
        <v>60665</v>
      </c>
      <c r="F70" s="24">
        <f t="shared" si="4"/>
        <v>3.9031856319377852E-4</v>
      </c>
      <c r="H70" s="23" t="s">
        <v>104</v>
      </c>
      <c r="I70" s="40" t="s">
        <v>267</v>
      </c>
      <c r="J70" s="40" t="s">
        <v>246</v>
      </c>
      <c r="K70" s="24">
        <v>5.4800000000000001E-2</v>
      </c>
      <c r="L70" s="42">
        <v>60665</v>
      </c>
      <c r="M70" s="24">
        <f t="shared" si="5"/>
        <v>4.1029299011264572E-4</v>
      </c>
    </row>
    <row r="71" spans="1:13">
      <c r="A71" s="23" t="s">
        <v>104</v>
      </c>
      <c r="B71" s="40" t="s">
        <v>267</v>
      </c>
      <c r="C71" s="40" t="s">
        <v>380</v>
      </c>
      <c r="D71" s="24">
        <v>5.4800000000000001E-2</v>
      </c>
      <c r="E71" s="42">
        <v>592247</v>
      </c>
      <c r="F71" s="24">
        <f t="shared" si="4"/>
        <v>3.8105167410504535E-3</v>
      </c>
      <c r="H71" s="23" t="s">
        <v>104</v>
      </c>
      <c r="I71" s="40" t="s">
        <v>267</v>
      </c>
      <c r="J71" s="40" t="s">
        <v>380</v>
      </c>
      <c r="K71" s="24">
        <v>5.4800000000000001E-2</v>
      </c>
      <c r="L71" s="42">
        <v>592247</v>
      </c>
      <c r="M71" s="24">
        <f t="shared" si="5"/>
        <v>4.0055187095564835E-3</v>
      </c>
    </row>
    <row r="72" spans="1:13">
      <c r="A72" s="23" t="s">
        <v>107</v>
      </c>
      <c r="B72" s="40" t="s">
        <v>337</v>
      </c>
      <c r="C72" s="40" t="s">
        <v>327</v>
      </c>
      <c r="D72" s="24">
        <v>5.0199999999999995E-2</v>
      </c>
      <c r="E72" s="42">
        <v>35970</v>
      </c>
      <c r="F72" s="24">
        <f t="shared" si="4"/>
        <v>2.3143095224726306E-4</v>
      </c>
      <c r="H72" s="23" t="s">
        <v>155</v>
      </c>
      <c r="I72" s="40" t="s">
        <v>371</v>
      </c>
      <c r="J72" s="40" t="s">
        <v>327</v>
      </c>
      <c r="K72" s="24">
        <v>5.5099999999999996E-2</v>
      </c>
      <c r="L72" s="42">
        <v>645819</v>
      </c>
      <c r="M72" s="24">
        <f t="shared" si="5"/>
        <v>4.3678399172761683E-3</v>
      </c>
    </row>
    <row r="73" spans="1:13">
      <c r="A73" s="23" t="s">
        <v>108</v>
      </c>
      <c r="B73" s="40" t="s">
        <v>316</v>
      </c>
      <c r="C73" s="40" t="s">
        <v>292</v>
      </c>
      <c r="D73" s="24">
        <v>1.9599999999999999E-2</v>
      </c>
      <c r="E73" s="42">
        <v>852153</v>
      </c>
      <c r="F73" s="24">
        <f t="shared" si="4"/>
        <v>5.482751744519376E-3</v>
      </c>
      <c r="H73" s="23" t="s">
        <v>42</v>
      </c>
      <c r="I73" s="40" t="s">
        <v>309</v>
      </c>
      <c r="J73" s="40" t="s">
        <v>292</v>
      </c>
      <c r="K73" s="24">
        <v>5.7200000000000001E-2</v>
      </c>
      <c r="L73" s="42">
        <v>5167</v>
      </c>
      <c r="M73" s="24">
        <f t="shared" si="5"/>
        <v>3.4945749277376416E-5</v>
      </c>
    </row>
    <row r="74" spans="1:13">
      <c r="A74" s="23" t="s">
        <v>111</v>
      </c>
      <c r="B74" s="40" t="s">
        <v>317</v>
      </c>
      <c r="C74" s="40" t="s">
        <v>292</v>
      </c>
      <c r="D74" s="24">
        <v>0</v>
      </c>
      <c r="E74" s="42">
        <v>364420</v>
      </c>
      <c r="F74" s="24">
        <f t="shared" si="4"/>
        <v>2.3446779988309037E-3</v>
      </c>
      <c r="H74" s="23" t="s">
        <v>42</v>
      </c>
      <c r="I74" s="40" t="s">
        <v>309</v>
      </c>
      <c r="J74" s="40" t="s">
        <v>327</v>
      </c>
      <c r="K74" s="24">
        <v>5.7200000000000001E-2</v>
      </c>
      <c r="L74" s="42">
        <v>254322</v>
      </c>
      <c r="M74" s="24">
        <f t="shared" si="5"/>
        <v>1.720045064393444E-3</v>
      </c>
    </row>
    <row r="75" spans="1:13">
      <c r="A75" s="23" t="s">
        <v>112</v>
      </c>
      <c r="B75" s="40" t="s">
        <v>338</v>
      </c>
      <c r="C75" s="40" t="s">
        <v>327</v>
      </c>
      <c r="D75" s="24">
        <v>8.0500000000000002E-2</v>
      </c>
      <c r="E75" s="42">
        <v>57075</v>
      </c>
      <c r="F75" s="24">
        <f t="shared" si="4"/>
        <v>3.6722050596365137E-4</v>
      </c>
      <c r="H75" s="23" t="s">
        <v>199</v>
      </c>
      <c r="I75" s="40" t="s">
        <v>199</v>
      </c>
      <c r="J75" s="40" t="s">
        <v>276</v>
      </c>
      <c r="K75" s="24">
        <v>5.7200000000000001E-2</v>
      </c>
      <c r="L75" s="42">
        <v>331596</v>
      </c>
      <c r="M75" s="24">
        <f t="shared" si="5"/>
        <v>2.2426689911710686E-3</v>
      </c>
    </row>
    <row r="76" spans="1:13">
      <c r="A76" s="23" t="s">
        <v>113</v>
      </c>
      <c r="B76" s="40" t="s">
        <v>302</v>
      </c>
      <c r="C76" s="40" t="s">
        <v>292</v>
      </c>
      <c r="D76" s="24">
        <v>5.79E-2</v>
      </c>
      <c r="E76" s="42">
        <v>106040</v>
      </c>
      <c r="F76" s="24">
        <f t="shared" si="4"/>
        <v>6.8226127818459209E-4</v>
      </c>
      <c r="H76" s="23" t="s">
        <v>12</v>
      </c>
      <c r="I76" s="40" t="s">
        <v>329</v>
      </c>
      <c r="J76" s="40" t="s">
        <v>327</v>
      </c>
      <c r="K76" s="24">
        <v>5.74E-2</v>
      </c>
      <c r="L76" s="42">
        <v>455042</v>
      </c>
      <c r="M76" s="24">
        <f t="shared" si="5"/>
        <v>3.0775660233551229E-3</v>
      </c>
    </row>
    <row r="77" spans="1:13">
      <c r="A77" s="23" t="s">
        <v>114</v>
      </c>
      <c r="B77" s="40" t="s">
        <v>252</v>
      </c>
      <c r="C77" s="40" t="s">
        <v>246</v>
      </c>
      <c r="D77" s="24">
        <v>0.2349</v>
      </c>
      <c r="E77" s="42">
        <v>625</v>
      </c>
      <c r="F77" s="24">
        <f t="shared" si="4"/>
        <v>4.0212495177798002E-6</v>
      </c>
      <c r="H77" s="23" t="s">
        <v>113</v>
      </c>
      <c r="I77" s="40" t="s">
        <v>302</v>
      </c>
      <c r="J77" s="40" t="s">
        <v>292</v>
      </c>
      <c r="K77" s="24">
        <v>5.79E-2</v>
      </c>
      <c r="L77" s="42">
        <v>106040</v>
      </c>
      <c r="M77" s="24">
        <f t="shared" si="5"/>
        <v>7.1717577963479684E-4</v>
      </c>
    </row>
    <row r="78" spans="1:13">
      <c r="A78" s="23" t="s">
        <v>115</v>
      </c>
      <c r="B78" s="40" t="s">
        <v>268</v>
      </c>
      <c r="C78" s="40" t="s">
        <v>246</v>
      </c>
      <c r="D78" s="24">
        <v>3.4099999999999998E-2</v>
      </c>
      <c r="E78" s="42">
        <v>1438</v>
      </c>
      <c r="F78" s="24">
        <f t="shared" si="4"/>
        <v>9.2520908905077654E-6</v>
      </c>
      <c r="H78" s="23" t="s">
        <v>16</v>
      </c>
      <c r="I78" s="40" t="s">
        <v>291</v>
      </c>
      <c r="J78" s="40" t="s">
        <v>292</v>
      </c>
      <c r="K78" s="24">
        <v>5.7999999999999996E-2</v>
      </c>
      <c r="L78" s="42">
        <v>144733</v>
      </c>
      <c r="M78" s="24">
        <f t="shared" si="5"/>
        <v>9.7886648541949312E-4</v>
      </c>
    </row>
    <row r="79" spans="1:13">
      <c r="A79" s="23" t="s">
        <v>115</v>
      </c>
      <c r="B79" s="40" t="s">
        <v>268</v>
      </c>
      <c r="C79" s="40" t="s">
        <v>276</v>
      </c>
      <c r="D79" s="24">
        <v>3.4099999999999998E-2</v>
      </c>
      <c r="E79" s="42">
        <v>196306</v>
      </c>
      <c r="F79" s="24">
        <f t="shared" si="4"/>
        <v>1.2630326525396504E-3</v>
      </c>
      <c r="H79" s="23" t="s">
        <v>127</v>
      </c>
      <c r="I79" s="40" t="s">
        <v>269</v>
      </c>
      <c r="J79" s="40" t="s">
        <v>246</v>
      </c>
      <c r="K79" s="24">
        <v>5.8600000000000006E-2</v>
      </c>
      <c r="L79" s="42">
        <v>214018</v>
      </c>
      <c r="M79" s="24">
        <f t="shared" si="5"/>
        <v>1.4474587514700108E-3</v>
      </c>
    </row>
    <row r="80" spans="1:13">
      <c r="A80" s="23" t="s">
        <v>116</v>
      </c>
      <c r="B80" s="40" t="s">
        <v>343</v>
      </c>
      <c r="C80" s="40" t="s">
        <v>327</v>
      </c>
      <c r="D80" s="24">
        <v>4.7300000000000002E-2</v>
      </c>
      <c r="E80" s="42">
        <v>209158</v>
      </c>
      <c r="F80" s="24">
        <f t="shared" si="4"/>
        <v>1.34572241062366E-3</v>
      </c>
      <c r="H80" s="23" t="s">
        <v>127</v>
      </c>
      <c r="I80" s="40" t="s">
        <v>269</v>
      </c>
      <c r="J80" s="40" t="s">
        <v>276</v>
      </c>
      <c r="K80" s="24">
        <v>5.8600000000000006E-2</v>
      </c>
      <c r="L80" s="42">
        <v>82714</v>
      </c>
      <c r="M80" s="24">
        <f t="shared" si="5"/>
        <v>5.5941604523493578E-4</v>
      </c>
    </row>
    <row r="81" spans="1:13">
      <c r="A81" s="23" t="s">
        <v>117</v>
      </c>
      <c r="B81" s="40" t="s">
        <v>303</v>
      </c>
      <c r="C81" s="40" t="s">
        <v>292</v>
      </c>
      <c r="D81" s="24">
        <v>2.5600000000000001E-2</v>
      </c>
      <c r="E81" s="42">
        <v>66103</v>
      </c>
      <c r="F81" s="24">
        <f t="shared" si="4"/>
        <v>4.2530665099807703E-4</v>
      </c>
      <c r="H81" s="23" t="s">
        <v>127</v>
      </c>
      <c r="I81" s="40" t="s">
        <v>269</v>
      </c>
      <c r="J81" s="40" t="s">
        <v>327</v>
      </c>
      <c r="K81" s="24">
        <v>5.8600000000000006E-2</v>
      </c>
      <c r="L81" s="42">
        <v>152</v>
      </c>
      <c r="M81" s="24">
        <f t="shared" si="5"/>
        <v>1.0280150745425229E-6</v>
      </c>
    </row>
    <row r="82" spans="1:13">
      <c r="A82" s="23" t="s">
        <v>125</v>
      </c>
      <c r="B82" s="40" t="s">
        <v>344</v>
      </c>
      <c r="C82" s="40" t="s">
        <v>327</v>
      </c>
      <c r="D82" s="24">
        <v>8.3599999999999994E-2</v>
      </c>
      <c r="E82" s="42">
        <v>45199</v>
      </c>
      <c r="F82" s="24">
        <f t="shared" si="4"/>
        <v>2.9081033112660673E-4</v>
      </c>
      <c r="H82" s="23" t="s">
        <v>145</v>
      </c>
      <c r="I82" s="40" t="s">
        <v>364</v>
      </c>
      <c r="J82" s="40" t="s">
        <v>327</v>
      </c>
      <c r="K82" s="24">
        <v>5.9400000000000001E-2</v>
      </c>
      <c r="L82" s="42">
        <v>861057</v>
      </c>
      <c r="M82" s="24">
        <f t="shared" si="5"/>
        <v>5.8235498423707963E-3</v>
      </c>
    </row>
    <row r="83" spans="1:13">
      <c r="A83" s="23" t="s">
        <v>126</v>
      </c>
      <c r="B83" s="40" t="s">
        <v>283</v>
      </c>
      <c r="C83" s="40" t="s">
        <v>276</v>
      </c>
      <c r="D83" s="24">
        <v>0.1065</v>
      </c>
      <c r="E83" s="42">
        <v>27218</v>
      </c>
      <c r="F83" s="24">
        <f t="shared" si="4"/>
        <v>1.7512059099988896E-4</v>
      </c>
      <c r="H83" s="23" t="s">
        <v>98</v>
      </c>
      <c r="I83" s="40" t="s">
        <v>315</v>
      </c>
      <c r="J83" s="40" t="s">
        <v>292</v>
      </c>
      <c r="K83" s="24">
        <v>5.9500000000000004E-2</v>
      </c>
      <c r="L83" s="42">
        <v>227835</v>
      </c>
      <c r="M83" s="24">
        <f t="shared" si="5"/>
        <v>1.5409066743973399E-3</v>
      </c>
    </row>
    <row r="84" spans="1:13">
      <c r="A84" s="23" t="s">
        <v>127</v>
      </c>
      <c r="B84" s="40" t="s">
        <v>269</v>
      </c>
      <c r="C84" s="40" t="s">
        <v>246</v>
      </c>
      <c r="D84" s="24">
        <v>5.8600000000000006E-2</v>
      </c>
      <c r="E84" s="42">
        <v>214018</v>
      </c>
      <c r="F84" s="24">
        <f t="shared" si="4"/>
        <v>1.3769916468739157E-3</v>
      </c>
      <c r="H84" s="23" t="s">
        <v>28</v>
      </c>
      <c r="I84" s="40" t="s">
        <v>294</v>
      </c>
      <c r="J84" s="40" t="s">
        <v>292</v>
      </c>
      <c r="K84" s="24">
        <v>5.96E-2</v>
      </c>
      <c r="L84" s="42">
        <v>623050</v>
      </c>
      <c r="M84" s="24">
        <f t="shared" si="5"/>
        <v>4.2138473170639399E-3</v>
      </c>
    </row>
    <row r="85" spans="1:13">
      <c r="A85" s="23" t="s">
        <v>127</v>
      </c>
      <c r="B85" s="40" t="s">
        <v>269</v>
      </c>
      <c r="C85" s="40" t="s">
        <v>276</v>
      </c>
      <c r="D85" s="24">
        <v>5.8600000000000006E-2</v>
      </c>
      <c r="E85" s="42">
        <v>82714</v>
      </c>
      <c r="F85" s="24">
        <f t="shared" si="4"/>
        <v>5.3218181218182142E-4</v>
      </c>
      <c r="H85" s="23" t="s">
        <v>90</v>
      </c>
      <c r="I85" s="40" t="s">
        <v>263</v>
      </c>
      <c r="J85" s="40" t="s">
        <v>246</v>
      </c>
      <c r="K85" s="24">
        <v>5.9699999999999996E-2</v>
      </c>
      <c r="L85" s="42">
        <v>13235964</v>
      </c>
      <c r="M85" s="24">
        <f t="shared" si="5"/>
        <v>8.9518227092777292E-2</v>
      </c>
    </row>
    <row r="86" spans="1:13">
      <c r="A86" s="23" t="s">
        <v>127</v>
      </c>
      <c r="B86" s="40" t="s">
        <v>269</v>
      </c>
      <c r="C86" s="40" t="s">
        <v>327</v>
      </c>
      <c r="D86" s="24">
        <v>5.8600000000000006E-2</v>
      </c>
      <c r="E86" s="42">
        <v>152</v>
      </c>
      <c r="F86" s="24">
        <f t="shared" si="4"/>
        <v>9.7796788272404753E-7</v>
      </c>
      <c r="H86" s="23" t="s">
        <v>90</v>
      </c>
      <c r="I86" s="40" t="s">
        <v>263</v>
      </c>
      <c r="J86" s="40" t="s">
        <v>292</v>
      </c>
      <c r="K86" s="24">
        <v>5.9699999999999996E-2</v>
      </c>
      <c r="L86" s="42">
        <v>703350</v>
      </c>
      <c r="M86" s="24">
        <f t="shared" si="5"/>
        <v>4.756936859733444E-3</v>
      </c>
    </row>
    <row r="87" spans="1:13">
      <c r="A87" s="23" t="s">
        <v>128</v>
      </c>
      <c r="B87" s="40" t="s">
        <v>318</v>
      </c>
      <c r="C87" s="40" t="s">
        <v>292</v>
      </c>
      <c r="D87" s="24">
        <v>2.6600000000000002E-2</v>
      </c>
      <c r="E87" s="42">
        <v>393881</v>
      </c>
      <c r="F87" s="24">
        <f t="shared" si="4"/>
        <v>2.5342300501002011E-3</v>
      </c>
      <c r="H87" s="23" t="s">
        <v>171</v>
      </c>
      <c r="I87" s="40" t="s">
        <v>270</v>
      </c>
      <c r="J87" s="40" t="s">
        <v>246</v>
      </c>
      <c r="K87" s="24">
        <v>6.0299999999999999E-2</v>
      </c>
      <c r="L87" s="42">
        <v>147500</v>
      </c>
      <c r="M87" s="24">
        <f t="shared" si="5"/>
        <v>9.9758041773040872E-4</v>
      </c>
    </row>
    <row r="88" spans="1:13">
      <c r="A88" s="23" t="s">
        <v>130</v>
      </c>
      <c r="B88" s="40" t="s">
        <v>345</v>
      </c>
      <c r="C88" s="40" t="s">
        <v>327</v>
      </c>
      <c r="D88" s="24">
        <v>6.6799999999999998E-2</v>
      </c>
      <c r="E88" s="42">
        <v>77180</v>
      </c>
      <c r="F88" s="24">
        <f t="shared" si="4"/>
        <v>4.9657606045159196E-4</v>
      </c>
      <c r="H88" s="23" t="s">
        <v>96</v>
      </c>
      <c r="I88" s="40" t="s">
        <v>265</v>
      </c>
      <c r="J88" s="40" t="s">
        <v>246</v>
      </c>
      <c r="K88" s="24">
        <v>6.0599999999999994E-2</v>
      </c>
      <c r="L88" s="42">
        <v>389236</v>
      </c>
      <c r="M88" s="24">
        <f t="shared" si="5"/>
        <v>2.632503128648904E-3</v>
      </c>
    </row>
    <row r="89" spans="1:13">
      <c r="A89" s="23" t="s">
        <v>131</v>
      </c>
      <c r="B89" s="40" t="s">
        <v>346</v>
      </c>
      <c r="C89" s="40" t="s">
        <v>327</v>
      </c>
      <c r="D89" s="24">
        <v>6.6799999999999998E-2</v>
      </c>
      <c r="E89" s="42">
        <v>50899</v>
      </c>
      <c r="F89" s="24">
        <f t="shared" si="4"/>
        <v>3.2748412672875847E-4</v>
      </c>
      <c r="H89" s="23" t="s">
        <v>96</v>
      </c>
      <c r="I89" s="40" t="s">
        <v>265</v>
      </c>
      <c r="J89" s="40" t="s">
        <v>327</v>
      </c>
      <c r="K89" s="24">
        <v>6.0599999999999994E-2</v>
      </c>
      <c r="L89" s="42">
        <v>1556</v>
      </c>
      <c r="M89" s="24">
        <f t="shared" si="5"/>
        <v>1.0523627999922141E-5</v>
      </c>
    </row>
    <row r="90" spans="1:13">
      <c r="A90" s="23" t="s">
        <v>132</v>
      </c>
      <c r="B90" s="40" t="s">
        <v>347</v>
      </c>
      <c r="C90" s="40" t="s">
        <v>327</v>
      </c>
      <c r="D90" s="24">
        <v>8.72E-2</v>
      </c>
      <c r="E90" s="42">
        <v>192176</v>
      </c>
      <c r="F90" s="24">
        <f t="shared" si="4"/>
        <v>1.2364602357261615E-3</v>
      </c>
      <c r="H90" s="23" t="s">
        <v>24</v>
      </c>
      <c r="I90" s="40" t="s">
        <v>250</v>
      </c>
      <c r="J90" s="40" t="s">
        <v>246</v>
      </c>
      <c r="K90" s="24">
        <v>6.1799999999999994E-2</v>
      </c>
      <c r="L90" s="42">
        <v>101768</v>
      </c>
      <c r="M90" s="24">
        <f t="shared" si="5"/>
        <v>6.8828314543449641E-4</v>
      </c>
    </row>
    <row r="91" spans="1:13">
      <c r="A91" s="23" t="s">
        <v>133</v>
      </c>
      <c r="B91" s="40" t="s">
        <v>319</v>
      </c>
      <c r="C91" s="40" t="s">
        <v>292</v>
      </c>
      <c r="D91" s="24">
        <v>4.9100000000000005E-2</v>
      </c>
      <c r="E91" s="42">
        <v>659510</v>
      </c>
      <c r="F91" s="24">
        <f t="shared" si="4"/>
        <v>4.2432868311535294E-3</v>
      </c>
      <c r="H91" s="23" t="s">
        <v>11</v>
      </c>
      <c r="I91" s="40" t="s">
        <v>328</v>
      </c>
      <c r="J91" s="40" t="s">
        <v>327</v>
      </c>
      <c r="K91" s="24">
        <v>6.2600000000000003E-2</v>
      </c>
      <c r="L91" s="42">
        <v>491621</v>
      </c>
      <c r="M91" s="24">
        <f t="shared" si="5"/>
        <v>3.324959203695195E-3</v>
      </c>
    </row>
    <row r="92" spans="1:13">
      <c r="A92" s="23" t="s">
        <v>156</v>
      </c>
      <c r="B92" s="40" t="s">
        <v>240</v>
      </c>
      <c r="C92" s="40" t="s">
        <v>241</v>
      </c>
      <c r="D92" s="24">
        <v>6.2600000000000003E-2</v>
      </c>
      <c r="E92" s="42">
        <v>851205</v>
      </c>
      <c r="F92" s="24">
        <f t="shared" si="4"/>
        <v>5.4766523132508075E-3</v>
      </c>
      <c r="H92" s="23" t="s">
        <v>156</v>
      </c>
      <c r="I92" s="40" t="s">
        <v>240</v>
      </c>
      <c r="J92" s="40" t="s">
        <v>241</v>
      </c>
      <c r="K92" s="24">
        <v>6.2600000000000003E-2</v>
      </c>
      <c r="L92" s="42">
        <v>851205</v>
      </c>
      <c r="M92" s="24">
        <f t="shared" si="5"/>
        <v>5.7569182337234744E-3</v>
      </c>
    </row>
    <row r="93" spans="1:13">
      <c r="A93" s="23" t="s">
        <v>156</v>
      </c>
      <c r="B93" s="40" t="s">
        <v>240</v>
      </c>
      <c r="C93" s="40" t="s">
        <v>246</v>
      </c>
      <c r="D93" s="24">
        <v>6.2600000000000003E-2</v>
      </c>
      <c r="E93" s="42">
        <v>3331578</v>
      </c>
      <c r="F93" s="24">
        <f t="shared" si="4"/>
        <v>2.1435370281513266E-2</v>
      </c>
      <c r="H93" s="23" t="s">
        <v>156</v>
      </c>
      <c r="I93" s="40" t="s">
        <v>240</v>
      </c>
      <c r="J93" s="40" t="s">
        <v>246</v>
      </c>
      <c r="K93" s="24">
        <v>6.2600000000000003E-2</v>
      </c>
      <c r="L93" s="42">
        <v>3331578</v>
      </c>
      <c r="M93" s="24">
        <f t="shared" si="5"/>
        <v>2.2532318460619927E-2</v>
      </c>
    </row>
    <row r="94" spans="1:13">
      <c r="A94" s="23" t="s">
        <v>156</v>
      </c>
      <c r="B94" s="40" t="s">
        <v>240</v>
      </c>
      <c r="C94" s="40" t="s">
        <v>292</v>
      </c>
      <c r="D94" s="24">
        <v>6.2600000000000003E-2</v>
      </c>
      <c r="E94" s="42">
        <v>13912004</v>
      </c>
      <c r="F94" s="24">
        <f t="shared" si="4"/>
        <v>8.9509823002161051E-2</v>
      </c>
      <c r="H94" s="23" t="s">
        <v>156</v>
      </c>
      <c r="I94" s="40" t="s">
        <v>240</v>
      </c>
      <c r="J94" s="40" t="s">
        <v>292</v>
      </c>
      <c r="K94" s="24">
        <v>6.2600000000000003E-2</v>
      </c>
      <c r="L94" s="42">
        <v>13912004</v>
      </c>
      <c r="M94" s="24">
        <f t="shared" si="5"/>
        <v>9.4090459401946547E-2</v>
      </c>
    </row>
    <row r="95" spans="1:13">
      <c r="A95" s="23" t="s">
        <v>156</v>
      </c>
      <c r="B95" s="40" t="s">
        <v>240</v>
      </c>
      <c r="C95" s="40" t="s">
        <v>327</v>
      </c>
      <c r="D95" s="24">
        <v>6.2600000000000003E-2</v>
      </c>
      <c r="E95" s="42">
        <v>4166047</v>
      </c>
      <c r="F95" s="24">
        <f t="shared" si="4"/>
        <v>2.6804343183676773E-2</v>
      </c>
      <c r="H95" s="23" t="s">
        <v>156</v>
      </c>
      <c r="I95" s="40" t="s">
        <v>240</v>
      </c>
      <c r="J95" s="40" t="s">
        <v>327</v>
      </c>
      <c r="K95" s="24">
        <v>6.2600000000000003E-2</v>
      </c>
      <c r="L95" s="42">
        <v>4166047</v>
      </c>
      <c r="M95" s="24">
        <f t="shared" si="5"/>
        <v>2.8176046824030614E-2</v>
      </c>
    </row>
    <row r="96" spans="1:13">
      <c r="A96" s="23" t="s">
        <v>159</v>
      </c>
      <c r="B96" s="40" t="s">
        <v>348</v>
      </c>
      <c r="C96" s="40" t="s">
        <v>327</v>
      </c>
      <c r="D96" s="24">
        <v>2.86E-2</v>
      </c>
      <c r="E96" s="42">
        <v>118136</v>
      </c>
      <c r="F96" s="24">
        <f t="shared" si="4"/>
        <v>7.6008693285189522E-4</v>
      </c>
      <c r="H96" s="23" t="s">
        <v>101</v>
      </c>
      <c r="I96" s="40" t="s">
        <v>282</v>
      </c>
      <c r="J96" s="40" t="s">
        <v>276</v>
      </c>
      <c r="K96" s="24">
        <v>6.5199999999999994E-2</v>
      </c>
      <c r="L96" s="42">
        <v>108786</v>
      </c>
      <c r="M96" s="24">
        <f t="shared" si="5"/>
        <v>7.3574768354725583E-4</v>
      </c>
    </row>
    <row r="97" spans="1:13">
      <c r="A97" s="23" t="s">
        <v>162</v>
      </c>
      <c r="B97" s="40" t="s">
        <v>349</v>
      </c>
      <c r="C97" s="40" t="s">
        <v>327</v>
      </c>
      <c r="D97" s="24">
        <v>3.85E-2</v>
      </c>
      <c r="E97" s="42">
        <v>538854</v>
      </c>
      <c r="F97" s="24">
        <f t="shared" si="4"/>
        <v>3.4669862202459465E-3</v>
      </c>
      <c r="H97" s="23" t="s">
        <v>31</v>
      </c>
      <c r="I97" s="40" t="s">
        <v>332</v>
      </c>
      <c r="J97" s="40" t="s">
        <v>327</v>
      </c>
      <c r="K97" s="24">
        <v>6.5799999999999997E-2</v>
      </c>
      <c r="L97" s="42">
        <v>234779</v>
      </c>
      <c r="M97" s="24">
        <f t="shared" si="5"/>
        <v>1.5878707314869668E-3</v>
      </c>
    </row>
    <row r="98" spans="1:13">
      <c r="A98" s="23" t="s">
        <v>163</v>
      </c>
      <c r="B98" s="40" t="s">
        <v>253</v>
      </c>
      <c r="C98" s="40" t="s">
        <v>246</v>
      </c>
      <c r="D98" s="24">
        <v>4.0599999999999997E-2</v>
      </c>
      <c r="E98" s="42">
        <v>32053</v>
      </c>
      <c r="F98" s="24">
        <f t="shared" si="4"/>
        <v>2.0622897726943351E-4</v>
      </c>
      <c r="H98" s="23" t="s">
        <v>130</v>
      </c>
      <c r="I98" s="40" t="s">
        <v>345</v>
      </c>
      <c r="J98" s="40" t="s">
        <v>327</v>
      </c>
      <c r="K98" s="24">
        <v>6.6799999999999998E-2</v>
      </c>
      <c r="L98" s="42">
        <v>77180</v>
      </c>
      <c r="M98" s="24">
        <f t="shared" si="5"/>
        <v>5.2198818061310469E-4</v>
      </c>
    </row>
    <row r="99" spans="1:13">
      <c r="A99" s="23" t="s">
        <v>164</v>
      </c>
      <c r="B99" s="40" t="s">
        <v>350</v>
      </c>
      <c r="C99" s="40" t="s">
        <v>327</v>
      </c>
      <c r="D99" s="24">
        <v>1.8000000000000002E-2</v>
      </c>
      <c r="E99" s="42">
        <v>698469</v>
      </c>
      <c r="F99" s="24">
        <f t="shared" si="4"/>
        <v>4.4939490070946232E-3</v>
      </c>
      <c r="H99" s="23" t="s">
        <v>131</v>
      </c>
      <c r="I99" s="40" t="s">
        <v>346</v>
      </c>
      <c r="J99" s="40" t="s">
        <v>327</v>
      </c>
      <c r="K99" s="24">
        <v>6.6799999999999998E-2</v>
      </c>
      <c r="L99" s="42">
        <v>50899</v>
      </c>
      <c r="M99" s="24">
        <f t="shared" si="5"/>
        <v>3.4424302157328861E-4</v>
      </c>
    </row>
    <row r="100" spans="1:13">
      <c r="A100" s="23" t="s">
        <v>165</v>
      </c>
      <c r="B100" s="40" t="s">
        <v>320</v>
      </c>
      <c r="C100" s="40" t="s">
        <v>292</v>
      </c>
      <c r="D100" s="24">
        <v>3.7499999999999999E-2</v>
      </c>
      <c r="E100" s="42">
        <v>18432528</v>
      </c>
      <c r="F100" s="24">
        <f t="shared" si="4"/>
        <v>0.11859487093034027</v>
      </c>
      <c r="H100" s="23" t="s">
        <v>2</v>
      </c>
      <c r="I100" s="40" t="s">
        <v>326</v>
      </c>
      <c r="J100" s="40" t="s">
        <v>327</v>
      </c>
      <c r="K100" s="24">
        <v>6.8199999999999997E-2</v>
      </c>
      <c r="L100" s="42">
        <v>3798</v>
      </c>
      <c r="M100" s="24">
        <f t="shared" si="5"/>
        <v>2.5686850349424353E-5</v>
      </c>
    </row>
    <row r="101" spans="1:13">
      <c r="A101" s="23" t="s">
        <v>135</v>
      </c>
      <c r="B101" s="40" t="s">
        <v>353</v>
      </c>
      <c r="C101" s="40" t="s">
        <v>327</v>
      </c>
      <c r="D101" s="24">
        <v>3.2799999999999996E-2</v>
      </c>
      <c r="E101" s="42">
        <v>1555710</v>
      </c>
      <c r="F101" s="24">
        <f t="shared" ref="F101:F132" si="6">E101/E$153</f>
        <v>1.0009436939688341E-2</v>
      </c>
      <c r="H101" s="23" t="s">
        <v>43</v>
      </c>
      <c r="I101" s="40" t="s">
        <v>310</v>
      </c>
      <c r="J101" s="40" t="s">
        <v>292</v>
      </c>
      <c r="K101" s="24">
        <v>6.83E-2</v>
      </c>
      <c r="L101" s="42">
        <v>382306</v>
      </c>
      <c r="M101" s="24">
        <f t="shared" ref="M101:M132" si="7">L101/L$143</f>
        <v>2.5856337571582484E-3</v>
      </c>
    </row>
    <row r="102" spans="1:13">
      <c r="A102" s="23" t="s">
        <v>136</v>
      </c>
      <c r="B102" s="40" t="s">
        <v>354</v>
      </c>
      <c r="C102" s="40" t="s">
        <v>327</v>
      </c>
      <c r="D102" s="24">
        <v>1.9400000000000001E-2</v>
      </c>
      <c r="E102" s="42">
        <v>1487665</v>
      </c>
      <c r="F102" s="24">
        <f t="shared" si="6"/>
        <v>9.5716354621886192E-3</v>
      </c>
      <c r="H102" s="23" t="s">
        <v>37</v>
      </c>
      <c r="I102" s="40" t="s">
        <v>256</v>
      </c>
      <c r="J102" s="40" t="s">
        <v>246</v>
      </c>
      <c r="K102" s="24">
        <v>6.8699999999999997E-2</v>
      </c>
      <c r="L102" s="42">
        <v>163020</v>
      </c>
      <c r="M102" s="24">
        <f t="shared" si="7"/>
        <v>1.1025461674468557E-3</v>
      </c>
    </row>
    <row r="103" spans="1:13">
      <c r="A103" s="23" t="s">
        <v>137</v>
      </c>
      <c r="B103" s="40" t="s">
        <v>355</v>
      </c>
      <c r="C103" s="40" t="s">
        <v>327</v>
      </c>
      <c r="D103" s="24">
        <v>5.1299999999999998E-2</v>
      </c>
      <c r="E103" s="42">
        <v>651368</v>
      </c>
      <c r="F103" s="24">
        <f t="shared" si="6"/>
        <v>4.1909012094355083E-3</v>
      </c>
      <c r="H103" s="23" t="s">
        <v>37</v>
      </c>
      <c r="I103" s="40" t="s">
        <v>256</v>
      </c>
      <c r="J103" s="40" t="s">
        <v>292</v>
      </c>
      <c r="K103" s="24">
        <v>6.8699999999999997E-2</v>
      </c>
      <c r="L103" s="42">
        <v>1901</v>
      </c>
      <c r="M103" s="24">
        <f t="shared" si="7"/>
        <v>1.2856951688850895E-5</v>
      </c>
    </row>
    <row r="104" spans="1:13">
      <c r="A104" s="23" t="s">
        <v>138</v>
      </c>
      <c r="B104" s="40" t="s">
        <v>357</v>
      </c>
      <c r="C104" s="40" t="s">
        <v>327</v>
      </c>
      <c r="D104" s="24">
        <v>4.8999999999999998E-3</v>
      </c>
      <c r="E104" s="42">
        <v>4606966</v>
      </c>
      <c r="F104" s="24">
        <f t="shared" si="6"/>
        <v>2.9641215689484697E-2</v>
      </c>
      <c r="H104" s="23" t="s">
        <v>37</v>
      </c>
      <c r="I104" s="40" t="s">
        <v>256</v>
      </c>
      <c r="J104" s="40" t="s">
        <v>327</v>
      </c>
      <c r="K104" s="24">
        <v>6.8699999999999997E-2</v>
      </c>
      <c r="L104" s="42">
        <v>24795</v>
      </c>
      <c r="M104" s="24">
        <f t="shared" si="7"/>
        <v>1.6769495903474905E-4</v>
      </c>
    </row>
    <row r="105" spans="1:13">
      <c r="A105" s="23" t="s">
        <v>139</v>
      </c>
      <c r="B105" s="40" t="s">
        <v>358</v>
      </c>
      <c r="C105" s="40" t="s">
        <v>327</v>
      </c>
      <c r="D105" s="24">
        <v>1.0700000000000001E-2</v>
      </c>
      <c r="E105" s="42">
        <v>576160</v>
      </c>
      <c r="F105" s="24">
        <f t="shared" si="6"/>
        <v>3.7070129954624156E-3</v>
      </c>
      <c r="H105" s="23" t="s">
        <v>27</v>
      </c>
      <c r="I105" s="40" t="s">
        <v>331</v>
      </c>
      <c r="J105" s="40" t="s">
        <v>327</v>
      </c>
      <c r="K105" s="24">
        <v>7.0199999999999999E-2</v>
      </c>
      <c r="L105" s="42">
        <v>55874</v>
      </c>
      <c r="M105" s="24">
        <f t="shared" si="7"/>
        <v>3.7789022549334814E-4</v>
      </c>
    </row>
    <row r="106" spans="1:13">
      <c r="A106" s="23" t="s">
        <v>140</v>
      </c>
      <c r="B106" s="40" t="s">
        <v>359</v>
      </c>
      <c r="C106" s="40" t="s">
        <v>327</v>
      </c>
      <c r="D106" s="24">
        <v>7.690000000000001E-2</v>
      </c>
      <c r="E106" s="42">
        <v>61002</v>
      </c>
      <c r="F106" s="24">
        <f t="shared" si="6"/>
        <v>3.9248682093376541E-4</v>
      </c>
      <c r="H106" s="23" t="s">
        <v>196</v>
      </c>
      <c r="I106" s="40" t="s">
        <v>196</v>
      </c>
      <c r="J106" s="40" t="s">
        <v>327</v>
      </c>
      <c r="K106" s="24">
        <v>7.0800000000000002E-2</v>
      </c>
      <c r="L106" s="42">
        <v>64040</v>
      </c>
      <c r="M106" s="24">
        <f t="shared" si="7"/>
        <v>4.3311898272173132E-4</v>
      </c>
    </row>
    <row r="107" spans="1:13">
      <c r="A107" s="23" t="s">
        <v>141</v>
      </c>
      <c r="B107" s="40" t="s">
        <v>360</v>
      </c>
      <c r="C107" s="40" t="s">
        <v>327</v>
      </c>
      <c r="D107" s="24">
        <v>5.04E-2</v>
      </c>
      <c r="E107" s="42">
        <v>835781</v>
      </c>
      <c r="F107" s="24">
        <f t="shared" si="6"/>
        <v>5.3774143091512312E-3</v>
      </c>
      <c r="H107" s="23" t="s">
        <v>17</v>
      </c>
      <c r="I107" s="40" t="s">
        <v>330</v>
      </c>
      <c r="J107" s="40" t="s">
        <v>327</v>
      </c>
      <c r="K107" s="24">
        <v>7.2300000000000003E-2</v>
      </c>
      <c r="L107" s="42">
        <v>66917</v>
      </c>
      <c r="M107" s="24">
        <f t="shared" si="7"/>
        <v>4.5257687331027631E-4</v>
      </c>
    </row>
    <row r="108" spans="1:13">
      <c r="A108" s="23" t="s">
        <v>142</v>
      </c>
      <c r="B108" s="40" t="s">
        <v>361</v>
      </c>
      <c r="C108" s="40" t="s">
        <v>327</v>
      </c>
      <c r="D108" s="24">
        <v>3.5999999999999999E-3</v>
      </c>
      <c r="E108" s="42">
        <v>992831</v>
      </c>
      <c r="F108" s="24">
        <f t="shared" si="6"/>
        <v>6.3878738879789392E-3</v>
      </c>
      <c r="H108" s="23" t="s">
        <v>91</v>
      </c>
      <c r="I108" s="40" t="s">
        <v>264</v>
      </c>
      <c r="J108" s="40" t="s">
        <v>246</v>
      </c>
      <c r="K108" s="24">
        <v>7.3800000000000004E-2</v>
      </c>
      <c r="L108" s="42">
        <v>25845</v>
      </c>
      <c r="M108" s="24">
        <f t="shared" si="7"/>
        <v>1.7479637895757567E-4</v>
      </c>
    </row>
    <row r="109" spans="1:13">
      <c r="A109" s="23" t="s">
        <v>143</v>
      </c>
      <c r="B109" s="40" t="s">
        <v>362</v>
      </c>
      <c r="C109" s="40" t="s">
        <v>327</v>
      </c>
      <c r="D109" s="24">
        <v>7.4400000000000008E-2</v>
      </c>
      <c r="E109" s="42">
        <v>69041</v>
      </c>
      <c r="F109" s="24">
        <f t="shared" si="6"/>
        <v>4.4420974073125632E-4</v>
      </c>
      <c r="H109" s="23" t="s">
        <v>91</v>
      </c>
      <c r="I109" s="40" t="s">
        <v>264</v>
      </c>
      <c r="J109" s="40" t="s">
        <v>327</v>
      </c>
      <c r="K109" s="24">
        <v>7.3800000000000004E-2</v>
      </c>
      <c r="L109" s="42">
        <v>749625</v>
      </c>
      <c r="M109" s="24">
        <f t="shared" si="7"/>
        <v>5.0699065806180171E-3</v>
      </c>
    </row>
    <row r="110" spans="1:13">
      <c r="A110" s="23" t="s">
        <v>144</v>
      </c>
      <c r="B110" s="40" t="s">
        <v>363</v>
      </c>
      <c r="C110" s="40" t="s">
        <v>327</v>
      </c>
      <c r="D110" s="24">
        <v>5.4600000000000003E-2</v>
      </c>
      <c r="E110" s="42">
        <v>291564</v>
      </c>
      <c r="F110" s="24">
        <f t="shared" si="6"/>
        <v>1.8759225510431195E-3</v>
      </c>
      <c r="H110" s="23" t="s">
        <v>172</v>
      </c>
      <c r="I110" s="40" t="s">
        <v>270</v>
      </c>
      <c r="J110" s="40" t="s">
        <v>287</v>
      </c>
      <c r="K110" s="24">
        <v>7.3899999999999993E-2</v>
      </c>
      <c r="L110" s="42">
        <v>57798</v>
      </c>
      <c r="M110" s="24">
        <f t="shared" si="7"/>
        <v>3.9090273209479428E-4</v>
      </c>
    </row>
    <row r="111" spans="1:13">
      <c r="A111" s="23" t="s">
        <v>145</v>
      </c>
      <c r="B111" s="40" t="s">
        <v>364</v>
      </c>
      <c r="C111" s="40" t="s">
        <v>327</v>
      </c>
      <c r="D111" s="24">
        <v>5.9400000000000001E-2</v>
      </c>
      <c r="E111" s="42">
        <v>861057</v>
      </c>
      <c r="F111" s="24">
        <f t="shared" si="6"/>
        <v>5.5400400736494741E-3</v>
      </c>
      <c r="H111" s="23" t="s">
        <v>172</v>
      </c>
      <c r="I111" s="40" t="s">
        <v>285</v>
      </c>
      <c r="J111" s="40" t="s">
        <v>276</v>
      </c>
      <c r="K111" s="24">
        <v>7.3899999999999993E-2</v>
      </c>
      <c r="L111" s="42">
        <v>134266</v>
      </c>
      <c r="M111" s="24">
        <f t="shared" si="7"/>
        <v>9.0807547367451557E-4</v>
      </c>
    </row>
    <row r="112" spans="1:13">
      <c r="A112" s="23" t="s">
        <v>146</v>
      </c>
      <c r="B112" s="40" t="s">
        <v>365</v>
      </c>
      <c r="C112" s="40" t="s">
        <v>327</v>
      </c>
      <c r="D112" s="24">
        <v>9.4200000000000006E-2</v>
      </c>
      <c r="E112" s="42">
        <v>67261</v>
      </c>
      <c r="F112" s="24">
        <f t="shared" si="6"/>
        <v>4.3275722210461945E-4</v>
      </c>
      <c r="H112" s="23" t="s">
        <v>50</v>
      </c>
      <c r="I112" s="40" t="s">
        <v>312</v>
      </c>
      <c r="J112" s="40" t="s">
        <v>292</v>
      </c>
      <c r="K112" s="24">
        <v>7.4400000000000008E-2</v>
      </c>
      <c r="L112" s="42">
        <v>151597</v>
      </c>
      <c r="M112" s="24">
        <f t="shared" si="7"/>
        <v>1.0252894819435712E-3</v>
      </c>
    </row>
    <row r="113" spans="1:13">
      <c r="A113" s="23" t="s">
        <v>147</v>
      </c>
      <c r="B113" s="40" t="s">
        <v>366</v>
      </c>
      <c r="C113" s="40" t="s">
        <v>327</v>
      </c>
      <c r="D113" s="24">
        <v>4.4699999999999997E-2</v>
      </c>
      <c r="E113" s="42">
        <v>591488</v>
      </c>
      <c r="F113" s="24">
        <f t="shared" si="6"/>
        <v>3.8056333356360616E-3</v>
      </c>
      <c r="H113" s="23" t="s">
        <v>143</v>
      </c>
      <c r="I113" s="40" t="s">
        <v>362</v>
      </c>
      <c r="J113" s="40" t="s">
        <v>327</v>
      </c>
      <c r="K113" s="24">
        <v>7.4400000000000008E-2</v>
      </c>
      <c r="L113" s="42">
        <v>69041</v>
      </c>
      <c r="M113" s="24">
        <f t="shared" si="7"/>
        <v>4.6694203132559417E-4</v>
      </c>
    </row>
    <row r="114" spans="1:13">
      <c r="A114" s="23" t="s">
        <v>148</v>
      </c>
      <c r="B114" s="40" t="s">
        <v>367</v>
      </c>
      <c r="C114" s="40" t="s">
        <v>327</v>
      </c>
      <c r="D114" s="24">
        <v>7.8000000000000005E-3</v>
      </c>
      <c r="E114" s="42">
        <v>956942</v>
      </c>
      <c r="F114" s="24">
        <f t="shared" si="6"/>
        <v>6.1569640896691801E-3</v>
      </c>
      <c r="H114" s="23" t="s">
        <v>140</v>
      </c>
      <c r="I114" s="40" t="s">
        <v>359</v>
      </c>
      <c r="J114" s="40" t="s">
        <v>327</v>
      </c>
      <c r="K114" s="24">
        <v>7.690000000000001E-2</v>
      </c>
      <c r="L114" s="42">
        <v>61002</v>
      </c>
      <c r="M114" s="24">
        <f t="shared" si="7"/>
        <v>4.1257220774501958E-4</v>
      </c>
    </row>
    <row r="115" spans="1:13">
      <c r="A115" s="23" t="s">
        <v>149</v>
      </c>
      <c r="B115" s="40" t="s">
        <v>368</v>
      </c>
      <c r="C115" s="40" t="s">
        <v>327</v>
      </c>
      <c r="D115" s="24">
        <v>0.1249</v>
      </c>
      <c r="E115" s="42">
        <v>119882</v>
      </c>
      <c r="F115" s="24">
        <f t="shared" si="6"/>
        <v>7.7132069550476482E-4</v>
      </c>
      <c r="H115" s="23" t="s">
        <v>53</v>
      </c>
      <c r="I115" s="40" t="s">
        <v>376</v>
      </c>
      <c r="J115" s="40" t="s">
        <v>327</v>
      </c>
      <c r="K115" s="24">
        <v>7.7199999999999991E-2</v>
      </c>
      <c r="L115" s="42">
        <v>25659</v>
      </c>
      <c r="M115" s="24">
        <f t="shared" si="7"/>
        <v>1.7353841314267496E-4</v>
      </c>
    </row>
    <row r="116" spans="1:13">
      <c r="A116" s="23" t="s">
        <v>150</v>
      </c>
      <c r="B116" s="40" t="s">
        <v>374</v>
      </c>
      <c r="C116" s="40" t="s">
        <v>327</v>
      </c>
      <c r="D116" s="24">
        <v>3.49E-2</v>
      </c>
      <c r="E116" s="42">
        <v>6483487</v>
      </c>
      <c r="F116" s="24">
        <f t="shared" si="6"/>
        <v>4.1714750355650566E-2</v>
      </c>
      <c r="H116" s="23" t="s">
        <v>39</v>
      </c>
      <c r="I116" s="40" t="s">
        <v>306</v>
      </c>
      <c r="J116" s="40" t="s">
        <v>292</v>
      </c>
      <c r="K116" s="24">
        <v>7.8100000000000003E-2</v>
      </c>
      <c r="L116" s="42">
        <v>89124</v>
      </c>
      <c r="M116" s="24">
        <f t="shared" si="7"/>
        <v>6.0276852304952497E-4</v>
      </c>
    </row>
    <row r="117" spans="1:13">
      <c r="A117" s="23" t="s">
        <v>151</v>
      </c>
      <c r="B117" s="40"/>
      <c r="C117" s="40" t="s">
        <v>327</v>
      </c>
      <c r="D117" s="24">
        <v>8.2400000000000001E-2</v>
      </c>
      <c r="E117" s="42">
        <v>38306</v>
      </c>
      <c r="F117" s="24">
        <f t="shared" si="6"/>
        <v>2.4646077444491683E-4</v>
      </c>
      <c r="H117" s="23" t="s">
        <v>6</v>
      </c>
      <c r="I117" s="40" t="s">
        <v>297</v>
      </c>
      <c r="J117" s="40" t="s">
        <v>292</v>
      </c>
      <c r="K117" s="24">
        <v>7.8200000000000006E-2</v>
      </c>
      <c r="L117" s="42">
        <v>59581</v>
      </c>
      <c r="M117" s="24">
        <f t="shared" si="7"/>
        <v>4.0296161944946088E-4</v>
      </c>
    </row>
    <row r="118" spans="1:13">
      <c r="A118" s="23" t="s">
        <v>152</v>
      </c>
      <c r="B118" s="40" t="s">
        <v>369</v>
      </c>
      <c r="C118" s="40" t="s">
        <v>327</v>
      </c>
      <c r="D118" s="24">
        <v>0</v>
      </c>
      <c r="E118" s="42">
        <v>207705</v>
      </c>
      <c r="F118" s="24">
        <f t="shared" si="6"/>
        <v>1.3363738097447256E-3</v>
      </c>
      <c r="H118" s="23" t="s">
        <v>112</v>
      </c>
      <c r="I118" s="40" t="s">
        <v>338</v>
      </c>
      <c r="J118" s="40" t="s">
        <v>327</v>
      </c>
      <c r="K118" s="24">
        <v>8.0500000000000002E-2</v>
      </c>
      <c r="L118" s="42">
        <v>57075</v>
      </c>
      <c r="M118" s="24">
        <f t="shared" si="7"/>
        <v>3.8601289723364798E-4</v>
      </c>
    </row>
    <row r="119" spans="1:13">
      <c r="A119" s="23" t="s">
        <v>153</v>
      </c>
      <c r="B119" s="40" t="s">
        <v>370</v>
      </c>
      <c r="C119" s="40" t="s">
        <v>327</v>
      </c>
      <c r="D119" s="24">
        <v>1.09E-2</v>
      </c>
      <c r="E119" s="42">
        <v>3143916</v>
      </c>
      <c r="F119" s="24">
        <f t="shared" si="6"/>
        <v>2.0227953118304318E-2</v>
      </c>
      <c r="H119" s="23" t="s">
        <v>151</v>
      </c>
      <c r="I119" s="23" t="s">
        <v>151</v>
      </c>
      <c r="J119" s="40" t="s">
        <v>327</v>
      </c>
      <c r="K119" s="24">
        <v>8.2400000000000001E-2</v>
      </c>
      <c r="L119" s="42">
        <v>38306</v>
      </c>
      <c r="M119" s="24">
        <f t="shared" si="7"/>
        <v>2.5907332529885444E-4</v>
      </c>
    </row>
    <row r="120" spans="1:13" ht="26.4">
      <c r="A120" s="23" t="s">
        <v>154</v>
      </c>
      <c r="B120" s="40" t="s">
        <v>384</v>
      </c>
      <c r="C120" s="40" t="s">
        <v>327</v>
      </c>
      <c r="D120" s="24">
        <v>4.9699999999999994E-2</v>
      </c>
      <c r="E120" s="42">
        <v>293341</v>
      </c>
      <c r="F120" s="24">
        <f t="shared" si="6"/>
        <v>1.8873557676720712E-3</v>
      </c>
      <c r="H120" s="23" t="s">
        <v>125</v>
      </c>
      <c r="I120" s="40" t="s">
        <v>344</v>
      </c>
      <c r="J120" s="40" t="s">
        <v>327</v>
      </c>
      <c r="K120" s="24">
        <v>8.3599999999999994E-2</v>
      </c>
      <c r="L120" s="42">
        <v>45199</v>
      </c>
      <c r="M120" s="24">
        <f t="shared" si="7"/>
        <v>3.0569245627794402E-4</v>
      </c>
    </row>
    <row r="121" spans="1:13">
      <c r="A121" s="23" t="s">
        <v>155</v>
      </c>
      <c r="B121" s="40" t="s">
        <v>371</v>
      </c>
      <c r="C121" s="40" t="s">
        <v>327</v>
      </c>
      <c r="D121" s="24">
        <v>5.5099999999999996E-2</v>
      </c>
      <c r="E121" s="42">
        <v>645819</v>
      </c>
      <c r="F121" s="24">
        <f t="shared" si="6"/>
        <v>4.1551989477168526E-3</v>
      </c>
      <c r="H121" s="23" t="s">
        <v>74</v>
      </c>
      <c r="I121" s="40" t="s">
        <v>281</v>
      </c>
      <c r="J121" s="40" t="s">
        <v>276</v>
      </c>
      <c r="K121" s="24">
        <v>8.4900000000000003E-2</v>
      </c>
      <c r="L121" s="42">
        <v>155508</v>
      </c>
      <c r="M121" s="24">
        <f t="shared" si="7"/>
        <v>1.0517405803418332E-3</v>
      </c>
    </row>
    <row r="122" spans="1:13">
      <c r="A122" s="23" t="s">
        <v>170</v>
      </c>
      <c r="B122" s="40" t="s">
        <v>372</v>
      </c>
      <c r="C122" s="40" t="s">
        <v>327</v>
      </c>
      <c r="D122" s="24">
        <v>5.4000000000000006E-2</v>
      </c>
      <c r="E122" s="42">
        <v>21091533</v>
      </c>
      <c r="F122" s="24">
        <f t="shared" si="6"/>
        <v>0.1357029070487788</v>
      </c>
      <c r="H122" s="23" t="s">
        <v>19</v>
      </c>
      <c r="I122" s="40" t="s">
        <v>249</v>
      </c>
      <c r="J122" s="40" t="s">
        <v>246</v>
      </c>
      <c r="K122" s="24">
        <v>8.6999999999999994E-2</v>
      </c>
      <c r="L122" s="42">
        <v>63300</v>
      </c>
      <c r="M122" s="24">
        <f t="shared" si="7"/>
        <v>4.2811417249040586E-4</v>
      </c>
    </row>
    <row r="123" spans="1:13">
      <c r="A123" s="23" t="s">
        <v>171</v>
      </c>
      <c r="B123" s="40" t="s">
        <v>270</v>
      </c>
      <c r="C123" s="40" t="s">
        <v>246</v>
      </c>
      <c r="D123" s="24">
        <v>6.0299999999999999E-2</v>
      </c>
      <c r="E123" s="42">
        <v>147500</v>
      </c>
      <c r="F123" s="24">
        <f t="shared" si="6"/>
        <v>9.4901488619603288E-4</v>
      </c>
      <c r="H123" s="23" t="s">
        <v>132</v>
      </c>
      <c r="I123" s="40" t="s">
        <v>347</v>
      </c>
      <c r="J123" s="40" t="s">
        <v>327</v>
      </c>
      <c r="K123" s="24">
        <v>8.72E-2</v>
      </c>
      <c r="L123" s="42">
        <v>192176</v>
      </c>
      <c r="M123" s="24">
        <f t="shared" si="7"/>
        <v>1.2997356905610782E-3</v>
      </c>
    </row>
    <row r="124" spans="1:13">
      <c r="A124" s="23" t="s">
        <v>172</v>
      </c>
      <c r="B124" s="40" t="s">
        <v>270</v>
      </c>
      <c r="C124" s="40" t="s">
        <v>287</v>
      </c>
      <c r="D124" s="24">
        <v>7.3899999999999993E-2</v>
      </c>
      <c r="E124" s="42">
        <v>57798</v>
      </c>
      <c r="F124" s="24">
        <f t="shared" si="6"/>
        <v>3.7187228740581901E-4</v>
      </c>
      <c r="H124" s="23" t="s">
        <v>65</v>
      </c>
      <c r="I124" s="40" t="s">
        <v>259</v>
      </c>
      <c r="J124" s="40" t="s">
        <v>246</v>
      </c>
      <c r="K124" s="24">
        <v>8.7400000000000005E-2</v>
      </c>
      <c r="L124" s="42">
        <v>3884</v>
      </c>
      <c r="M124" s="24">
        <f t="shared" si="7"/>
        <v>2.6268490457389203E-5</v>
      </c>
    </row>
    <row r="125" spans="1:13">
      <c r="A125" s="23" t="s">
        <v>173</v>
      </c>
      <c r="B125" s="40" t="s">
        <v>339</v>
      </c>
      <c r="C125" s="40" t="s">
        <v>327</v>
      </c>
      <c r="D125" s="24">
        <v>3.9800000000000002E-2</v>
      </c>
      <c r="E125" s="42">
        <v>782134</v>
      </c>
      <c r="F125" s="24">
        <f t="shared" si="6"/>
        <v>5.0322495525426982E-3</v>
      </c>
      <c r="H125" s="23" t="s">
        <v>209</v>
      </c>
      <c r="I125" s="40" t="s">
        <v>324</v>
      </c>
      <c r="J125" s="40" t="s">
        <v>292</v>
      </c>
      <c r="K125" s="24">
        <v>8.8000000000000009E-2</v>
      </c>
      <c r="L125" s="42">
        <v>92541</v>
      </c>
      <c r="M125" s="24">
        <f t="shared" si="7"/>
        <v>6.258785724555237E-4</v>
      </c>
    </row>
    <row r="126" spans="1:13">
      <c r="A126" s="23" t="s">
        <v>174</v>
      </c>
      <c r="B126" s="40" t="s">
        <v>271</v>
      </c>
      <c r="C126" s="40" t="s">
        <v>246</v>
      </c>
      <c r="D126" s="24">
        <v>2.7099999999999999E-2</v>
      </c>
      <c r="E126" s="42">
        <v>81307</v>
      </c>
      <c r="F126" s="24">
        <f t="shared" si="6"/>
        <v>5.2312917526739554E-4</v>
      </c>
      <c r="H126" s="23" t="s">
        <v>207</v>
      </c>
      <c r="I126" s="40" t="s">
        <v>275</v>
      </c>
      <c r="J126" s="40" t="s">
        <v>246</v>
      </c>
      <c r="K126" s="24">
        <v>8.9700000000000002E-2</v>
      </c>
      <c r="L126" s="42">
        <v>103</v>
      </c>
      <c r="M126" s="24">
        <f t="shared" si="7"/>
        <v>6.9661547814394643E-7</v>
      </c>
    </row>
    <row r="127" spans="1:13">
      <c r="A127" s="23" t="s">
        <v>176</v>
      </c>
      <c r="B127" s="40" t="s">
        <v>377</v>
      </c>
      <c r="C127" s="40" t="s">
        <v>327</v>
      </c>
      <c r="D127" s="24">
        <v>0</v>
      </c>
      <c r="E127" s="42">
        <v>5311</v>
      </c>
      <c r="F127" s="24">
        <f t="shared" si="6"/>
        <v>3.4170969902285629E-5</v>
      </c>
      <c r="H127" s="23" t="s">
        <v>207</v>
      </c>
      <c r="I127" s="40" t="s">
        <v>275</v>
      </c>
      <c r="J127" s="40" t="s">
        <v>276</v>
      </c>
      <c r="K127" s="24">
        <v>8.9700000000000002E-2</v>
      </c>
      <c r="L127" s="42">
        <v>137152</v>
      </c>
      <c r="M127" s="24">
        <f t="shared" si="7"/>
        <v>9.275942335766848E-4</v>
      </c>
    </row>
    <row r="128" spans="1:13">
      <c r="A128" s="23" t="s">
        <v>177</v>
      </c>
      <c r="B128" s="40" t="s">
        <v>321</v>
      </c>
      <c r="C128" s="40" t="s">
        <v>292</v>
      </c>
      <c r="D128" s="24">
        <v>0</v>
      </c>
      <c r="E128" s="42">
        <v>327033</v>
      </c>
      <c r="F128" s="24">
        <f t="shared" si="6"/>
        <v>2.1041300696769305E-3</v>
      </c>
      <c r="H128" s="23" t="s">
        <v>88</v>
      </c>
      <c r="I128" s="40" t="s">
        <v>261</v>
      </c>
      <c r="J128" s="40" t="s">
        <v>246</v>
      </c>
      <c r="K128" s="24">
        <v>9.2899999999999996E-2</v>
      </c>
      <c r="L128" s="42">
        <v>44011</v>
      </c>
      <c r="M128" s="24">
        <f t="shared" si="7"/>
        <v>2.9765770687954584E-4</v>
      </c>
    </row>
    <row r="129" spans="1:13">
      <c r="A129" s="23" t="s">
        <v>178</v>
      </c>
      <c r="B129" s="23" t="s">
        <v>178</v>
      </c>
      <c r="C129" s="40" t="s">
        <v>292</v>
      </c>
      <c r="D129" s="24">
        <v>2.6699999999999998E-2</v>
      </c>
      <c r="E129" s="42">
        <v>327033</v>
      </c>
      <c r="F129" s="24">
        <f t="shared" si="6"/>
        <v>2.1041300696769305E-3</v>
      </c>
      <c r="H129" s="23" t="s">
        <v>146</v>
      </c>
      <c r="I129" s="40" t="s">
        <v>365</v>
      </c>
      <c r="J129" s="40" t="s">
        <v>327</v>
      </c>
      <c r="K129" s="24">
        <v>9.4200000000000006E-2</v>
      </c>
      <c r="L129" s="42">
        <v>67261</v>
      </c>
      <c r="M129" s="24">
        <f t="shared" si="7"/>
        <v>4.5490343374213568E-4</v>
      </c>
    </row>
    <row r="130" spans="1:13">
      <c r="A130" s="23" t="s">
        <v>179</v>
      </c>
      <c r="B130" s="40" t="s">
        <v>272</v>
      </c>
      <c r="C130" s="40" t="s">
        <v>246</v>
      </c>
      <c r="D130" s="24">
        <v>2.12E-2</v>
      </c>
      <c r="E130" s="42">
        <v>188478</v>
      </c>
      <c r="F130" s="24">
        <f t="shared" si="6"/>
        <v>1.2126673065793619E-3</v>
      </c>
      <c r="H130" s="23" t="s">
        <v>63</v>
      </c>
      <c r="I130" s="40" t="s">
        <v>258</v>
      </c>
      <c r="J130" s="40" t="s">
        <v>246</v>
      </c>
      <c r="K130" s="24">
        <v>9.4899999999999998E-2</v>
      </c>
      <c r="L130" s="42">
        <v>191888</v>
      </c>
      <c r="M130" s="24">
        <f t="shared" si="7"/>
        <v>1.2977878725251028E-3</v>
      </c>
    </row>
    <row r="131" spans="1:13">
      <c r="A131" s="23" t="s">
        <v>181</v>
      </c>
      <c r="B131" s="40" t="s">
        <v>373</v>
      </c>
      <c r="C131" s="40" t="s">
        <v>327</v>
      </c>
      <c r="D131" s="24">
        <v>3.8300000000000001E-2</v>
      </c>
      <c r="E131" s="42">
        <v>9454505</v>
      </c>
      <c r="F131" s="24">
        <f t="shared" si="6"/>
        <v>6.0830277875354735E-2</v>
      </c>
      <c r="H131" s="23" t="s">
        <v>63</v>
      </c>
      <c r="I131" s="40" t="s">
        <v>258</v>
      </c>
      <c r="J131" s="40" t="s">
        <v>276</v>
      </c>
      <c r="K131" s="24">
        <v>9.4899999999999998E-2</v>
      </c>
      <c r="L131" s="42">
        <v>43484</v>
      </c>
      <c r="M131" s="24">
        <f t="shared" si="7"/>
        <v>2.9409347040399385E-4</v>
      </c>
    </row>
    <row r="132" spans="1:13">
      <c r="A132" s="23" t="s">
        <v>183</v>
      </c>
      <c r="B132" s="40" t="s">
        <v>254</v>
      </c>
      <c r="C132" s="40" t="s">
        <v>246</v>
      </c>
      <c r="D132" s="24">
        <v>2.9399999999999999E-2</v>
      </c>
      <c r="E132" s="42">
        <v>23022</v>
      </c>
      <c r="F132" s="24">
        <f t="shared" si="6"/>
        <v>1.4812353023732251E-4</v>
      </c>
      <c r="H132" s="23" t="s">
        <v>103</v>
      </c>
      <c r="I132" s="40" t="s">
        <v>266</v>
      </c>
      <c r="J132" s="40" t="s">
        <v>246</v>
      </c>
      <c r="K132" s="24">
        <v>9.6300000000000011E-2</v>
      </c>
      <c r="L132" s="42">
        <v>63351</v>
      </c>
      <c r="M132" s="24">
        <f t="shared" si="7"/>
        <v>4.2845909860094318E-4</v>
      </c>
    </row>
    <row r="133" spans="1:13">
      <c r="A133" s="23" t="s">
        <v>184</v>
      </c>
      <c r="B133" s="40" t="s">
        <v>273</v>
      </c>
      <c r="C133" s="40" t="s">
        <v>246</v>
      </c>
      <c r="D133" s="24">
        <v>9.820000000000001E-2</v>
      </c>
      <c r="E133" s="42">
        <v>50420</v>
      </c>
      <c r="F133" s="24">
        <f t="shared" ref="F133:F153" si="8">E133/E$153</f>
        <v>3.2440224109833206E-4</v>
      </c>
      <c r="H133" s="23" t="s">
        <v>184</v>
      </c>
      <c r="I133" s="40" t="s">
        <v>273</v>
      </c>
      <c r="J133" s="40" t="s">
        <v>246</v>
      </c>
      <c r="K133" s="24">
        <v>9.820000000000001E-2</v>
      </c>
      <c r="L133" s="42">
        <v>50420</v>
      </c>
      <c r="M133" s="24">
        <f t="shared" ref="M133:M143" si="9">L133/L$143</f>
        <v>3.4100342143706579E-4</v>
      </c>
    </row>
    <row r="134" spans="1:13">
      <c r="A134" s="23" t="s">
        <v>187</v>
      </c>
      <c r="B134" s="40" t="s">
        <v>304</v>
      </c>
      <c r="C134" s="40" t="s">
        <v>292</v>
      </c>
      <c r="D134" s="24">
        <v>4.1700000000000001E-2</v>
      </c>
      <c r="E134" s="42">
        <v>807908</v>
      </c>
      <c r="F134" s="24">
        <f t="shared" si="8"/>
        <v>5.1980794486567086E-3</v>
      </c>
      <c r="H134" s="23" t="s">
        <v>205</v>
      </c>
      <c r="I134" s="40" t="s">
        <v>289</v>
      </c>
      <c r="J134" s="40" t="s">
        <v>287</v>
      </c>
      <c r="K134" s="24">
        <v>0.1</v>
      </c>
      <c r="L134" s="42">
        <v>438830</v>
      </c>
      <c r="M134" s="24">
        <f t="shared" si="9"/>
        <v>2.9679200997466794E-3</v>
      </c>
    </row>
    <row r="135" spans="1:13">
      <c r="A135" s="23" t="s">
        <v>190</v>
      </c>
      <c r="B135" s="40" t="s">
        <v>378</v>
      </c>
      <c r="C135" s="40" t="s">
        <v>327</v>
      </c>
      <c r="D135" s="24">
        <v>3.6600000000000001E-2</v>
      </c>
      <c r="E135" s="42">
        <v>38523</v>
      </c>
      <c r="F135" s="24">
        <f t="shared" si="8"/>
        <v>2.4785695227749001E-4</v>
      </c>
      <c r="H135" s="23" t="s">
        <v>76</v>
      </c>
      <c r="I135" s="40" t="s">
        <v>286</v>
      </c>
      <c r="J135" s="40" t="s">
        <v>287</v>
      </c>
      <c r="K135" s="24">
        <v>0.10039999999999999</v>
      </c>
      <c r="L135" s="42">
        <v>94944</v>
      </c>
      <c r="M135" s="24">
        <f t="shared" si="9"/>
        <v>6.4213067919319266E-4</v>
      </c>
    </row>
    <row r="136" spans="1:13">
      <c r="A136" s="23" t="s">
        <v>193</v>
      </c>
      <c r="B136" s="40" t="s">
        <v>340</v>
      </c>
      <c r="C136" s="40" t="s">
        <v>327</v>
      </c>
      <c r="D136" s="24">
        <v>3.1200000000000002E-2</v>
      </c>
      <c r="E136" s="42">
        <v>29751</v>
      </c>
      <c r="F136" s="24">
        <f t="shared" si="8"/>
        <v>1.9141791104554693E-4</v>
      </c>
      <c r="H136" s="23" t="s">
        <v>76</v>
      </c>
      <c r="I136" s="40" t="s">
        <v>286</v>
      </c>
      <c r="J136" s="40" t="s">
        <v>292</v>
      </c>
      <c r="K136" s="24">
        <v>0.10039999999999999</v>
      </c>
      <c r="L136" s="42">
        <v>60856</v>
      </c>
      <c r="M136" s="24">
        <f t="shared" si="9"/>
        <v>4.1158477221289323E-4</v>
      </c>
    </row>
    <row r="137" spans="1:13">
      <c r="A137" s="23" t="s">
        <v>195</v>
      </c>
      <c r="B137" s="40" t="s">
        <v>375</v>
      </c>
      <c r="C137" s="40" t="s">
        <v>327</v>
      </c>
      <c r="D137" s="24">
        <v>2.9600000000000001E-2</v>
      </c>
      <c r="E137" s="42">
        <v>4731907</v>
      </c>
      <c r="F137" s="24">
        <f t="shared" si="8"/>
        <v>3.0445085987086177E-2</v>
      </c>
      <c r="H137" s="23" t="s">
        <v>126</v>
      </c>
      <c r="I137" s="40" t="s">
        <v>283</v>
      </c>
      <c r="J137" s="40" t="s">
        <v>276</v>
      </c>
      <c r="K137" s="24">
        <v>0.1065</v>
      </c>
      <c r="L137" s="42">
        <v>27218</v>
      </c>
      <c r="M137" s="24">
        <f t="shared" si="9"/>
        <v>1.8408233091380516E-4</v>
      </c>
    </row>
    <row r="138" spans="1:13">
      <c r="A138" s="23" t="s">
        <v>196</v>
      </c>
      <c r="B138" s="40" t="s">
        <v>196</v>
      </c>
      <c r="C138" s="40" t="s">
        <v>327</v>
      </c>
      <c r="D138" s="24">
        <v>7.0800000000000002E-2</v>
      </c>
      <c r="E138" s="42">
        <v>64040</v>
      </c>
      <c r="F138" s="24">
        <f t="shared" si="8"/>
        <v>4.1203331058978947E-4</v>
      </c>
      <c r="H138" s="23" t="s">
        <v>0</v>
      </c>
      <c r="I138" s="40" t="s">
        <v>247</v>
      </c>
      <c r="J138" s="40" t="s">
        <v>246</v>
      </c>
      <c r="K138" s="24">
        <v>0.113</v>
      </c>
      <c r="L138" s="42">
        <v>2992</v>
      </c>
      <c r="M138" s="24">
        <f t="shared" si="9"/>
        <v>2.0235665151521239E-5</v>
      </c>
    </row>
    <row r="139" spans="1:13">
      <c r="A139" s="23" t="s">
        <v>197</v>
      </c>
      <c r="B139" s="40" t="s">
        <v>322</v>
      </c>
      <c r="C139" s="40" t="s">
        <v>292</v>
      </c>
      <c r="D139" s="24">
        <v>4.2500000000000003E-2</v>
      </c>
      <c r="E139" s="42">
        <v>416658</v>
      </c>
      <c r="F139" s="24">
        <f t="shared" si="8"/>
        <v>2.6807772505265536E-3</v>
      </c>
      <c r="H139" s="23" t="s">
        <v>47</v>
      </c>
      <c r="I139" s="40" t="s">
        <v>251</v>
      </c>
      <c r="J139" s="40" t="s">
        <v>246</v>
      </c>
      <c r="K139" s="24">
        <v>0.11710000000000001</v>
      </c>
      <c r="L139" s="42">
        <v>2397</v>
      </c>
      <c r="M139" s="24">
        <f t="shared" si="9"/>
        <v>1.621152719525281E-5</v>
      </c>
    </row>
    <row r="140" spans="1:13">
      <c r="A140" s="23" t="s">
        <v>198</v>
      </c>
      <c r="B140" s="40" t="s">
        <v>279</v>
      </c>
      <c r="C140" s="40" t="s">
        <v>276</v>
      </c>
      <c r="D140" s="24">
        <v>4.2900000000000001E-2</v>
      </c>
      <c r="E140" s="42">
        <v>15336</v>
      </c>
      <c r="F140" s="24">
        <f t="shared" si="8"/>
        <v>9.8671812167473632E-5</v>
      </c>
      <c r="H140" s="23" t="s">
        <v>40</v>
      </c>
      <c r="I140" s="40" t="s">
        <v>307</v>
      </c>
      <c r="J140" s="40" t="s">
        <v>292</v>
      </c>
      <c r="K140" s="24">
        <v>0.11810000000000001</v>
      </c>
      <c r="L140" s="42">
        <v>24198</v>
      </c>
      <c r="M140" s="24">
        <f t="shared" si="9"/>
        <v>1.6365729456434188E-4</v>
      </c>
    </row>
    <row r="141" spans="1:13">
      <c r="A141" s="23" t="s">
        <v>200</v>
      </c>
      <c r="B141" s="40" t="s">
        <v>323</v>
      </c>
      <c r="C141" s="40" t="s">
        <v>292</v>
      </c>
      <c r="D141" s="24">
        <v>4.4999999999999998E-2</v>
      </c>
      <c r="E141" s="42">
        <v>807173</v>
      </c>
      <c r="F141" s="24">
        <f t="shared" si="8"/>
        <v>5.1933504592237998E-3</v>
      </c>
      <c r="H141" s="23" t="s">
        <v>149</v>
      </c>
      <c r="I141" s="40" t="s">
        <v>368</v>
      </c>
      <c r="J141" s="40" t="s">
        <v>327</v>
      </c>
      <c r="K141" s="24">
        <v>0.1249</v>
      </c>
      <c r="L141" s="42">
        <v>119882</v>
      </c>
      <c r="M141" s="24">
        <f t="shared" si="9"/>
        <v>8.1079278398886001E-4</v>
      </c>
    </row>
    <row r="142" spans="1:13">
      <c r="A142" s="23" t="s">
        <v>199</v>
      </c>
      <c r="B142" s="40" t="s">
        <v>199</v>
      </c>
      <c r="C142" s="40" t="s">
        <v>276</v>
      </c>
      <c r="D142" s="24">
        <v>5.7200000000000001E-2</v>
      </c>
      <c r="E142" s="42">
        <v>331596</v>
      </c>
      <c r="F142" s="24">
        <f t="shared" si="8"/>
        <v>2.1334884081563371E-3</v>
      </c>
      <c r="H142" s="23" t="s">
        <v>114</v>
      </c>
      <c r="I142" s="40" t="s">
        <v>252</v>
      </c>
      <c r="J142" s="40" t="s">
        <v>246</v>
      </c>
      <c r="K142" s="24">
        <v>0.2349</v>
      </c>
      <c r="L142" s="42">
        <v>625</v>
      </c>
      <c r="M142" s="24">
        <f t="shared" si="9"/>
        <v>4.2270356683491891E-6</v>
      </c>
    </row>
    <row r="143" spans="1:13">
      <c r="A143" s="23" t="s">
        <v>206</v>
      </c>
      <c r="B143" s="40" t="s">
        <v>379</v>
      </c>
      <c r="C143" s="40" t="s">
        <v>327</v>
      </c>
      <c r="D143" s="24">
        <v>3.56E-2</v>
      </c>
      <c r="E143" s="42">
        <v>214708</v>
      </c>
      <c r="F143" s="24">
        <f t="shared" si="8"/>
        <v>1.3814311063415445E-3</v>
      </c>
      <c r="K143" t="s">
        <v>387</v>
      </c>
      <c r="L143" s="43">
        <f>SUM(L5:L142)</f>
        <v>147857754</v>
      </c>
      <c r="M143" s="24">
        <f t="shared" si="9"/>
        <v>1</v>
      </c>
    </row>
    <row r="144" spans="1:13">
      <c r="A144" s="23" t="s">
        <v>207</v>
      </c>
      <c r="B144" s="40" t="s">
        <v>275</v>
      </c>
      <c r="C144" s="40" t="s">
        <v>246</v>
      </c>
      <c r="D144" s="24">
        <v>8.9700000000000002E-2</v>
      </c>
      <c r="E144" s="42">
        <v>103</v>
      </c>
      <c r="F144" s="24">
        <f t="shared" si="8"/>
        <v>6.6270192053011112E-7</v>
      </c>
      <c r="K144" t="s">
        <v>386</v>
      </c>
      <c r="L144" s="43">
        <f>L143/8760</f>
        <v>16878.739041095891</v>
      </c>
    </row>
    <row r="145" spans="1:11">
      <c r="A145" s="23" t="s">
        <v>207</v>
      </c>
      <c r="B145" s="40" t="s">
        <v>275</v>
      </c>
      <c r="C145" s="40" t="s">
        <v>276</v>
      </c>
      <c r="D145" s="24">
        <v>8.9700000000000002E-2</v>
      </c>
      <c r="E145" s="42">
        <v>137152</v>
      </c>
      <c r="F145" s="24">
        <f t="shared" si="8"/>
        <v>8.8243586218005629E-4</v>
      </c>
    </row>
    <row r="146" spans="1:11">
      <c r="A146" s="23" t="s">
        <v>209</v>
      </c>
      <c r="B146" s="40" t="s">
        <v>324</v>
      </c>
      <c r="C146" s="40" t="s">
        <v>292</v>
      </c>
      <c r="D146" s="24">
        <v>8.8000000000000009E-2</v>
      </c>
      <c r="E146" s="42">
        <v>92541</v>
      </c>
      <c r="F146" s="24">
        <f t="shared" si="8"/>
        <v>5.9540872259977685E-4</v>
      </c>
      <c r="I146" s="23" t="s">
        <v>390</v>
      </c>
      <c r="J146" s="23"/>
      <c r="K146" s="37">
        <f>AVERAGE(K5:K142)</f>
        <v>5.8555797101449265E-2</v>
      </c>
    </row>
    <row r="147" spans="1:11">
      <c r="A147" s="23" t="s">
        <v>213</v>
      </c>
      <c r="B147" s="40" t="s">
        <v>255</v>
      </c>
      <c r="C147" s="40" t="s">
        <v>246</v>
      </c>
      <c r="D147" s="24">
        <v>0</v>
      </c>
      <c r="E147" s="42">
        <v>50339</v>
      </c>
      <c r="F147" s="24">
        <f t="shared" si="8"/>
        <v>3.238810871608278E-4</v>
      </c>
      <c r="I147" s="23" t="s">
        <v>391</v>
      </c>
      <c r="J147" s="23"/>
      <c r="K147" s="37">
        <f>MEDIAN(K5:K142)</f>
        <v>5.7200000000000001E-2</v>
      </c>
    </row>
    <row r="148" spans="1:11">
      <c r="A148" s="23" t="s">
        <v>214</v>
      </c>
      <c r="B148" s="40" t="s">
        <v>290</v>
      </c>
      <c r="C148" s="40" t="s">
        <v>287</v>
      </c>
      <c r="D148" s="24">
        <v>5.3399999999999996E-2</v>
      </c>
      <c r="E148" s="42">
        <v>710881</v>
      </c>
      <c r="F148" s="24">
        <f t="shared" si="8"/>
        <v>4.5738078055181158E-3</v>
      </c>
      <c r="I148" s="23" t="s">
        <v>392</v>
      </c>
      <c r="J148" s="23"/>
      <c r="K148" s="37">
        <f>SUMPRODUCT(K5:K142,M5:M142)</f>
        <v>4.7004752032822054E-2</v>
      </c>
    </row>
    <row r="149" spans="1:11">
      <c r="A149" s="23" t="s">
        <v>215</v>
      </c>
      <c r="B149" s="40" t="s">
        <v>325</v>
      </c>
      <c r="C149" s="40" t="s">
        <v>292</v>
      </c>
      <c r="D149" s="24">
        <v>3.0299999999999997E-2</v>
      </c>
      <c r="E149" s="42">
        <v>68296</v>
      </c>
      <c r="F149" s="24">
        <f t="shared" si="8"/>
        <v>4.3941641130606281E-4</v>
      </c>
      <c r="I149" s="23" t="s">
        <v>395</v>
      </c>
      <c r="J149" s="23"/>
      <c r="K149" s="37">
        <f>GEOMEAN(K5:K142)</f>
        <v>5.2402576453681571E-2</v>
      </c>
    </row>
    <row r="150" spans="1:11">
      <c r="A150" s="23" t="s">
        <v>81</v>
      </c>
      <c r="B150" s="40" t="s">
        <v>260</v>
      </c>
      <c r="C150" s="40" t="s">
        <v>246</v>
      </c>
      <c r="D150" s="24">
        <v>0</v>
      </c>
      <c r="E150" s="42">
        <v>35026</v>
      </c>
      <c r="F150" s="24">
        <f t="shared" si="8"/>
        <v>2.2535725697560847E-4</v>
      </c>
    </row>
    <row r="151" spans="1:11">
      <c r="A151" s="23" t="s">
        <v>172</v>
      </c>
      <c r="B151" s="40" t="s">
        <v>285</v>
      </c>
      <c r="C151" s="40" t="s">
        <v>276</v>
      </c>
      <c r="D151" s="24">
        <v>7.3899999999999993E-2</v>
      </c>
      <c r="E151" s="42">
        <v>134266</v>
      </c>
      <c r="F151" s="24">
        <f t="shared" si="8"/>
        <v>8.6386734040675632E-4</v>
      </c>
    </row>
    <row r="152" spans="1:11">
      <c r="A152" s="23" t="s">
        <v>205</v>
      </c>
      <c r="B152" s="40" t="s">
        <v>289</v>
      </c>
      <c r="C152" s="40" t="s">
        <v>287</v>
      </c>
      <c r="D152" s="24">
        <v>0.1</v>
      </c>
      <c r="E152" s="42">
        <v>438830</v>
      </c>
      <c r="F152" s="24">
        <f t="shared" si="8"/>
        <v>2.8234318814196959E-3</v>
      </c>
    </row>
    <row r="153" spans="1:11">
      <c r="D153" t="s">
        <v>387</v>
      </c>
      <c r="E153" s="43">
        <f>SUM(E5:E152)</f>
        <v>155424327</v>
      </c>
      <c r="F153" s="24">
        <f t="shared" si="8"/>
        <v>1</v>
      </c>
    </row>
    <row r="154" spans="1:11">
      <c r="D154" t="s">
        <v>386</v>
      </c>
      <c r="E154" s="43">
        <f>E153/8760</f>
        <v>17742.503082191783</v>
      </c>
    </row>
    <row r="156" spans="1:11">
      <c r="B156" s="23" t="s">
        <v>390</v>
      </c>
      <c r="C156" s="23"/>
      <c r="D156" s="37">
        <f>AVERAGE(D5:D152)</f>
        <v>5.4709459459459445E-2</v>
      </c>
    </row>
    <row r="157" spans="1:11">
      <c r="B157" s="23" t="s">
        <v>391</v>
      </c>
      <c r="C157" s="23"/>
      <c r="D157" s="37">
        <f>MEDIAN(D5:D152)</f>
        <v>5.4699999999999999E-2</v>
      </c>
    </row>
    <row r="158" spans="1:11">
      <c r="B158" s="23" t="s">
        <v>392</v>
      </c>
      <c r="C158" s="23"/>
      <c r="D158" s="37">
        <f>SUMPRODUCT(D5:D152,F5:F152)</f>
        <v>4.4932667043171434E-2</v>
      </c>
    </row>
  </sheetData>
  <phoneticPr fontId="5" type="noConversion"/>
  <pageMargins left="0.75" right="0.75" top="1" bottom="1" header="0.5" footer="0.5"/>
  <pageSetup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3:Z232"/>
  <sheetViews>
    <sheetView workbookViewId="0">
      <selection activeCell="B174" sqref="B174:T174"/>
    </sheetView>
  </sheetViews>
  <sheetFormatPr defaultRowHeight="13.2"/>
  <cols>
    <col min="1" max="1" width="44.44140625" customWidth="1"/>
    <col min="2" max="11" width="9.109375" customWidth="1"/>
    <col min="12" max="20" width="9.88671875" customWidth="1"/>
    <col min="21" max="21" width="13.44140625" bestFit="1" customWidth="1"/>
  </cols>
  <sheetData>
    <row r="3" spans="1:21">
      <c r="A3" s="3" t="s">
        <v>229</v>
      </c>
      <c r="B3" s="3" t="s">
        <v>219</v>
      </c>
      <c r="C3" s="2"/>
      <c r="D3" s="2"/>
      <c r="E3" s="2"/>
      <c r="F3" s="2"/>
      <c r="G3" s="2"/>
      <c r="H3" s="2"/>
      <c r="I3" s="2"/>
      <c r="J3" s="2"/>
      <c r="K3" s="2"/>
      <c r="L3" s="2"/>
      <c r="M3" s="2"/>
      <c r="N3" s="2"/>
      <c r="O3" s="2"/>
      <c r="P3" s="2"/>
      <c r="Q3" s="2"/>
      <c r="R3" s="2"/>
      <c r="S3" s="2"/>
      <c r="T3" s="2"/>
      <c r="U3" s="4"/>
    </row>
    <row r="4" spans="1:21">
      <c r="A4" s="3" t="s">
        <v>217</v>
      </c>
      <c r="B4" s="1">
        <v>1988</v>
      </c>
      <c r="C4" s="5">
        <v>1989</v>
      </c>
      <c r="D4" s="5">
        <v>1990</v>
      </c>
      <c r="E4" s="5">
        <v>1991</v>
      </c>
      <c r="F4" s="5">
        <v>1992</v>
      </c>
      <c r="G4" s="5">
        <v>1993</v>
      </c>
      <c r="H4" s="5">
        <v>1994</v>
      </c>
      <c r="I4" s="5">
        <v>1995</v>
      </c>
      <c r="J4" s="5">
        <v>1996</v>
      </c>
      <c r="K4" s="5">
        <v>1997</v>
      </c>
      <c r="L4" s="5">
        <v>1998</v>
      </c>
      <c r="M4" s="5">
        <v>1999</v>
      </c>
      <c r="N4" s="5">
        <v>2000</v>
      </c>
      <c r="O4" s="5">
        <v>2001</v>
      </c>
      <c r="P4" s="5">
        <v>2002</v>
      </c>
      <c r="Q4" s="5">
        <v>2003</v>
      </c>
      <c r="R4" s="5">
        <v>2004</v>
      </c>
      <c r="S4" s="5">
        <v>2005</v>
      </c>
      <c r="T4" s="5">
        <v>2006</v>
      </c>
      <c r="U4" s="6" t="s">
        <v>228</v>
      </c>
    </row>
    <row r="5" spans="1:21">
      <c r="A5" s="1" t="s">
        <v>0</v>
      </c>
      <c r="B5" s="7">
        <v>0</v>
      </c>
      <c r="C5" s="8">
        <v>0</v>
      </c>
      <c r="D5" s="8">
        <v>0</v>
      </c>
      <c r="E5" s="8">
        <v>8.24</v>
      </c>
      <c r="F5" s="8">
        <v>8.24</v>
      </c>
      <c r="G5" s="8">
        <v>8.24</v>
      </c>
      <c r="H5" s="8">
        <v>3.67</v>
      </c>
      <c r="I5" s="8">
        <v>0</v>
      </c>
      <c r="J5" s="8">
        <v>0</v>
      </c>
      <c r="K5" s="8">
        <v>4.0599999999999996</v>
      </c>
      <c r="L5" s="8">
        <v>0.83</v>
      </c>
      <c r="M5" s="8">
        <v>0.83</v>
      </c>
      <c r="N5" s="8">
        <v>3.96</v>
      </c>
      <c r="O5" s="8">
        <v>3.84</v>
      </c>
      <c r="P5" s="8">
        <v>2.5299999999999998</v>
      </c>
      <c r="Q5" s="8">
        <v>8.35</v>
      </c>
      <c r="R5" s="8">
        <v>8.5500000000000007</v>
      </c>
      <c r="S5" s="8">
        <v>9.36</v>
      </c>
      <c r="T5" s="8">
        <v>11.3</v>
      </c>
      <c r="U5" s="15">
        <v>4.3157894736842106</v>
      </c>
    </row>
    <row r="6" spans="1:21">
      <c r="A6" s="9" t="s">
        <v>2</v>
      </c>
      <c r="B6" s="10">
        <v>15.57</v>
      </c>
      <c r="C6" s="11">
        <v>8.26</v>
      </c>
      <c r="D6" s="11">
        <v>0</v>
      </c>
      <c r="E6" s="11">
        <v>7.39</v>
      </c>
      <c r="F6" s="11">
        <v>0</v>
      </c>
      <c r="G6" s="11">
        <v>9.19</v>
      </c>
      <c r="H6" s="11">
        <v>8.3800000000000008</v>
      </c>
      <c r="I6" s="11">
        <v>7.98</v>
      </c>
      <c r="J6" s="11">
        <v>8.75</v>
      </c>
      <c r="K6" s="11">
        <v>10.59</v>
      </c>
      <c r="L6" s="11">
        <v>6.55</v>
      </c>
      <c r="M6" s="11">
        <v>10.86</v>
      </c>
      <c r="N6" s="11">
        <v>7.18</v>
      </c>
      <c r="O6" s="11">
        <v>8.57</v>
      </c>
      <c r="P6" s="11">
        <v>15.91</v>
      </c>
      <c r="Q6" s="11">
        <v>8.3000000000000007</v>
      </c>
      <c r="R6" s="11">
        <v>8.33</v>
      </c>
      <c r="S6" s="11">
        <v>7.71</v>
      </c>
      <c r="T6" s="11">
        <v>6.82</v>
      </c>
      <c r="U6" s="16">
        <v>8.22842105263158</v>
      </c>
    </row>
    <row r="7" spans="1:21">
      <c r="A7" s="9" t="s">
        <v>3</v>
      </c>
      <c r="B7" s="10">
        <v>4.0999999999999996</v>
      </c>
      <c r="C7" s="11">
        <v>4.3899999999999997</v>
      </c>
      <c r="D7" s="11">
        <v>6.09</v>
      </c>
      <c r="E7" s="11">
        <v>6.17</v>
      </c>
      <c r="F7" s="11">
        <v>3.59</v>
      </c>
      <c r="G7" s="11">
        <v>3.39</v>
      </c>
      <c r="H7" s="11">
        <v>0.91</v>
      </c>
      <c r="I7" s="11">
        <v>3.18</v>
      </c>
      <c r="J7" s="11">
        <v>3.97</v>
      </c>
      <c r="K7" s="11">
        <v>4.87</v>
      </c>
      <c r="L7" s="11">
        <v>11.76</v>
      </c>
      <c r="M7" s="11">
        <v>3.52</v>
      </c>
      <c r="N7" s="11">
        <v>4.03</v>
      </c>
      <c r="O7" s="11">
        <v>6.02</v>
      </c>
      <c r="P7" s="11">
        <v>4.7</v>
      </c>
      <c r="Q7" s="11">
        <v>1.99</v>
      </c>
      <c r="R7" s="11">
        <v>4.9000000000000004</v>
      </c>
      <c r="S7" s="11">
        <v>4.6500000000000004</v>
      </c>
      <c r="T7" s="11">
        <v>2.82</v>
      </c>
      <c r="U7" s="16">
        <v>4.4763157894736842</v>
      </c>
    </row>
    <row r="8" spans="1:21">
      <c r="A8" s="9" t="s">
        <v>4</v>
      </c>
      <c r="B8" s="10">
        <v>0</v>
      </c>
      <c r="C8" s="11">
        <v>0</v>
      </c>
      <c r="D8" s="11">
        <v>0</v>
      </c>
      <c r="E8" s="11">
        <v>0</v>
      </c>
      <c r="F8" s="11">
        <v>0</v>
      </c>
      <c r="G8" s="11">
        <v>0</v>
      </c>
      <c r="H8" s="11">
        <v>0</v>
      </c>
      <c r="I8" s="11">
        <v>0</v>
      </c>
      <c r="J8" s="11">
        <v>0</v>
      </c>
      <c r="K8" s="11">
        <v>0</v>
      </c>
      <c r="L8" s="11">
        <v>0</v>
      </c>
      <c r="M8" s="11">
        <v>0</v>
      </c>
      <c r="N8" s="11">
        <v>0</v>
      </c>
      <c r="O8" s="11">
        <v>0</v>
      </c>
      <c r="P8" s="11">
        <v>0</v>
      </c>
      <c r="Q8" s="11">
        <v>0</v>
      </c>
      <c r="R8" s="11"/>
      <c r="S8" s="11"/>
      <c r="T8" s="11"/>
      <c r="U8" s="16">
        <v>0</v>
      </c>
    </row>
    <row r="9" spans="1:21">
      <c r="A9" s="9" t="s">
        <v>5</v>
      </c>
      <c r="B9" s="10">
        <v>5.39</v>
      </c>
      <c r="C9" s="11">
        <v>5.72</v>
      </c>
      <c r="D9" s="11">
        <v>5.14</v>
      </c>
      <c r="E9" s="11">
        <v>5.17</v>
      </c>
      <c r="F9" s="11">
        <v>4.8899999999999997</v>
      </c>
      <c r="G9" s="11">
        <v>5.29</v>
      </c>
      <c r="H9" s="11">
        <v>4.5999999999999996</v>
      </c>
      <c r="I9" s="11">
        <v>4.26</v>
      </c>
      <c r="J9" s="11">
        <v>3.83</v>
      </c>
      <c r="K9" s="11">
        <v>2.29</v>
      </c>
      <c r="L9" s="11">
        <v>1.98</v>
      </c>
      <c r="M9" s="11">
        <v>5.79</v>
      </c>
      <c r="N9" s="11">
        <v>2.4500000000000002</v>
      </c>
      <c r="O9" s="11">
        <v>2.88</v>
      </c>
      <c r="P9" s="11">
        <v>5.69</v>
      </c>
      <c r="Q9" s="11">
        <v>5.39</v>
      </c>
      <c r="R9" s="11">
        <v>5.37</v>
      </c>
      <c r="S9" s="11">
        <v>4.66</v>
      </c>
      <c r="T9" s="11">
        <v>4.33</v>
      </c>
      <c r="U9" s="16">
        <v>4.4800000000000004</v>
      </c>
    </row>
    <row r="10" spans="1:21">
      <c r="A10" s="9" t="s">
        <v>6</v>
      </c>
      <c r="B10" s="10">
        <v>5.36</v>
      </c>
      <c r="C10" s="11">
        <v>5.78</v>
      </c>
      <c r="D10" s="11">
        <v>5.41</v>
      </c>
      <c r="E10" s="11">
        <v>3.67</v>
      </c>
      <c r="F10" s="11">
        <v>6.12</v>
      </c>
      <c r="G10" s="11">
        <v>5.89</v>
      </c>
      <c r="H10" s="11">
        <v>2.94</v>
      </c>
      <c r="I10" s="11">
        <v>6.91</v>
      </c>
      <c r="J10" s="11">
        <v>9.8699999999999992</v>
      </c>
      <c r="K10" s="11">
        <v>2.5099999999999998</v>
      </c>
      <c r="L10" s="11">
        <v>1.4</v>
      </c>
      <c r="M10" s="11">
        <v>4.79</v>
      </c>
      <c r="N10" s="11">
        <v>2.4900000000000002</v>
      </c>
      <c r="O10" s="11">
        <v>0.17</v>
      </c>
      <c r="P10" s="11">
        <v>5.15</v>
      </c>
      <c r="Q10" s="11">
        <v>4.66</v>
      </c>
      <c r="R10" s="11">
        <v>6.52</v>
      </c>
      <c r="S10" s="11">
        <v>4.83</v>
      </c>
      <c r="T10" s="11">
        <v>7.82</v>
      </c>
      <c r="U10" s="16">
        <v>4.8573684210526311</v>
      </c>
    </row>
    <row r="11" spans="1:21">
      <c r="A11" s="9" t="s">
        <v>7</v>
      </c>
      <c r="B11" s="10">
        <v>4.25</v>
      </c>
      <c r="C11" s="11">
        <v>3.5</v>
      </c>
      <c r="D11" s="11">
        <v>3.93</v>
      </c>
      <c r="E11" s="11">
        <v>3.95</v>
      </c>
      <c r="F11" s="11">
        <v>3.18</v>
      </c>
      <c r="G11" s="11">
        <v>4.47</v>
      </c>
      <c r="H11" s="11">
        <v>6.08</v>
      </c>
      <c r="I11" s="11">
        <v>3.29</v>
      </c>
      <c r="J11" s="11">
        <v>2.21</v>
      </c>
      <c r="K11" s="11">
        <v>3.87</v>
      </c>
      <c r="L11" s="11">
        <v>3.58</v>
      </c>
      <c r="M11" s="11">
        <v>4.58</v>
      </c>
      <c r="N11" s="11">
        <v>3.89</v>
      </c>
      <c r="O11" s="11">
        <v>3.74</v>
      </c>
      <c r="P11" s="11">
        <v>4.62</v>
      </c>
      <c r="Q11" s="11">
        <v>3.12</v>
      </c>
      <c r="R11" s="11">
        <v>3.42</v>
      </c>
      <c r="S11" s="11">
        <v>3.28</v>
      </c>
      <c r="T11" s="11">
        <v>3.5</v>
      </c>
      <c r="U11" s="16">
        <v>3.8136842105263153</v>
      </c>
    </row>
    <row r="12" spans="1:21">
      <c r="A12" s="9" t="s">
        <v>8</v>
      </c>
      <c r="B12" s="10">
        <v>5.75</v>
      </c>
      <c r="C12" s="11">
        <v>7.37</v>
      </c>
      <c r="D12" s="11">
        <v>16.940000000000001</v>
      </c>
      <c r="E12" s="11">
        <v>9</v>
      </c>
      <c r="F12" s="11">
        <v>6.89</v>
      </c>
      <c r="G12" s="11">
        <v>4.5599999999999996</v>
      </c>
      <c r="H12" s="11">
        <v>4.0999999999999996</v>
      </c>
      <c r="I12" s="11">
        <v>2.86</v>
      </c>
      <c r="J12" s="11">
        <v>8.0299999999999994</v>
      </c>
      <c r="K12" s="11">
        <v>9.27</v>
      </c>
      <c r="L12" s="11">
        <v>1.82</v>
      </c>
      <c r="M12" s="11">
        <v>5.85</v>
      </c>
      <c r="N12" s="11">
        <v>6.69</v>
      </c>
      <c r="O12" s="11">
        <v>3.41</v>
      </c>
      <c r="P12" s="11">
        <v>14.13</v>
      </c>
      <c r="Q12" s="11">
        <v>4</v>
      </c>
      <c r="R12" s="11">
        <v>4.01</v>
      </c>
      <c r="S12" s="11">
        <v>0.43</v>
      </c>
      <c r="T12" s="11">
        <v>11.94</v>
      </c>
      <c r="U12" s="16">
        <v>6.6868421052631568</v>
      </c>
    </row>
    <row r="13" spans="1:21">
      <c r="A13" s="9" t="s">
        <v>9</v>
      </c>
      <c r="B13" s="10">
        <v>9.44</v>
      </c>
      <c r="C13" s="11">
        <v>9.7200000000000006</v>
      </c>
      <c r="D13" s="11">
        <v>11.94</v>
      </c>
      <c r="E13" s="11">
        <v>11.11</v>
      </c>
      <c r="F13" s="11">
        <v>10.02</v>
      </c>
      <c r="G13" s="11">
        <v>11.69</v>
      </c>
      <c r="H13" s="11">
        <v>11.21</v>
      </c>
      <c r="I13" s="11">
        <v>10.15</v>
      </c>
      <c r="J13" s="11">
        <v>11.55</v>
      </c>
      <c r="K13" s="11">
        <v>11.45</v>
      </c>
      <c r="L13" s="11">
        <v>10.31</v>
      </c>
      <c r="M13" s="11">
        <v>11.68</v>
      </c>
      <c r="N13" s="11">
        <v>14.55</v>
      </c>
      <c r="O13" s="11">
        <v>10.06</v>
      </c>
      <c r="P13" s="11">
        <v>10.51</v>
      </c>
      <c r="Q13" s="11">
        <v>9.34</v>
      </c>
      <c r="R13" s="11">
        <v>8.66</v>
      </c>
      <c r="S13" s="11">
        <v>8.34</v>
      </c>
      <c r="T13" s="11">
        <v>10.23</v>
      </c>
      <c r="U13" s="16">
        <v>10.629473684210527</v>
      </c>
    </row>
    <row r="14" spans="1:21">
      <c r="A14" s="9" t="s">
        <v>10</v>
      </c>
      <c r="B14" s="10">
        <v>15.5</v>
      </c>
      <c r="C14" s="11">
        <v>10.92</v>
      </c>
      <c r="D14" s="11">
        <v>13.62</v>
      </c>
      <c r="E14" s="11">
        <v>12.78</v>
      </c>
      <c r="F14" s="11">
        <v>10.98</v>
      </c>
      <c r="G14" s="11">
        <v>11.97</v>
      </c>
      <c r="H14" s="11">
        <v>13.86</v>
      </c>
      <c r="I14" s="11">
        <v>10.029999999999999</v>
      </c>
      <c r="J14" s="11">
        <v>7.96</v>
      </c>
      <c r="K14" s="11">
        <v>12.52</v>
      </c>
      <c r="L14" s="11">
        <v>13.4</v>
      </c>
      <c r="M14" s="11">
        <v>12.09</v>
      </c>
      <c r="N14" s="11">
        <v>13</v>
      </c>
      <c r="O14" s="11">
        <v>13.38</v>
      </c>
      <c r="P14" s="11">
        <v>15.48</v>
      </c>
      <c r="Q14" s="11">
        <v>14.63</v>
      </c>
      <c r="R14" s="11">
        <v>10.24</v>
      </c>
      <c r="S14" s="11">
        <v>10.8</v>
      </c>
      <c r="T14" s="11">
        <v>11.42</v>
      </c>
      <c r="U14" s="16">
        <v>12.346315789473683</v>
      </c>
    </row>
    <row r="15" spans="1:21">
      <c r="A15" s="9" t="s">
        <v>11</v>
      </c>
      <c r="B15" s="10">
        <v>10.87</v>
      </c>
      <c r="C15" s="11">
        <v>8.85</v>
      </c>
      <c r="D15" s="11">
        <v>8.6999999999999993</v>
      </c>
      <c r="E15" s="11">
        <v>9.32</v>
      </c>
      <c r="F15" s="11">
        <v>9.7200000000000006</v>
      </c>
      <c r="G15" s="11">
        <v>8.73</v>
      </c>
      <c r="H15" s="11">
        <v>5.77</v>
      </c>
      <c r="I15" s="11">
        <v>7.6</v>
      </c>
      <c r="J15" s="11">
        <v>10.94</v>
      </c>
      <c r="K15" s="11">
        <v>7.76</v>
      </c>
      <c r="L15" s="11">
        <v>8.1</v>
      </c>
      <c r="M15" s="11">
        <v>6.9</v>
      </c>
      <c r="N15" s="11">
        <v>7.43</v>
      </c>
      <c r="O15" s="11">
        <v>6.29</v>
      </c>
      <c r="P15" s="11">
        <v>6.07</v>
      </c>
      <c r="Q15" s="11">
        <v>7.13</v>
      </c>
      <c r="R15" s="11">
        <v>6.57</v>
      </c>
      <c r="S15" s="11">
        <v>6.95</v>
      </c>
      <c r="T15" s="11">
        <v>6.26</v>
      </c>
      <c r="U15" s="16">
        <v>7.8926315789473671</v>
      </c>
    </row>
    <row r="16" spans="1:21">
      <c r="A16" s="9" t="s">
        <v>12</v>
      </c>
      <c r="B16" s="10">
        <v>8.76</v>
      </c>
      <c r="C16" s="11">
        <v>7.22</v>
      </c>
      <c r="D16" s="11">
        <v>7.43</v>
      </c>
      <c r="E16" s="11">
        <v>6.2</v>
      </c>
      <c r="F16" s="11">
        <v>7.28</v>
      </c>
      <c r="G16" s="11">
        <v>8.6300000000000008</v>
      </c>
      <c r="H16" s="11">
        <v>7.82</v>
      </c>
      <c r="I16" s="11">
        <v>7.83</v>
      </c>
      <c r="J16" s="11">
        <v>7.76</v>
      </c>
      <c r="K16" s="11">
        <v>7.74</v>
      </c>
      <c r="L16" s="11">
        <v>7.82</v>
      </c>
      <c r="M16" s="11">
        <v>7.7</v>
      </c>
      <c r="N16" s="11">
        <v>7.4</v>
      </c>
      <c r="O16" s="11">
        <v>6.81</v>
      </c>
      <c r="P16" s="11">
        <v>6.13</v>
      </c>
      <c r="Q16" s="11">
        <v>6.67</v>
      </c>
      <c r="R16" s="11">
        <v>6.22</v>
      </c>
      <c r="S16" s="11">
        <v>6.17</v>
      </c>
      <c r="T16" s="11">
        <v>5.74</v>
      </c>
      <c r="U16" s="16">
        <v>7.2278947368421056</v>
      </c>
    </row>
    <row r="17" spans="1:21">
      <c r="A17" s="9" t="s">
        <v>13</v>
      </c>
      <c r="B17" s="10">
        <v>10.65</v>
      </c>
      <c r="C17" s="11">
        <v>9.1300000000000008</v>
      </c>
      <c r="D17" s="11">
        <v>10.34</v>
      </c>
      <c r="E17" s="11">
        <v>9.31</v>
      </c>
      <c r="F17" s="11">
        <v>7.58</v>
      </c>
      <c r="G17" s="11">
        <v>9.16</v>
      </c>
      <c r="H17" s="11">
        <v>10.18</v>
      </c>
      <c r="I17" s="11">
        <v>8.49</v>
      </c>
      <c r="J17" s="11">
        <v>7.34</v>
      </c>
      <c r="K17" s="11">
        <v>3.07</v>
      </c>
      <c r="L17" s="11">
        <v>4.74</v>
      </c>
      <c r="M17" s="11">
        <v>4.25</v>
      </c>
      <c r="N17" s="11">
        <v>6.36</v>
      </c>
      <c r="O17" s="11">
        <v>5.83</v>
      </c>
      <c r="P17" s="11">
        <v>5.44</v>
      </c>
      <c r="Q17" s="11">
        <v>6.69</v>
      </c>
      <c r="R17" s="11">
        <v>0</v>
      </c>
      <c r="S17" s="11">
        <v>8.83</v>
      </c>
      <c r="T17" s="11">
        <v>0</v>
      </c>
      <c r="U17" s="16">
        <v>6.7047368421052616</v>
      </c>
    </row>
    <row r="18" spans="1:21">
      <c r="A18" s="9" t="s">
        <v>14</v>
      </c>
      <c r="B18" s="10">
        <v>9.98</v>
      </c>
      <c r="C18" s="11">
        <v>9.93</v>
      </c>
      <c r="D18" s="11">
        <v>9.24</v>
      </c>
      <c r="E18" s="11">
        <v>16.05</v>
      </c>
      <c r="F18" s="11">
        <v>11.16</v>
      </c>
      <c r="G18" s="11">
        <v>10.72</v>
      </c>
      <c r="H18" s="11">
        <v>10.76</v>
      </c>
      <c r="I18" s="11">
        <v>10.210000000000001</v>
      </c>
      <c r="J18" s="11">
        <v>11.2</v>
      </c>
      <c r="K18" s="11">
        <v>10.44</v>
      </c>
      <c r="L18" s="11">
        <v>10.8</v>
      </c>
      <c r="M18" s="11">
        <v>10.66</v>
      </c>
      <c r="N18" s="11">
        <v>11.34</v>
      </c>
      <c r="O18" s="11">
        <v>8.25</v>
      </c>
      <c r="P18" s="11">
        <v>8.4700000000000006</v>
      </c>
      <c r="Q18" s="11">
        <v>8.09</v>
      </c>
      <c r="R18" s="11">
        <v>8.75</v>
      </c>
      <c r="S18" s="11">
        <v>7.44</v>
      </c>
      <c r="T18" s="11">
        <v>7.71</v>
      </c>
      <c r="U18" s="16">
        <v>10.063157894736843</v>
      </c>
    </row>
    <row r="19" spans="1:21">
      <c r="A19" s="9" t="s">
        <v>15</v>
      </c>
      <c r="B19" s="10">
        <v>7.66</v>
      </c>
      <c r="C19" s="11">
        <v>6.49</v>
      </c>
      <c r="D19" s="11">
        <v>11.53</v>
      </c>
      <c r="E19" s="11">
        <v>7.54</v>
      </c>
      <c r="F19" s="11">
        <v>8.32</v>
      </c>
      <c r="G19" s="11">
        <v>6.7</v>
      </c>
      <c r="H19" s="11">
        <v>8.06</v>
      </c>
      <c r="I19" s="11">
        <v>8.1199999999999992</v>
      </c>
      <c r="J19" s="11">
        <v>6.02</v>
      </c>
      <c r="K19" s="11">
        <v>7.21</v>
      </c>
      <c r="L19" s="11">
        <v>5.54</v>
      </c>
      <c r="M19" s="11">
        <v>5.53</v>
      </c>
      <c r="N19" s="11">
        <v>4.41</v>
      </c>
      <c r="O19" s="11">
        <v>2.75</v>
      </c>
      <c r="P19" s="11">
        <v>2.2999999999999998</v>
      </c>
      <c r="Q19" s="11">
        <v>2.37</v>
      </c>
      <c r="R19" s="11">
        <v>2.5</v>
      </c>
      <c r="S19" s="11">
        <v>1.93</v>
      </c>
      <c r="T19" s="11">
        <v>2.93</v>
      </c>
      <c r="U19" s="16">
        <v>5.6794736842105271</v>
      </c>
    </row>
    <row r="20" spans="1:21">
      <c r="A20" s="9" t="s">
        <v>16</v>
      </c>
      <c r="B20" s="10">
        <v>4.9800000000000004</v>
      </c>
      <c r="C20" s="11">
        <v>5.92</v>
      </c>
      <c r="D20" s="11">
        <v>4.96</v>
      </c>
      <c r="E20" s="11">
        <v>5.12</v>
      </c>
      <c r="F20" s="11">
        <v>4.97</v>
      </c>
      <c r="G20" s="11">
        <v>4.95</v>
      </c>
      <c r="H20" s="11">
        <v>5.25</v>
      </c>
      <c r="I20" s="11">
        <v>4.26</v>
      </c>
      <c r="J20" s="11">
        <v>7.35</v>
      </c>
      <c r="K20" s="11">
        <v>5.81</v>
      </c>
      <c r="L20" s="11">
        <v>5.88</v>
      </c>
      <c r="M20" s="11">
        <v>5.21</v>
      </c>
      <c r="N20" s="11">
        <v>5.47</v>
      </c>
      <c r="O20" s="11">
        <v>3.62</v>
      </c>
      <c r="P20" s="11">
        <v>4.21</v>
      </c>
      <c r="Q20" s="11">
        <v>5.91</v>
      </c>
      <c r="R20" s="11">
        <v>4.5199999999999996</v>
      </c>
      <c r="S20" s="11">
        <v>5.57</v>
      </c>
      <c r="T20" s="11">
        <v>5.8</v>
      </c>
      <c r="U20" s="16">
        <v>5.2505263157894726</v>
      </c>
    </row>
    <row r="21" spans="1:21">
      <c r="A21" s="9" t="s">
        <v>17</v>
      </c>
      <c r="B21" s="10">
        <v>6.77</v>
      </c>
      <c r="C21" s="11">
        <v>4.1399999999999997</v>
      </c>
      <c r="D21" s="11">
        <v>2.3199999999999998</v>
      </c>
      <c r="E21" s="11">
        <v>3.47</v>
      </c>
      <c r="F21" s="11">
        <v>3.47</v>
      </c>
      <c r="G21" s="11">
        <v>6.21</v>
      </c>
      <c r="H21" s="11">
        <v>3.79</v>
      </c>
      <c r="I21" s="11">
        <v>6.12</v>
      </c>
      <c r="J21" s="11">
        <v>6.2</v>
      </c>
      <c r="K21" s="11">
        <v>6.24</v>
      </c>
      <c r="L21" s="11">
        <v>6.97</v>
      </c>
      <c r="M21" s="11">
        <v>6.5</v>
      </c>
      <c r="N21" s="11">
        <v>8.98</v>
      </c>
      <c r="O21" s="11">
        <v>6.84</v>
      </c>
      <c r="P21" s="11">
        <v>7.17</v>
      </c>
      <c r="Q21" s="11">
        <v>7.21</v>
      </c>
      <c r="R21" s="11">
        <v>7.12</v>
      </c>
      <c r="S21" s="11">
        <v>8.33</v>
      </c>
      <c r="T21" s="11">
        <v>7.23</v>
      </c>
      <c r="U21" s="16">
        <v>6.0568421052631587</v>
      </c>
    </row>
    <row r="22" spans="1:21">
      <c r="A22" s="9" t="s">
        <v>18</v>
      </c>
      <c r="B22" s="10">
        <v>8.1</v>
      </c>
      <c r="C22" s="11">
        <v>4.55</v>
      </c>
      <c r="D22" s="11">
        <v>5</v>
      </c>
      <c r="E22" s="11">
        <v>4.55</v>
      </c>
      <c r="F22" s="11">
        <v>4.76</v>
      </c>
      <c r="G22" s="11">
        <v>0</v>
      </c>
      <c r="H22" s="11">
        <v>0</v>
      </c>
      <c r="I22" s="11">
        <v>4.3099999999999996</v>
      </c>
      <c r="J22" s="11">
        <v>3.88</v>
      </c>
      <c r="K22" s="11">
        <v>2.54</v>
      </c>
      <c r="L22" s="11">
        <v>0</v>
      </c>
      <c r="M22" s="11">
        <v>0</v>
      </c>
      <c r="N22" s="11">
        <v>5.69</v>
      </c>
      <c r="O22" s="11">
        <v>5.18</v>
      </c>
      <c r="P22" s="11">
        <v>5.43</v>
      </c>
      <c r="Q22" s="11">
        <v>0.68</v>
      </c>
      <c r="R22" s="11">
        <v>3.28</v>
      </c>
      <c r="S22" s="11">
        <v>1.3</v>
      </c>
      <c r="T22" s="11">
        <v>0.98</v>
      </c>
      <c r="U22" s="16">
        <v>3.17</v>
      </c>
    </row>
    <row r="23" spans="1:21">
      <c r="A23" s="9" t="s">
        <v>19</v>
      </c>
      <c r="B23" s="10">
        <v>11.91</v>
      </c>
      <c r="C23" s="11">
        <v>14.11</v>
      </c>
      <c r="D23" s="11">
        <v>14.53</v>
      </c>
      <c r="E23" s="11">
        <v>11.61</v>
      </c>
      <c r="F23" s="11">
        <v>11.72</v>
      </c>
      <c r="G23" s="11">
        <v>11.56</v>
      </c>
      <c r="H23" s="11">
        <v>5.92</v>
      </c>
      <c r="I23" s="11">
        <v>4.78</v>
      </c>
      <c r="J23" s="11">
        <v>6.35</v>
      </c>
      <c r="K23" s="11">
        <v>3.91</v>
      </c>
      <c r="L23" s="11">
        <v>4.7699999999999996</v>
      </c>
      <c r="M23" s="11">
        <v>8.09</v>
      </c>
      <c r="N23" s="11">
        <v>6.3</v>
      </c>
      <c r="O23" s="11">
        <v>6.8</v>
      </c>
      <c r="P23" s="11">
        <v>4.0599999999999996</v>
      </c>
      <c r="Q23" s="11">
        <v>6.99</v>
      </c>
      <c r="R23" s="11">
        <v>2.4700000000000002</v>
      </c>
      <c r="S23" s="11">
        <v>1.47</v>
      </c>
      <c r="T23" s="11">
        <v>8.6999999999999993</v>
      </c>
      <c r="U23" s="16">
        <v>7.6868421052631568</v>
      </c>
    </row>
    <row r="24" spans="1:21">
      <c r="A24" s="9" t="s">
        <v>20</v>
      </c>
      <c r="B24" s="10">
        <v>4.5199999999999996</v>
      </c>
      <c r="C24" s="11">
        <v>4.9400000000000004</v>
      </c>
      <c r="D24" s="11">
        <v>4.3600000000000003</v>
      </c>
      <c r="E24" s="11">
        <v>4.21</v>
      </c>
      <c r="F24" s="11">
        <v>5.05</v>
      </c>
      <c r="G24" s="11">
        <v>4.43</v>
      </c>
      <c r="H24" s="11">
        <v>4.26</v>
      </c>
      <c r="I24" s="11">
        <v>4.08</v>
      </c>
      <c r="J24" s="11">
        <v>7.25</v>
      </c>
      <c r="K24" s="11">
        <v>3.87</v>
      </c>
      <c r="L24" s="11">
        <v>2.34</v>
      </c>
      <c r="M24" s="11">
        <v>11.62</v>
      </c>
      <c r="N24" s="11">
        <v>11.79</v>
      </c>
      <c r="O24" s="11">
        <v>5.81</v>
      </c>
      <c r="P24" s="11">
        <v>2.4300000000000002</v>
      </c>
      <c r="Q24" s="11">
        <v>2.2799999999999998</v>
      </c>
      <c r="R24" s="11">
        <v>0</v>
      </c>
      <c r="S24" s="11">
        <v>1.1100000000000001</v>
      </c>
      <c r="T24" s="11">
        <v>0</v>
      </c>
      <c r="U24" s="16">
        <v>4.4394736842105269</v>
      </c>
    </row>
    <row r="25" spans="1:21">
      <c r="A25" s="9" t="s">
        <v>21</v>
      </c>
      <c r="B25" s="10">
        <v>3.95</v>
      </c>
      <c r="C25" s="11">
        <v>7.58</v>
      </c>
      <c r="D25" s="11">
        <v>6.11</v>
      </c>
      <c r="E25" s="11">
        <v>4.68</v>
      </c>
      <c r="F25" s="11">
        <v>4.5999999999999996</v>
      </c>
      <c r="G25" s="11">
        <v>4.84</v>
      </c>
      <c r="H25" s="11">
        <v>3.24</v>
      </c>
      <c r="I25" s="11">
        <v>3.81</v>
      </c>
      <c r="J25" s="11">
        <v>4.33</v>
      </c>
      <c r="K25" s="11">
        <v>6.41</v>
      </c>
      <c r="L25" s="11">
        <v>4.03</v>
      </c>
      <c r="M25" s="11">
        <v>5.27</v>
      </c>
      <c r="N25" s="11">
        <v>2.34</v>
      </c>
      <c r="O25" s="11">
        <v>1.44</v>
      </c>
      <c r="P25" s="11">
        <v>4.12</v>
      </c>
      <c r="Q25" s="11">
        <v>4.09</v>
      </c>
      <c r="R25" s="11">
        <v>3.68</v>
      </c>
      <c r="S25" s="11">
        <v>2.82</v>
      </c>
      <c r="T25" s="11">
        <v>2.2599999999999998</v>
      </c>
      <c r="U25" s="16">
        <v>4.1894736842105269</v>
      </c>
    </row>
    <row r="26" spans="1:21">
      <c r="A26" s="9" t="s">
        <v>22</v>
      </c>
      <c r="B26" s="10">
        <v>10.51</v>
      </c>
      <c r="C26" s="11">
        <v>10.52</v>
      </c>
      <c r="D26" s="11">
        <v>11.05</v>
      </c>
      <c r="E26" s="11">
        <v>9.9600000000000009</v>
      </c>
      <c r="F26" s="11">
        <v>9.67</v>
      </c>
      <c r="G26" s="11">
        <v>10.33</v>
      </c>
      <c r="H26" s="11">
        <v>9.27</v>
      </c>
      <c r="I26" s="11">
        <v>10.7</v>
      </c>
      <c r="J26" s="11">
        <v>9.56</v>
      </c>
      <c r="K26" s="11">
        <v>9.94</v>
      </c>
      <c r="L26" s="11">
        <v>10.19</v>
      </c>
      <c r="M26" s="11">
        <v>9.59</v>
      </c>
      <c r="N26" s="11">
        <v>7.56</v>
      </c>
      <c r="O26" s="11">
        <v>8.68</v>
      </c>
      <c r="P26" s="11">
        <v>8.56</v>
      </c>
      <c r="Q26" s="11">
        <v>9.4700000000000006</v>
      </c>
      <c r="R26" s="11">
        <v>8.31</v>
      </c>
      <c r="S26" s="11">
        <v>7.6</v>
      </c>
      <c r="T26" s="11">
        <v>8.31</v>
      </c>
      <c r="U26" s="16">
        <v>9.4621052631578948</v>
      </c>
    </row>
    <row r="27" spans="1:21">
      <c r="A27" s="9" t="s">
        <v>23</v>
      </c>
      <c r="B27" s="10">
        <v>5.46</v>
      </c>
      <c r="C27" s="11">
        <v>5.98</v>
      </c>
      <c r="D27" s="11">
        <v>5.36</v>
      </c>
      <c r="E27" s="11">
        <v>5.2</v>
      </c>
      <c r="F27" s="11">
        <v>2.88</v>
      </c>
      <c r="G27" s="11">
        <v>5.29</v>
      </c>
      <c r="H27" s="11">
        <v>2.3199999999999998</v>
      </c>
      <c r="I27" s="11">
        <v>3.73</v>
      </c>
      <c r="J27" s="11">
        <v>3.69</v>
      </c>
      <c r="K27" s="11">
        <v>3.7</v>
      </c>
      <c r="L27" s="11">
        <v>5.31</v>
      </c>
      <c r="M27" s="11">
        <v>3.59</v>
      </c>
      <c r="N27" s="11">
        <v>4.58</v>
      </c>
      <c r="O27" s="11">
        <v>1.84</v>
      </c>
      <c r="P27" s="11">
        <v>2.96</v>
      </c>
      <c r="Q27" s="11">
        <v>10.23</v>
      </c>
      <c r="R27" s="11">
        <v>4.5</v>
      </c>
      <c r="S27" s="11">
        <v>4.84</v>
      </c>
      <c r="T27" s="11">
        <v>3.87</v>
      </c>
      <c r="U27" s="16">
        <v>4.4910526315789472</v>
      </c>
    </row>
    <row r="28" spans="1:21">
      <c r="A28" s="9" t="s">
        <v>24</v>
      </c>
      <c r="B28" s="10">
        <v>3.57</v>
      </c>
      <c r="C28" s="11">
        <v>1.92</v>
      </c>
      <c r="D28" s="11">
        <v>3.92</v>
      </c>
      <c r="E28" s="11">
        <v>1.85</v>
      </c>
      <c r="F28" s="11">
        <v>4.17</v>
      </c>
      <c r="G28" s="11">
        <v>4.49</v>
      </c>
      <c r="H28" s="11">
        <v>2.99</v>
      </c>
      <c r="I28" s="11">
        <v>2.64</v>
      </c>
      <c r="J28" s="11">
        <v>4.46</v>
      </c>
      <c r="K28" s="11">
        <v>3.43</v>
      </c>
      <c r="L28" s="11">
        <v>4.83</v>
      </c>
      <c r="M28" s="11">
        <v>4.7699999999999996</v>
      </c>
      <c r="N28" s="11">
        <v>3.68</v>
      </c>
      <c r="O28" s="11">
        <v>5.29</v>
      </c>
      <c r="P28" s="11">
        <v>6.62</v>
      </c>
      <c r="Q28" s="11">
        <v>6.24</v>
      </c>
      <c r="R28" s="11">
        <v>14.19</v>
      </c>
      <c r="S28" s="11">
        <v>6.08</v>
      </c>
      <c r="T28" s="11">
        <v>6.18</v>
      </c>
      <c r="U28" s="16">
        <v>4.8063157894736834</v>
      </c>
    </row>
    <row r="29" spans="1:21">
      <c r="A29" s="9" t="s">
        <v>25</v>
      </c>
      <c r="B29" s="10">
        <v>2.57</v>
      </c>
      <c r="C29" s="11">
        <v>3.84</v>
      </c>
      <c r="D29" s="11">
        <v>4.6500000000000004</v>
      </c>
      <c r="E29" s="11">
        <v>1.46</v>
      </c>
      <c r="F29" s="11">
        <v>3.44</v>
      </c>
      <c r="G29" s="11">
        <v>3.28</v>
      </c>
      <c r="H29" s="11">
        <v>3.65</v>
      </c>
      <c r="I29" s="11">
        <v>2.77</v>
      </c>
      <c r="J29" s="11">
        <v>0</v>
      </c>
      <c r="K29" s="11">
        <v>3.91</v>
      </c>
      <c r="L29" s="11">
        <v>5.61</v>
      </c>
      <c r="M29" s="11">
        <v>2.81</v>
      </c>
      <c r="N29" s="11">
        <v>4.8499999999999996</v>
      </c>
      <c r="O29" s="11">
        <v>3.73</v>
      </c>
      <c r="P29" s="11">
        <v>1.1299999999999999</v>
      </c>
      <c r="Q29" s="11">
        <v>4.96</v>
      </c>
      <c r="R29" s="11">
        <v>4.5599999999999996</v>
      </c>
      <c r="S29" s="11">
        <v>3.35</v>
      </c>
      <c r="T29" s="11">
        <v>4.09</v>
      </c>
      <c r="U29" s="16">
        <v>3.4031578947368426</v>
      </c>
    </row>
    <row r="30" spans="1:21">
      <c r="A30" s="9" t="s">
        <v>26</v>
      </c>
      <c r="B30" s="10">
        <v>6.01</v>
      </c>
      <c r="C30" s="11">
        <v>5.81</v>
      </c>
      <c r="D30" s="11">
        <v>5.53</v>
      </c>
      <c r="E30" s="11">
        <v>8.98</v>
      </c>
      <c r="F30" s="11">
        <v>5.63</v>
      </c>
      <c r="G30" s="11">
        <v>4.46</v>
      </c>
      <c r="H30" s="11">
        <v>6.87</v>
      </c>
      <c r="I30" s="11">
        <v>5.36</v>
      </c>
      <c r="J30" s="11">
        <v>6.39</v>
      </c>
      <c r="K30" s="11">
        <v>5.89</v>
      </c>
      <c r="L30" s="11">
        <v>3.07</v>
      </c>
      <c r="M30" s="11">
        <v>7.4</v>
      </c>
      <c r="N30" s="11">
        <v>7.98</v>
      </c>
      <c r="O30" s="11">
        <v>3.19</v>
      </c>
      <c r="P30" s="11">
        <v>6.5</v>
      </c>
      <c r="Q30" s="11">
        <v>7.12</v>
      </c>
      <c r="R30" s="11">
        <v>6.5</v>
      </c>
      <c r="S30" s="11">
        <v>4.16</v>
      </c>
      <c r="T30" s="11">
        <v>5.03</v>
      </c>
      <c r="U30" s="16">
        <v>5.8884210526315792</v>
      </c>
    </row>
    <row r="31" spans="1:21">
      <c r="A31" s="9" t="s">
        <v>27</v>
      </c>
      <c r="B31" s="10">
        <v>6.12</v>
      </c>
      <c r="C31" s="11">
        <v>5.05</v>
      </c>
      <c r="D31" s="11">
        <v>0.64</v>
      </c>
      <c r="E31" s="11">
        <v>13.45</v>
      </c>
      <c r="F31" s="11">
        <v>1.81</v>
      </c>
      <c r="G31" s="11">
        <v>4.78</v>
      </c>
      <c r="H31" s="11">
        <v>8.42</v>
      </c>
      <c r="I31" s="11">
        <v>8.15</v>
      </c>
      <c r="J31" s="11">
        <v>8.16</v>
      </c>
      <c r="K31" s="11">
        <v>5.55</v>
      </c>
      <c r="L31" s="11">
        <v>6.3</v>
      </c>
      <c r="M31" s="11">
        <v>7.15</v>
      </c>
      <c r="N31" s="11">
        <v>12.21</v>
      </c>
      <c r="O31" s="11">
        <v>3.69</v>
      </c>
      <c r="P31" s="11">
        <v>8.64</v>
      </c>
      <c r="Q31" s="11">
        <v>10.18</v>
      </c>
      <c r="R31" s="11">
        <v>4.97</v>
      </c>
      <c r="S31" s="11">
        <v>6.46</v>
      </c>
      <c r="T31" s="11">
        <v>7.02</v>
      </c>
      <c r="U31" s="16">
        <v>6.7763157894736823</v>
      </c>
    </row>
    <row r="32" spans="1:21">
      <c r="A32" s="9" t="s">
        <v>28</v>
      </c>
      <c r="B32" s="10">
        <v>8.66</v>
      </c>
      <c r="C32" s="11">
        <v>8.7200000000000006</v>
      </c>
      <c r="D32" s="11">
        <v>8.19</v>
      </c>
      <c r="E32" s="11">
        <v>7.52</v>
      </c>
      <c r="F32" s="11">
        <v>7.78</v>
      </c>
      <c r="G32" s="11">
        <v>7.16</v>
      </c>
      <c r="H32" s="11">
        <v>7.61</v>
      </c>
      <c r="I32" s="11">
        <v>6.45</v>
      </c>
      <c r="J32" s="11">
        <v>9.39</v>
      </c>
      <c r="K32" s="11">
        <v>7.44</v>
      </c>
      <c r="L32" s="11">
        <v>8.73</v>
      </c>
      <c r="M32" s="11">
        <v>6.7</v>
      </c>
      <c r="N32" s="11">
        <v>7.19</v>
      </c>
      <c r="O32" s="11">
        <v>7.16</v>
      </c>
      <c r="P32" s="11">
        <v>7.43</v>
      </c>
      <c r="Q32" s="11">
        <v>6.97</v>
      </c>
      <c r="R32" s="11">
        <v>7.08</v>
      </c>
      <c r="S32" s="11">
        <v>8.0299999999999994</v>
      </c>
      <c r="T32" s="11">
        <v>5.96</v>
      </c>
      <c r="U32" s="16">
        <v>7.5878947368421059</v>
      </c>
    </row>
    <row r="33" spans="1:21">
      <c r="A33" s="9" t="s">
        <v>29</v>
      </c>
      <c r="B33" s="10">
        <v>2.68</v>
      </c>
      <c r="C33" s="11">
        <v>3.88</v>
      </c>
      <c r="D33" s="11">
        <v>4.16</v>
      </c>
      <c r="E33" s="11">
        <v>4.96</v>
      </c>
      <c r="F33" s="11">
        <v>2.92</v>
      </c>
      <c r="G33" s="11">
        <v>3.12</v>
      </c>
      <c r="H33" s="11">
        <v>2.86</v>
      </c>
      <c r="I33" s="11">
        <v>3.07</v>
      </c>
      <c r="J33" s="11">
        <v>3.23</v>
      </c>
      <c r="K33" s="11">
        <v>2.4300000000000002</v>
      </c>
      <c r="L33" s="11">
        <v>3.49</v>
      </c>
      <c r="M33" s="11">
        <v>2.3199999999999998</v>
      </c>
      <c r="N33" s="11">
        <v>2.19</v>
      </c>
      <c r="O33" s="11">
        <v>2.9</v>
      </c>
      <c r="P33" s="11">
        <v>1.89</v>
      </c>
      <c r="Q33" s="11">
        <v>3.03</v>
      </c>
      <c r="R33" s="11">
        <v>2.4</v>
      </c>
      <c r="S33" s="11">
        <v>2.48</v>
      </c>
      <c r="T33" s="11">
        <v>2.93</v>
      </c>
      <c r="U33" s="16">
        <v>2.9968421052631578</v>
      </c>
    </row>
    <row r="34" spans="1:21">
      <c r="A34" s="9" t="s">
        <v>30</v>
      </c>
      <c r="B34" s="10">
        <v>0</v>
      </c>
      <c r="C34" s="11">
        <v>0</v>
      </c>
      <c r="D34" s="11">
        <v>0</v>
      </c>
      <c r="E34" s="11">
        <v>0</v>
      </c>
      <c r="F34" s="11">
        <v>0</v>
      </c>
      <c r="G34" s="11">
        <v>0</v>
      </c>
      <c r="H34" s="11">
        <v>0</v>
      </c>
      <c r="I34" s="11">
        <v>0</v>
      </c>
      <c r="J34" s="11">
        <v>0</v>
      </c>
      <c r="K34" s="11">
        <v>0</v>
      </c>
      <c r="L34" s="11">
        <v>0</v>
      </c>
      <c r="M34" s="11">
        <v>0</v>
      </c>
      <c r="N34" s="11">
        <v>0</v>
      </c>
      <c r="O34" s="11">
        <v>0</v>
      </c>
      <c r="P34" s="11">
        <v>1.05</v>
      </c>
      <c r="Q34" s="11">
        <v>1.92</v>
      </c>
      <c r="R34" s="11">
        <v>2.61</v>
      </c>
      <c r="S34" s="11">
        <v>0</v>
      </c>
      <c r="T34" s="11">
        <v>0</v>
      </c>
      <c r="U34" s="16">
        <v>0.29368421052631577</v>
      </c>
    </row>
    <row r="35" spans="1:21">
      <c r="A35" s="9" t="s">
        <v>31</v>
      </c>
      <c r="B35" s="10">
        <v>5.04</v>
      </c>
      <c r="C35" s="11">
        <v>5.03</v>
      </c>
      <c r="D35" s="11">
        <v>7.6</v>
      </c>
      <c r="E35" s="11">
        <v>5.64</v>
      </c>
      <c r="F35" s="11">
        <v>6.44</v>
      </c>
      <c r="G35" s="11">
        <v>5.3</v>
      </c>
      <c r="H35" s="11">
        <v>5.05</v>
      </c>
      <c r="I35" s="11">
        <v>5.63</v>
      </c>
      <c r="J35" s="11">
        <v>3.24</v>
      </c>
      <c r="K35" s="11">
        <v>0</v>
      </c>
      <c r="L35" s="11">
        <v>9.01</v>
      </c>
      <c r="M35" s="11">
        <v>4.3899999999999997</v>
      </c>
      <c r="N35" s="11">
        <v>5.76</v>
      </c>
      <c r="O35" s="11">
        <v>5.25</v>
      </c>
      <c r="P35" s="11">
        <v>5.01</v>
      </c>
      <c r="Q35" s="11">
        <v>5.03</v>
      </c>
      <c r="R35" s="11">
        <v>3.84</v>
      </c>
      <c r="S35" s="11">
        <v>4.72</v>
      </c>
      <c r="T35" s="11">
        <v>6.58</v>
      </c>
      <c r="U35" s="16">
        <v>5.1873684210526321</v>
      </c>
    </row>
    <row r="36" spans="1:21">
      <c r="A36" s="9" t="s">
        <v>32</v>
      </c>
      <c r="B36" s="10">
        <v>4.0199999999999996</v>
      </c>
      <c r="C36" s="11">
        <v>7.8</v>
      </c>
      <c r="D36" s="11">
        <v>7.77</v>
      </c>
      <c r="E36" s="11">
        <v>3.23</v>
      </c>
      <c r="F36" s="11">
        <v>3.32</v>
      </c>
      <c r="G36" s="11">
        <v>0.97</v>
      </c>
      <c r="H36" s="11">
        <v>4.28</v>
      </c>
      <c r="I36" s="11">
        <v>2.5299999999999998</v>
      </c>
      <c r="J36" s="11">
        <v>6.08</v>
      </c>
      <c r="K36" s="11">
        <v>4.97</v>
      </c>
      <c r="L36" s="11">
        <v>8.14</v>
      </c>
      <c r="M36" s="11">
        <v>5.98</v>
      </c>
      <c r="N36" s="11">
        <v>4.8</v>
      </c>
      <c r="O36" s="11">
        <v>5.9</v>
      </c>
      <c r="P36" s="11">
        <v>5.31</v>
      </c>
      <c r="Q36" s="11">
        <v>7.38</v>
      </c>
      <c r="R36" s="11">
        <v>5.81</v>
      </c>
      <c r="S36" s="11">
        <v>6.3</v>
      </c>
      <c r="T36" s="11">
        <v>4.8600000000000003</v>
      </c>
      <c r="U36" s="16">
        <v>5.2342105263157892</v>
      </c>
    </row>
    <row r="37" spans="1:21">
      <c r="A37" s="9" t="s">
        <v>33</v>
      </c>
      <c r="B37" s="10">
        <v>6.4</v>
      </c>
      <c r="C37" s="11">
        <v>8.6999999999999993</v>
      </c>
      <c r="D37" s="11">
        <v>6.06</v>
      </c>
      <c r="E37" s="11">
        <v>5.19</v>
      </c>
      <c r="F37" s="11">
        <v>3.35</v>
      </c>
      <c r="G37" s="11">
        <v>9.92</v>
      </c>
      <c r="H37" s="11">
        <v>6.96</v>
      </c>
      <c r="I37" s="11">
        <v>3.01</v>
      </c>
      <c r="J37" s="11">
        <v>4.28</v>
      </c>
      <c r="K37" s="11">
        <v>3.42</v>
      </c>
      <c r="L37" s="11">
        <v>2.62</v>
      </c>
      <c r="M37" s="11">
        <v>0.47</v>
      </c>
      <c r="N37" s="11">
        <v>1.77</v>
      </c>
      <c r="O37" s="11">
        <v>2.06</v>
      </c>
      <c r="P37" s="11">
        <v>6.71</v>
      </c>
      <c r="Q37" s="11">
        <v>6.51</v>
      </c>
      <c r="R37" s="11">
        <v>7.12</v>
      </c>
      <c r="S37" s="11">
        <v>7.63</v>
      </c>
      <c r="T37" s="11">
        <v>4.53</v>
      </c>
      <c r="U37" s="16">
        <v>5.09</v>
      </c>
    </row>
    <row r="38" spans="1:21">
      <c r="A38" s="9" t="s">
        <v>34</v>
      </c>
      <c r="B38" s="10">
        <v>8.74</v>
      </c>
      <c r="C38" s="11">
        <v>8.25</v>
      </c>
      <c r="D38" s="11">
        <v>10.1</v>
      </c>
      <c r="E38" s="11">
        <v>7.09</v>
      </c>
      <c r="F38" s="11">
        <v>7.79</v>
      </c>
      <c r="G38" s="11">
        <v>7.44</v>
      </c>
      <c r="H38" s="11">
        <v>6.92</v>
      </c>
      <c r="I38" s="11">
        <v>6.35</v>
      </c>
      <c r="J38" s="11">
        <v>4.47</v>
      </c>
      <c r="K38" s="11">
        <v>10.52</v>
      </c>
      <c r="L38" s="11">
        <v>9.19</v>
      </c>
      <c r="M38" s="11">
        <v>10.130000000000001</v>
      </c>
      <c r="N38" s="11">
        <v>5.59</v>
      </c>
      <c r="O38" s="11">
        <v>10.35</v>
      </c>
      <c r="P38" s="11">
        <v>10.14</v>
      </c>
      <c r="Q38" s="11">
        <v>5.27</v>
      </c>
      <c r="R38" s="11">
        <v>7.65</v>
      </c>
      <c r="S38" s="11">
        <v>7.65</v>
      </c>
      <c r="T38" s="11">
        <v>6.72</v>
      </c>
      <c r="U38" s="16">
        <v>7.9136842105263163</v>
      </c>
    </row>
    <row r="39" spans="1:21">
      <c r="A39" s="9" t="s">
        <v>35</v>
      </c>
      <c r="B39" s="10">
        <v>4.1399999999999997</v>
      </c>
      <c r="C39" s="11">
        <v>4.18</v>
      </c>
      <c r="D39" s="11">
        <v>4.24</v>
      </c>
      <c r="E39" s="11">
        <v>4.16</v>
      </c>
      <c r="F39" s="11">
        <v>4.2300000000000004</v>
      </c>
      <c r="G39" s="11">
        <v>4.1500000000000004</v>
      </c>
      <c r="H39" s="11">
        <v>4.22</v>
      </c>
      <c r="I39" s="11">
        <v>0.47</v>
      </c>
      <c r="J39" s="11">
        <v>2.92</v>
      </c>
      <c r="K39" s="11">
        <v>2.35</v>
      </c>
      <c r="L39" s="11">
        <v>3.52</v>
      </c>
      <c r="M39" s="11">
        <v>3.7</v>
      </c>
      <c r="N39" s="11">
        <v>3.75</v>
      </c>
      <c r="O39" s="11">
        <v>3.62</v>
      </c>
      <c r="P39" s="11">
        <v>0.14000000000000001</v>
      </c>
      <c r="Q39" s="11">
        <v>0</v>
      </c>
      <c r="R39" s="11">
        <v>0</v>
      </c>
      <c r="S39" s="11">
        <v>3.47</v>
      </c>
      <c r="T39" s="11">
        <v>3.32</v>
      </c>
      <c r="U39" s="16">
        <v>2.9778947368421056</v>
      </c>
    </row>
    <row r="40" spans="1:21">
      <c r="A40" s="9" t="s">
        <v>36</v>
      </c>
      <c r="B40" s="10">
        <v>0.49</v>
      </c>
      <c r="C40" s="11">
        <v>0.55000000000000004</v>
      </c>
      <c r="D40" s="11">
        <v>0.55000000000000004</v>
      </c>
      <c r="E40" s="11">
        <v>0.28000000000000003</v>
      </c>
      <c r="F40" s="11">
        <v>0.47</v>
      </c>
      <c r="G40" s="11">
        <v>0.46</v>
      </c>
      <c r="H40" s="11">
        <v>7.42</v>
      </c>
      <c r="I40" s="11">
        <v>0.37</v>
      </c>
      <c r="J40" s="11">
        <v>0.47</v>
      </c>
      <c r="K40" s="11">
        <v>0.47</v>
      </c>
      <c r="L40" s="11">
        <v>0.31</v>
      </c>
      <c r="M40" s="11">
        <v>0.37</v>
      </c>
      <c r="N40" s="11">
        <v>0.31</v>
      </c>
      <c r="O40" s="11">
        <v>0.02</v>
      </c>
      <c r="P40" s="11">
        <v>1.1399999999999999</v>
      </c>
      <c r="Q40" s="11">
        <v>2.4300000000000002</v>
      </c>
      <c r="R40" s="11">
        <v>2.61</v>
      </c>
      <c r="S40" s="11">
        <v>2.5299999999999998</v>
      </c>
      <c r="T40" s="11">
        <v>5.04</v>
      </c>
      <c r="U40" s="16">
        <v>1.3836842105263158</v>
      </c>
    </row>
    <row r="41" spans="1:21">
      <c r="A41" s="9" t="s">
        <v>37</v>
      </c>
      <c r="B41" s="10">
        <v>7.83</v>
      </c>
      <c r="C41" s="11">
        <v>8.02</v>
      </c>
      <c r="D41" s="11">
        <v>8.6999999999999993</v>
      </c>
      <c r="E41" s="11">
        <v>8.5399999999999991</v>
      </c>
      <c r="F41" s="11">
        <v>8.64</v>
      </c>
      <c r="G41" s="11">
        <v>7.66</v>
      </c>
      <c r="H41" s="11">
        <v>7.91</v>
      </c>
      <c r="I41" s="11">
        <v>7.65</v>
      </c>
      <c r="J41" s="11">
        <v>7.61</v>
      </c>
      <c r="K41" s="11">
        <v>6.99</v>
      </c>
      <c r="L41" s="11">
        <v>8.61</v>
      </c>
      <c r="M41" s="11">
        <v>6.51</v>
      </c>
      <c r="N41" s="11">
        <v>7.44</v>
      </c>
      <c r="O41" s="11">
        <v>4.75</v>
      </c>
      <c r="P41" s="11">
        <v>7.14</v>
      </c>
      <c r="Q41" s="11">
        <v>7.15</v>
      </c>
      <c r="R41" s="11">
        <v>6.59</v>
      </c>
      <c r="S41" s="11">
        <v>8.01</v>
      </c>
      <c r="T41" s="11">
        <v>6.87</v>
      </c>
      <c r="U41" s="16">
        <v>7.5063157894736845</v>
      </c>
    </row>
    <row r="42" spans="1:21">
      <c r="A42" s="9" t="s">
        <v>38</v>
      </c>
      <c r="B42" s="10">
        <v>0.99</v>
      </c>
      <c r="C42" s="11">
        <v>0.99</v>
      </c>
      <c r="D42" s="11">
        <v>0.99</v>
      </c>
      <c r="E42" s="11">
        <v>0.99</v>
      </c>
      <c r="F42" s="11">
        <v>0.99</v>
      </c>
      <c r="G42" s="11">
        <v>0.99</v>
      </c>
      <c r="H42" s="11"/>
      <c r="I42" s="11"/>
      <c r="J42" s="11"/>
      <c r="K42" s="11"/>
      <c r="L42" s="11"/>
      <c r="M42" s="11"/>
      <c r="N42" s="11"/>
      <c r="O42" s="11"/>
      <c r="P42" s="11"/>
      <c r="Q42" s="11"/>
      <c r="R42" s="11"/>
      <c r="S42" s="11"/>
      <c r="T42" s="11"/>
      <c r="U42" s="16">
        <v>0.99</v>
      </c>
    </row>
    <row r="43" spans="1:21">
      <c r="A43" s="9" t="s">
        <v>39</v>
      </c>
      <c r="B43" s="10">
        <v>8.0500000000000007</v>
      </c>
      <c r="C43" s="11">
        <v>7.09</v>
      </c>
      <c r="D43" s="11">
        <v>7.79</v>
      </c>
      <c r="E43" s="11">
        <v>7.16</v>
      </c>
      <c r="F43" s="11">
        <v>7.41</v>
      </c>
      <c r="G43" s="11">
        <v>7.79</v>
      </c>
      <c r="H43" s="11">
        <v>8.3800000000000008</v>
      </c>
      <c r="I43" s="11">
        <v>7.27</v>
      </c>
      <c r="J43" s="11">
        <v>8.18</v>
      </c>
      <c r="K43" s="11">
        <v>6.58</v>
      </c>
      <c r="L43" s="11">
        <v>6.77</v>
      </c>
      <c r="M43" s="11">
        <v>7.43</v>
      </c>
      <c r="N43" s="11">
        <v>8.1999999999999993</v>
      </c>
      <c r="O43" s="11">
        <v>8.09</v>
      </c>
      <c r="P43" s="11">
        <v>8.6999999999999993</v>
      </c>
      <c r="Q43" s="11">
        <v>8.8000000000000007</v>
      </c>
      <c r="R43" s="11">
        <v>7.56</v>
      </c>
      <c r="S43" s="11">
        <v>7.92</v>
      </c>
      <c r="T43" s="11">
        <v>7.81</v>
      </c>
      <c r="U43" s="16">
        <v>7.7357894736842097</v>
      </c>
    </row>
    <row r="44" spans="1:21">
      <c r="A44" s="9" t="s">
        <v>40</v>
      </c>
      <c r="B44" s="10">
        <v>12</v>
      </c>
      <c r="C44" s="11">
        <v>9.11</v>
      </c>
      <c r="D44" s="11">
        <v>9.26</v>
      </c>
      <c r="E44" s="11">
        <v>9.19</v>
      </c>
      <c r="F44" s="11">
        <v>12.09</v>
      </c>
      <c r="G44" s="11">
        <v>13.01</v>
      </c>
      <c r="H44" s="11">
        <v>12.32</v>
      </c>
      <c r="I44" s="11">
        <v>9.77</v>
      </c>
      <c r="J44" s="11">
        <v>11.6</v>
      </c>
      <c r="K44" s="11">
        <v>9.92</v>
      </c>
      <c r="L44" s="11">
        <v>10.68</v>
      </c>
      <c r="M44" s="11">
        <v>11.64</v>
      </c>
      <c r="N44" s="11">
        <v>11.99</v>
      </c>
      <c r="O44" s="11">
        <v>11.06</v>
      </c>
      <c r="P44" s="11">
        <v>11.19</v>
      </c>
      <c r="Q44" s="11">
        <v>11.44</v>
      </c>
      <c r="R44" s="11">
        <v>10.95</v>
      </c>
      <c r="S44" s="11">
        <v>11.98</v>
      </c>
      <c r="T44" s="11">
        <v>11.81</v>
      </c>
      <c r="U44" s="16">
        <v>11.105789473684208</v>
      </c>
    </row>
    <row r="45" spans="1:21">
      <c r="A45" s="9" t="s">
        <v>41</v>
      </c>
      <c r="B45" s="10">
        <v>2.66</v>
      </c>
      <c r="C45" s="11">
        <v>3.04</v>
      </c>
      <c r="D45" s="11">
        <v>2.4900000000000002</v>
      </c>
      <c r="E45" s="11">
        <v>3.39</v>
      </c>
      <c r="F45" s="11">
        <v>2.98</v>
      </c>
      <c r="G45" s="11">
        <v>2.91</v>
      </c>
      <c r="H45" s="11">
        <v>3.85</v>
      </c>
      <c r="I45" s="11">
        <v>2.57</v>
      </c>
      <c r="J45" s="11">
        <v>3.16</v>
      </c>
      <c r="K45" s="11">
        <v>3.37</v>
      </c>
      <c r="L45" s="11">
        <v>3.23</v>
      </c>
      <c r="M45" s="11">
        <v>1.34</v>
      </c>
      <c r="N45" s="11">
        <v>4.12</v>
      </c>
      <c r="O45" s="11">
        <v>3.04</v>
      </c>
      <c r="P45" s="11">
        <v>3.27</v>
      </c>
      <c r="Q45" s="11">
        <v>3.37</v>
      </c>
      <c r="R45" s="11">
        <v>2.98</v>
      </c>
      <c r="S45" s="11">
        <v>3.26</v>
      </c>
      <c r="T45" s="11">
        <v>2.57</v>
      </c>
      <c r="U45" s="16">
        <v>3.0315789473684212</v>
      </c>
    </row>
    <row r="46" spans="1:21">
      <c r="A46" s="9" t="s">
        <v>42</v>
      </c>
      <c r="B46" s="10">
        <v>5.56</v>
      </c>
      <c r="C46" s="11">
        <v>5.05</v>
      </c>
      <c r="D46" s="11">
        <v>5.87</v>
      </c>
      <c r="E46" s="11">
        <v>5.31</v>
      </c>
      <c r="F46" s="11">
        <v>4.78</v>
      </c>
      <c r="G46" s="11">
        <v>5.71</v>
      </c>
      <c r="H46" s="11">
        <v>4.92</v>
      </c>
      <c r="I46" s="11">
        <v>5.65</v>
      </c>
      <c r="J46" s="11">
        <v>5.39</v>
      </c>
      <c r="K46" s="11">
        <v>5.22</v>
      </c>
      <c r="L46" s="11">
        <v>4.8099999999999996</v>
      </c>
      <c r="M46" s="11">
        <v>4.74</v>
      </c>
      <c r="N46" s="11">
        <v>5.19</v>
      </c>
      <c r="O46" s="11">
        <v>5.41</v>
      </c>
      <c r="P46" s="11">
        <v>4.78</v>
      </c>
      <c r="Q46" s="11">
        <v>5.34</v>
      </c>
      <c r="R46" s="11">
        <v>4.8899999999999997</v>
      </c>
      <c r="S46" s="11">
        <v>4.3899999999999997</v>
      </c>
      <c r="T46" s="11">
        <v>5.72</v>
      </c>
      <c r="U46" s="16">
        <v>5.196315789473684</v>
      </c>
    </row>
    <row r="47" spans="1:21">
      <c r="A47" s="9" t="s">
        <v>43</v>
      </c>
      <c r="B47" s="10">
        <v>7.03</v>
      </c>
      <c r="C47" s="11">
        <v>7.21</v>
      </c>
      <c r="D47" s="11">
        <v>7.05</v>
      </c>
      <c r="E47" s="11">
        <v>7.45</v>
      </c>
      <c r="F47" s="11">
        <v>7.68</v>
      </c>
      <c r="G47" s="11">
        <v>6.71</v>
      </c>
      <c r="H47" s="11">
        <v>6.81</v>
      </c>
      <c r="I47" s="11">
        <v>3.08</v>
      </c>
      <c r="J47" s="11">
        <v>6.17</v>
      </c>
      <c r="K47" s="11">
        <v>11.86</v>
      </c>
      <c r="L47" s="11">
        <v>9.01</v>
      </c>
      <c r="M47" s="11">
        <v>5.33</v>
      </c>
      <c r="N47" s="11">
        <v>4.0999999999999996</v>
      </c>
      <c r="O47" s="11">
        <v>4.9400000000000004</v>
      </c>
      <c r="P47" s="11">
        <v>6.43</v>
      </c>
      <c r="Q47" s="11">
        <v>7.13</v>
      </c>
      <c r="R47" s="11">
        <v>6.34</v>
      </c>
      <c r="S47" s="11">
        <v>0</v>
      </c>
      <c r="T47" s="11">
        <v>6.83</v>
      </c>
      <c r="U47" s="16">
        <v>6.3768421052631581</v>
      </c>
    </row>
    <row r="48" spans="1:21">
      <c r="A48" s="9" t="s">
        <v>44</v>
      </c>
      <c r="B48" s="10">
        <v>6.54</v>
      </c>
      <c r="C48" s="11">
        <v>7.01</v>
      </c>
      <c r="D48" s="11">
        <v>6.17</v>
      </c>
      <c r="E48" s="11">
        <v>6.3</v>
      </c>
      <c r="F48" s="11">
        <v>6.99</v>
      </c>
      <c r="G48" s="11">
        <v>5.81</v>
      </c>
      <c r="H48" s="11">
        <v>5.69</v>
      </c>
      <c r="I48" s="11">
        <v>4.67</v>
      </c>
      <c r="J48" s="11">
        <v>4.66</v>
      </c>
      <c r="K48" s="11">
        <v>5.25</v>
      </c>
      <c r="L48" s="11">
        <v>6.04</v>
      </c>
      <c r="M48" s="11">
        <v>5.29</v>
      </c>
      <c r="N48" s="11">
        <v>5.82</v>
      </c>
      <c r="O48" s="11">
        <v>5.45</v>
      </c>
      <c r="P48" s="11">
        <v>4.79</v>
      </c>
      <c r="Q48" s="11">
        <v>4.46</v>
      </c>
      <c r="R48" s="11">
        <v>3.19</v>
      </c>
      <c r="S48" s="11">
        <v>4.62</v>
      </c>
      <c r="T48" s="11">
        <v>5.48</v>
      </c>
      <c r="U48" s="16">
        <v>5.4857894736842114</v>
      </c>
    </row>
    <row r="49" spans="1:21">
      <c r="A49" s="9" t="s">
        <v>45</v>
      </c>
      <c r="B49" s="10">
        <v>18.510000000000002</v>
      </c>
      <c r="C49" s="11">
        <v>16.87</v>
      </c>
      <c r="D49" s="11">
        <v>9.73</v>
      </c>
      <c r="E49" s="11">
        <v>9.4</v>
      </c>
      <c r="F49" s="11">
        <v>8.76</v>
      </c>
      <c r="G49" s="11">
        <v>11.93</v>
      </c>
      <c r="H49" s="11">
        <v>9.64</v>
      </c>
      <c r="I49" s="11">
        <v>12.87</v>
      </c>
      <c r="J49" s="11">
        <v>15.79</v>
      </c>
      <c r="K49" s="11">
        <v>9.5500000000000007</v>
      </c>
      <c r="L49" s="11">
        <v>8.5299999999999994</v>
      </c>
      <c r="M49" s="11">
        <v>7.67</v>
      </c>
      <c r="N49" s="11">
        <v>7.41</v>
      </c>
      <c r="O49" s="11">
        <v>2.82</v>
      </c>
      <c r="P49" s="11">
        <v>8.31</v>
      </c>
      <c r="Q49" s="11">
        <v>9.91</v>
      </c>
      <c r="R49" s="11">
        <v>7.18</v>
      </c>
      <c r="S49" s="11">
        <v>3.33</v>
      </c>
      <c r="T49" s="11">
        <v>4.21</v>
      </c>
      <c r="U49" s="16">
        <v>9.6010526315789466</v>
      </c>
    </row>
    <row r="50" spans="1:21">
      <c r="A50" s="9" t="s">
        <v>46</v>
      </c>
      <c r="B50" s="10">
        <v>15.62</v>
      </c>
      <c r="C50" s="11">
        <v>19.2</v>
      </c>
      <c r="D50" s="11">
        <v>13.7</v>
      </c>
      <c r="E50" s="11">
        <v>2.0499999999999998</v>
      </c>
      <c r="F50" s="11">
        <v>2.0699999999999998</v>
      </c>
      <c r="G50" s="11">
        <v>1.44</v>
      </c>
      <c r="H50" s="11">
        <v>13.39</v>
      </c>
      <c r="I50" s="11">
        <v>9.2899999999999991</v>
      </c>
      <c r="J50" s="11">
        <v>8.6199999999999992</v>
      </c>
      <c r="K50" s="11">
        <v>7.5</v>
      </c>
      <c r="L50" s="11">
        <v>9.26</v>
      </c>
      <c r="M50" s="11">
        <v>14.11</v>
      </c>
      <c r="N50" s="11">
        <v>2.2799999999999998</v>
      </c>
      <c r="O50" s="11">
        <v>5.54</v>
      </c>
      <c r="P50" s="11">
        <v>4.37</v>
      </c>
      <c r="Q50" s="11">
        <v>2.41</v>
      </c>
      <c r="R50" s="11">
        <v>1.5</v>
      </c>
      <c r="S50" s="11">
        <v>2.87</v>
      </c>
      <c r="T50" s="11">
        <v>7.54</v>
      </c>
      <c r="U50" s="16">
        <v>7.5136842105263151</v>
      </c>
    </row>
    <row r="51" spans="1:21">
      <c r="A51" s="9" t="s">
        <v>47</v>
      </c>
      <c r="B51" s="10">
        <v>0</v>
      </c>
      <c r="C51" s="11">
        <v>0</v>
      </c>
      <c r="D51" s="11">
        <v>4.05</v>
      </c>
      <c r="E51" s="11">
        <v>1.55</v>
      </c>
      <c r="F51" s="11">
        <v>1.55</v>
      </c>
      <c r="G51" s="11">
        <v>6.58</v>
      </c>
      <c r="H51" s="11">
        <v>4.1399999999999997</v>
      </c>
      <c r="I51" s="11">
        <v>6.26</v>
      </c>
      <c r="J51" s="11">
        <v>5.12</v>
      </c>
      <c r="K51" s="11">
        <v>5.27</v>
      </c>
      <c r="L51" s="11">
        <v>5.26</v>
      </c>
      <c r="M51" s="11">
        <v>5.16</v>
      </c>
      <c r="N51" s="11">
        <v>4.3</v>
      </c>
      <c r="O51" s="11">
        <v>0</v>
      </c>
      <c r="P51" s="11">
        <v>0</v>
      </c>
      <c r="Q51" s="11">
        <v>0</v>
      </c>
      <c r="R51" s="11">
        <v>0</v>
      </c>
      <c r="S51" s="11">
        <v>0</v>
      </c>
      <c r="T51" s="11">
        <v>11.71</v>
      </c>
      <c r="U51" s="16">
        <v>3.2078947368421051</v>
      </c>
    </row>
    <row r="52" spans="1:21">
      <c r="A52" s="9" t="s">
        <v>48</v>
      </c>
      <c r="B52" s="10">
        <v>0.1</v>
      </c>
      <c r="C52" s="11">
        <v>1.1599999999999999</v>
      </c>
      <c r="D52" s="11">
        <v>1.38</v>
      </c>
      <c r="E52" s="11">
        <v>1.53</v>
      </c>
      <c r="F52" s="11">
        <v>0.81</v>
      </c>
      <c r="G52" s="11">
        <v>2.92</v>
      </c>
      <c r="H52" s="11">
        <v>0.16</v>
      </c>
      <c r="I52" s="11">
        <v>1.29</v>
      </c>
      <c r="J52" s="11">
        <v>-2.56</v>
      </c>
      <c r="K52" s="11">
        <v>1.02</v>
      </c>
      <c r="L52" s="11">
        <v>1.04</v>
      </c>
      <c r="M52" s="11">
        <v>11.81</v>
      </c>
      <c r="N52" s="11">
        <v>3.42</v>
      </c>
      <c r="O52" s="11">
        <v>2.5299999999999998</v>
      </c>
      <c r="P52" s="11">
        <v>10.07</v>
      </c>
      <c r="Q52" s="11">
        <v>3.12</v>
      </c>
      <c r="R52" s="11">
        <v>3.25</v>
      </c>
      <c r="S52" s="11">
        <v>4.8099999999999996</v>
      </c>
      <c r="T52" s="11">
        <v>2.79</v>
      </c>
      <c r="U52" s="16">
        <v>2.6657894736842107</v>
      </c>
    </row>
    <row r="53" spans="1:21">
      <c r="A53" s="9" t="s">
        <v>49</v>
      </c>
      <c r="B53" s="10">
        <v>7.14</v>
      </c>
      <c r="C53" s="11">
        <v>6.62</v>
      </c>
      <c r="D53" s="11">
        <v>9.1999999999999993</v>
      </c>
      <c r="E53" s="11">
        <v>7.98</v>
      </c>
      <c r="F53" s="11">
        <v>9.73</v>
      </c>
      <c r="G53" s="11">
        <v>8.64</v>
      </c>
      <c r="H53" s="11">
        <v>6.4</v>
      </c>
      <c r="I53" s="11">
        <v>7.29</v>
      </c>
      <c r="J53" s="11">
        <v>9.27</v>
      </c>
      <c r="K53" s="11">
        <v>8.59</v>
      </c>
      <c r="L53" s="11">
        <v>7.68</v>
      </c>
      <c r="M53" s="11">
        <v>6.85</v>
      </c>
      <c r="N53" s="11">
        <v>8.26</v>
      </c>
      <c r="O53" s="11">
        <v>8.02</v>
      </c>
      <c r="P53" s="11">
        <v>7.01</v>
      </c>
      <c r="Q53" s="11">
        <v>7.42</v>
      </c>
      <c r="R53" s="11">
        <v>6.21</v>
      </c>
      <c r="S53" s="11">
        <v>5.86</v>
      </c>
      <c r="T53" s="11">
        <v>6.02</v>
      </c>
      <c r="U53" s="16">
        <v>7.5889473684210538</v>
      </c>
    </row>
    <row r="54" spans="1:21">
      <c r="A54" s="9" t="s">
        <v>50</v>
      </c>
      <c r="B54" s="10">
        <v>10.58</v>
      </c>
      <c r="C54" s="11">
        <v>11.19</v>
      </c>
      <c r="D54" s="11">
        <v>8.24</v>
      </c>
      <c r="E54" s="11">
        <v>10.81</v>
      </c>
      <c r="F54" s="11">
        <v>10.54</v>
      </c>
      <c r="G54" s="11">
        <v>11.03</v>
      </c>
      <c r="H54" s="11">
        <v>10.46</v>
      </c>
      <c r="I54" s="11">
        <v>8.4499999999999993</v>
      </c>
      <c r="J54" s="11">
        <v>13.19</v>
      </c>
      <c r="K54" s="11">
        <v>10.51</v>
      </c>
      <c r="L54" s="11">
        <v>7.98</v>
      </c>
      <c r="M54" s="11">
        <v>7.06</v>
      </c>
      <c r="N54" s="11">
        <v>7.84</v>
      </c>
      <c r="O54" s="11">
        <v>6.77</v>
      </c>
      <c r="P54" s="11">
        <v>7.85</v>
      </c>
      <c r="Q54" s="11">
        <v>7.82</v>
      </c>
      <c r="R54" s="11">
        <v>7.82</v>
      </c>
      <c r="S54" s="11">
        <v>7.56</v>
      </c>
      <c r="T54" s="11">
        <v>7.44</v>
      </c>
      <c r="U54" s="16">
        <v>9.1126315789473669</v>
      </c>
    </row>
    <row r="55" spans="1:21">
      <c r="A55" s="9" t="s">
        <v>51</v>
      </c>
      <c r="B55" s="10">
        <v>2.96</v>
      </c>
      <c r="C55" s="11">
        <v>3.24</v>
      </c>
      <c r="D55" s="11">
        <v>2.83</v>
      </c>
      <c r="E55" s="11">
        <v>3.94</v>
      </c>
      <c r="F55" s="11">
        <v>5.72</v>
      </c>
      <c r="G55" s="11">
        <v>5.31</v>
      </c>
      <c r="H55" s="11">
        <v>3.96</v>
      </c>
      <c r="I55" s="11">
        <v>3.44</v>
      </c>
      <c r="J55" s="11">
        <v>2.12</v>
      </c>
      <c r="K55" s="11">
        <v>2.98</v>
      </c>
      <c r="L55" s="11">
        <v>2.46</v>
      </c>
      <c r="M55" s="11">
        <v>4.1900000000000004</v>
      </c>
      <c r="N55" s="11">
        <v>5.03</v>
      </c>
      <c r="O55" s="11">
        <v>3.52</v>
      </c>
      <c r="P55" s="11">
        <v>1.84</v>
      </c>
      <c r="Q55" s="11">
        <v>3.8</v>
      </c>
      <c r="R55" s="11">
        <v>3.57</v>
      </c>
      <c r="S55" s="11">
        <v>0.2</v>
      </c>
      <c r="T55" s="11">
        <v>3.65</v>
      </c>
      <c r="U55" s="16">
        <v>3.4084210526315792</v>
      </c>
    </row>
    <row r="56" spans="1:21">
      <c r="A56" s="9" t="s">
        <v>52</v>
      </c>
      <c r="B56" s="10">
        <v>10.039999999999999</v>
      </c>
      <c r="C56" s="11">
        <v>9.8800000000000008</v>
      </c>
      <c r="D56" s="11">
        <v>8.7100000000000009</v>
      </c>
      <c r="E56" s="11">
        <v>6.04</v>
      </c>
      <c r="F56" s="11">
        <v>5.0199999999999996</v>
      </c>
      <c r="G56" s="11">
        <v>6.82</v>
      </c>
      <c r="H56" s="11">
        <v>7.1</v>
      </c>
      <c r="I56" s="11">
        <v>7.1</v>
      </c>
      <c r="J56" s="11">
        <v>6.83</v>
      </c>
      <c r="K56" s="11">
        <v>5.26</v>
      </c>
      <c r="L56" s="11">
        <v>5.56</v>
      </c>
      <c r="M56" s="11">
        <v>5.26</v>
      </c>
      <c r="N56" s="11">
        <v>9.52</v>
      </c>
      <c r="O56" s="11">
        <v>0</v>
      </c>
      <c r="P56" s="11">
        <v>4.76</v>
      </c>
      <c r="Q56" s="11">
        <v>9.09</v>
      </c>
      <c r="R56" s="11">
        <v>8.64</v>
      </c>
      <c r="S56" s="11">
        <v>8.4</v>
      </c>
      <c r="T56" s="11">
        <v>0</v>
      </c>
      <c r="U56" s="16">
        <v>6.5278947368421072</v>
      </c>
    </row>
    <row r="57" spans="1:21">
      <c r="A57" s="9" t="s">
        <v>53</v>
      </c>
      <c r="B57" s="10">
        <v>8.01</v>
      </c>
      <c r="C57" s="11">
        <v>6.1</v>
      </c>
      <c r="D57" s="11">
        <v>8.84</v>
      </c>
      <c r="E57" s="11">
        <v>3.16</v>
      </c>
      <c r="F57" s="11">
        <v>7.49</v>
      </c>
      <c r="G57" s="11">
        <v>7.68</v>
      </c>
      <c r="H57" s="11">
        <v>5.16</v>
      </c>
      <c r="I57" s="11">
        <v>6.01</v>
      </c>
      <c r="J57" s="11">
        <v>26.58</v>
      </c>
      <c r="K57" s="11">
        <v>35.630000000000003</v>
      </c>
      <c r="L57" s="11">
        <v>23.72</v>
      </c>
      <c r="M57" s="11">
        <v>0</v>
      </c>
      <c r="N57" s="11">
        <v>5.22</v>
      </c>
      <c r="O57" s="11">
        <v>1.66</v>
      </c>
      <c r="P57" s="11">
        <v>7.63</v>
      </c>
      <c r="Q57" s="11">
        <v>9.15</v>
      </c>
      <c r="R57" s="11">
        <v>8.5500000000000007</v>
      </c>
      <c r="S57" s="11">
        <v>6.8</v>
      </c>
      <c r="T57" s="11">
        <v>7.72</v>
      </c>
      <c r="U57" s="16">
        <v>9.7426315789473694</v>
      </c>
    </row>
    <row r="58" spans="1:21">
      <c r="A58" s="9" t="s">
        <v>54</v>
      </c>
      <c r="B58" s="10">
        <v>3.42</v>
      </c>
      <c r="C58" s="11">
        <v>2.67</v>
      </c>
      <c r="D58" s="11">
        <v>4.2300000000000004</v>
      </c>
      <c r="E58" s="11">
        <v>4.03</v>
      </c>
      <c r="F58" s="11">
        <v>3.83</v>
      </c>
      <c r="G58" s="11">
        <v>2.58</v>
      </c>
      <c r="H58" s="11">
        <v>3.55</v>
      </c>
      <c r="I58" s="11">
        <v>2.74</v>
      </c>
      <c r="J58" s="11">
        <v>1.96</v>
      </c>
      <c r="K58" s="11">
        <v>88.3</v>
      </c>
      <c r="L58" s="11">
        <v>5.4</v>
      </c>
      <c r="M58" s="11">
        <v>2.4300000000000002</v>
      </c>
      <c r="N58" s="11">
        <v>6.94</v>
      </c>
      <c r="O58" s="11">
        <v>1.91</v>
      </c>
      <c r="P58" s="11">
        <v>6.66</v>
      </c>
      <c r="Q58" s="11">
        <v>3</v>
      </c>
      <c r="R58" s="11">
        <v>6.43</v>
      </c>
      <c r="S58" s="11">
        <v>1</v>
      </c>
      <c r="T58" s="11">
        <v>1.29</v>
      </c>
      <c r="U58" s="16">
        <v>8.0194736842105261</v>
      </c>
    </row>
    <row r="59" spans="1:21">
      <c r="A59" s="9" t="s">
        <v>55</v>
      </c>
      <c r="B59" s="10">
        <v>2.89</v>
      </c>
      <c r="C59" s="11">
        <v>3.41</v>
      </c>
      <c r="D59" s="11">
        <v>6.75</v>
      </c>
      <c r="E59" s="11">
        <v>0.74</v>
      </c>
      <c r="F59" s="11">
        <v>4.74</v>
      </c>
      <c r="G59" s="11">
        <v>4.1399999999999997</v>
      </c>
      <c r="H59" s="11">
        <v>3.45</v>
      </c>
      <c r="I59" s="11">
        <v>1.92</v>
      </c>
      <c r="J59" s="11">
        <v>4.26</v>
      </c>
      <c r="K59" s="11">
        <v>3.41</v>
      </c>
      <c r="L59" s="11">
        <v>3.48</v>
      </c>
      <c r="M59" s="11">
        <v>7.84</v>
      </c>
      <c r="N59" s="11">
        <v>5.96</v>
      </c>
      <c r="O59" s="11">
        <v>3.62</v>
      </c>
      <c r="P59" s="11">
        <v>3.59</v>
      </c>
      <c r="Q59" s="11">
        <v>3.7</v>
      </c>
      <c r="R59" s="11">
        <v>4.18</v>
      </c>
      <c r="S59" s="11">
        <v>4.5199999999999996</v>
      </c>
      <c r="T59" s="11">
        <v>3.54</v>
      </c>
      <c r="U59" s="16">
        <v>4.0073684210526306</v>
      </c>
    </row>
    <row r="60" spans="1:21">
      <c r="A60" s="9" t="s">
        <v>56</v>
      </c>
      <c r="B60" s="10">
        <v>6.13</v>
      </c>
      <c r="C60" s="11">
        <v>5.38</v>
      </c>
      <c r="D60" s="11">
        <v>5.66</v>
      </c>
      <c r="E60" s="11">
        <v>5.95</v>
      </c>
      <c r="F60" s="11">
        <v>4.6399999999999997</v>
      </c>
      <c r="G60" s="11">
        <v>6.72</v>
      </c>
      <c r="H60" s="11">
        <v>6.32</v>
      </c>
      <c r="I60" s="11">
        <v>6.39</v>
      </c>
      <c r="J60" s="11">
        <v>5.15</v>
      </c>
      <c r="K60" s="11">
        <v>5.36</v>
      </c>
      <c r="L60" s="11">
        <v>5.28</v>
      </c>
      <c r="M60" s="11">
        <v>5.44</v>
      </c>
      <c r="N60" s="11">
        <v>6.33</v>
      </c>
      <c r="O60" s="11">
        <v>6.33</v>
      </c>
      <c r="P60" s="11">
        <v>5.24</v>
      </c>
      <c r="Q60" s="11">
        <v>4.46</v>
      </c>
      <c r="R60" s="11">
        <v>6.23</v>
      </c>
      <c r="S60" s="11">
        <v>5.03</v>
      </c>
      <c r="T60" s="11">
        <v>5.07</v>
      </c>
      <c r="U60" s="16">
        <v>5.6373684210526305</v>
      </c>
    </row>
    <row r="61" spans="1:21">
      <c r="A61" s="9" t="s">
        <v>57</v>
      </c>
      <c r="B61" s="10">
        <v>0.11</v>
      </c>
      <c r="C61" s="11">
        <v>0.14000000000000001</v>
      </c>
      <c r="D61" s="11">
        <v>0.18</v>
      </c>
      <c r="E61" s="11">
        <v>0.26</v>
      </c>
      <c r="F61" s="11">
        <v>0.1</v>
      </c>
      <c r="G61" s="11">
        <v>0.09</v>
      </c>
      <c r="H61" s="11">
        <v>0.08</v>
      </c>
      <c r="I61" s="11">
        <v>0.09</v>
      </c>
      <c r="J61" s="11">
        <v>0.13</v>
      </c>
      <c r="K61" s="11">
        <v>7.0000000000000007E-2</v>
      </c>
      <c r="L61" s="11">
        <v>0.03</v>
      </c>
      <c r="M61" s="11">
        <v>0</v>
      </c>
      <c r="N61" s="11">
        <v>0</v>
      </c>
      <c r="O61" s="11">
        <v>0.01</v>
      </c>
      <c r="P61" s="11">
        <v>0</v>
      </c>
      <c r="Q61" s="11">
        <v>0</v>
      </c>
      <c r="R61" s="11">
        <v>0</v>
      </c>
      <c r="S61" s="11">
        <v>0</v>
      </c>
      <c r="T61" s="11">
        <v>0</v>
      </c>
      <c r="U61" s="16">
        <v>6.7894736842105258E-2</v>
      </c>
    </row>
    <row r="62" spans="1:21">
      <c r="A62" s="9" t="s">
        <v>58</v>
      </c>
      <c r="B62" s="10">
        <v>9.91</v>
      </c>
      <c r="C62" s="11">
        <v>9.93</v>
      </c>
      <c r="D62" s="11">
        <v>0</v>
      </c>
      <c r="E62" s="11">
        <v>3.91</v>
      </c>
      <c r="F62" s="11">
        <v>7.31</v>
      </c>
      <c r="G62" s="11">
        <v>6.93</v>
      </c>
      <c r="H62" s="11">
        <v>6.93</v>
      </c>
      <c r="I62" s="11">
        <v>10.57</v>
      </c>
      <c r="J62" s="11">
        <v>5.38</v>
      </c>
      <c r="K62" s="11">
        <v>6.91</v>
      </c>
      <c r="L62" s="11">
        <v>4.91</v>
      </c>
      <c r="M62" s="11">
        <v>4.53</v>
      </c>
      <c r="N62" s="11">
        <v>3.67</v>
      </c>
      <c r="O62" s="11">
        <v>5.1100000000000003</v>
      </c>
      <c r="P62" s="11">
        <v>7.27</v>
      </c>
      <c r="Q62" s="11">
        <v>2.48</v>
      </c>
      <c r="R62" s="11">
        <v>3.3</v>
      </c>
      <c r="S62" s="11">
        <v>3.69</v>
      </c>
      <c r="T62" s="11">
        <v>4.32</v>
      </c>
      <c r="U62" s="16">
        <v>5.634736842105263</v>
      </c>
    </row>
    <row r="63" spans="1:21">
      <c r="A63" s="9" t="s">
        <v>59</v>
      </c>
      <c r="B63" s="10">
        <v>4.1500000000000004</v>
      </c>
      <c r="C63" s="11">
        <v>5.97</v>
      </c>
      <c r="D63" s="11">
        <v>9.3000000000000007</v>
      </c>
      <c r="E63" s="11">
        <v>4.99</v>
      </c>
      <c r="F63" s="11">
        <v>3.52</v>
      </c>
      <c r="G63" s="11">
        <v>0</v>
      </c>
      <c r="H63" s="11">
        <v>0</v>
      </c>
      <c r="I63" s="11">
        <v>0</v>
      </c>
      <c r="J63" s="11">
        <v>0.15</v>
      </c>
      <c r="K63" s="11">
        <v>1.08</v>
      </c>
      <c r="L63" s="11">
        <v>0</v>
      </c>
      <c r="M63" s="11">
        <v>10.5</v>
      </c>
      <c r="N63" s="11">
        <v>2.27</v>
      </c>
      <c r="O63" s="11">
        <v>0.18</v>
      </c>
      <c r="P63" s="11">
        <v>7.88</v>
      </c>
      <c r="Q63" s="11">
        <v>4.59</v>
      </c>
      <c r="R63" s="11">
        <v>7.65</v>
      </c>
      <c r="S63" s="11">
        <v>0</v>
      </c>
      <c r="T63" s="11">
        <v>0</v>
      </c>
      <c r="U63" s="16">
        <v>3.2752631578947375</v>
      </c>
    </row>
    <row r="64" spans="1:21">
      <c r="A64" s="9" t="s">
        <v>60</v>
      </c>
      <c r="B64" s="10">
        <v>4.09</v>
      </c>
      <c r="C64" s="11">
        <v>4.8499999999999996</v>
      </c>
      <c r="D64" s="11">
        <v>4.53</v>
      </c>
      <c r="E64" s="11">
        <v>3.58</v>
      </c>
      <c r="F64" s="11">
        <v>3.79</v>
      </c>
      <c r="G64" s="11">
        <v>3.79</v>
      </c>
      <c r="H64" s="11">
        <v>3.37</v>
      </c>
      <c r="I64" s="11">
        <v>4.07</v>
      </c>
      <c r="J64" s="11">
        <v>4.03</v>
      </c>
      <c r="K64" s="11">
        <v>4.0599999999999996</v>
      </c>
      <c r="L64" s="11">
        <v>5.56</v>
      </c>
      <c r="M64" s="11">
        <v>3.36</v>
      </c>
      <c r="N64" s="11">
        <v>3.04</v>
      </c>
      <c r="O64" s="11">
        <v>7.21</v>
      </c>
      <c r="P64" s="11">
        <v>2.02</v>
      </c>
      <c r="Q64" s="11">
        <v>2.02</v>
      </c>
      <c r="R64" s="11">
        <v>0.78</v>
      </c>
      <c r="S64" s="11">
        <v>0.32</v>
      </c>
      <c r="T64" s="11">
        <v>2.46</v>
      </c>
      <c r="U64" s="16">
        <v>3.5226315789473679</v>
      </c>
    </row>
    <row r="65" spans="1:21">
      <c r="A65" s="9" t="s">
        <v>61</v>
      </c>
      <c r="B65" s="10">
        <v>8.35</v>
      </c>
      <c r="C65" s="11">
        <v>2.87</v>
      </c>
      <c r="D65" s="11">
        <v>2.67</v>
      </c>
      <c r="E65" s="11">
        <v>2.84</v>
      </c>
      <c r="F65" s="11">
        <v>2.4300000000000002</v>
      </c>
      <c r="G65" s="11">
        <v>2.34</v>
      </c>
      <c r="H65" s="11">
        <v>2.2000000000000002</v>
      </c>
      <c r="I65" s="11">
        <v>2.13</v>
      </c>
      <c r="J65" s="11">
        <v>1.05</v>
      </c>
      <c r="K65" s="11">
        <v>0.84</v>
      </c>
      <c r="L65" s="11">
        <v>0.83</v>
      </c>
      <c r="M65" s="11">
        <v>0.75</v>
      </c>
      <c r="N65" s="11">
        <v>0.74</v>
      </c>
      <c r="O65" s="11">
        <v>0</v>
      </c>
      <c r="P65" s="11">
        <v>0.73</v>
      </c>
      <c r="Q65" s="11">
        <v>0.8</v>
      </c>
      <c r="R65" s="11">
        <v>0.81</v>
      </c>
      <c r="S65" s="11">
        <v>0.75</v>
      </c>
      <c r="T65" s="11">
        <v>0.79</v>
      </c>
      <c r="U65" s="16">
        <v>1.7852631578947367</v>
      </c>
    </row>
    <row r="66" spans="1:21">
      <c r="A66" s="9" t="s">
        <v>62</v>
      </c>
      <c r="B66" s="10"/>
      <c r="C66" s="11">
        <v>0.5</v>
      </c>
      <c r="D66" s="11">
        <v>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6">
        <v>2.7777777777777776E-2</v>
      </c>
    </row>
    <row r="67" spans="1:21">
      <c r="A67" s="9" t="s">
        <v>63</v>
      </c>
      <c r="B67" s="10">
        <v>10.87</v>
      </c>
      <c r="C67" s="11">
        <v>13.07</v>
      </c>
      <c r="D67" s="11">
        <v>13.74</v>
      </c>
      <c r="E67" s="11">
        <v>11.96</v>
      </c>
      <c r="F67" s="11">
        <v>11.33</v>
      </c>
      <c r="G67" s="11">
        <v>9.56</v>
      </c>
      <c r="H67" s="11">
        <v>8.89</v>
      </c>
      <c r="I67" s="11">
        <v>8.59</v>
      </c>
      <c r="J67" s="11">
        <v>8.42</v>
      </c>
      <c r="K67" s="11">
        <v>9.19</v>
      </c>
      <c r="L67" s="11">
        <v>8.6199999999999992</v>
      </c>
      <c r="M67" s="11">
        <v>7.5</v>
      </c>
      <c r="N67" s="11">
        <v>6.89</v>
      </c>
      <c r="O67" s="11">
        <v>7.54</v>
      </c>
      <c r="P67" s="11">
        <v>7.62</v>
      </c>
      <c r="Q67" s="11">
        <v>6.46</v>
      </c>
      <c r="R67" s="11">
        <v>7.78</v>
      </c>
      <c r="S67" s="11">
        <v>8.9600000000000009</v>
      </c>
      <c r="T67" s="11">
        <v>9.49</v>
      </c>
      <c r="U67" s="16">
        <v>9.2884210526315805</v>
      </c>
    </row>
    <row r="68" spans="1:21">
      <c r="A68" s="9" t="s">
        <v>64</v>
      </c>
      <c r="B68" s="10">
        <v>5.81</v>
      </c>
      <c r="C68" s="11">
        <v>10</v>
      </c>
      <c r="D68" s="11">
        <v>12</v>
      </c>
      <c r="E68" s="11">
        <v>11.65</v>
      </c>
      <c r="F68" s="11">
        <v>9.17</v>
      </c>
      <c r="G68" s="11">
        <v>9.61</v>
      </c>
      <c r="H68" s="11">
        <v>1.1000000000000001</v>
      </c>
      <c r="I68" s="11">
        <v>7.42</v>
      </c>
      <c r="J68" s="11">
        <v>9.8800000000000008</v>
      </c>
      <c r="K68" s="11">
        <v>5.36</v>
      </c>
      <c r="L68" s="11">
        <v>7.17</v>
      </c>
      <c r="M68" s="11">
        <v>3.64</v>
      </c>
      <c r="N68" s="11">
        <v>6.05</v>
      </c>
      <c r="O68" s="11">
        <v>7.21</v>
      </c>
      <c r="P68" s="11">
        <v>7.43</v>
      </c>
      <c r="Q68" s="11">
        <v>4.8600000000000003</v>
      </c>
      <c r="R68" s="11">
        <v>4.54</v>
      </c>
      <c r="S68" s="11">
        <v>3.13</v>
      </c>
      <c r="T68" s="11">
        <v>10.62</v>
      </c>
      <c r="U68" s="16">
        <v>7.1921052631578952</v>
      </c>
    </row>
    <row r="69" spans="1:21">
      <c r="A69" s="9" t="s">
        <v>65</v>
      </c>
      <c r="B69" s="10">
        <v>4.41</v>
      </c>
      <c r="C69" s="11">
        <v>4.41</v>
      </c>
      <c r="D69" s="11">
        <v>4.41</v>
      </c>
      <c r="E69" s="11">
        <v>4.41</v>
      </c>
      <c r="F69" s="11">
        <v>4.41</v>
      </c>
      <c r="G69" s="11">
        <v>4.76</v>
      </c>
      <c r="H69" s="11">
        <v>4.78</v>
      </c>
      <c r="I69" s="11">
        <v>6</v>
      </c>
      <c r="J69" s="11">
        <v>3.67</v>
      </c>
      <c r="K69" s="11">
        <v>7.17</v>
      </c>
      <c r="L69" s="11">
        <v>4.78</v>
      </c>
      <c r="M69" s="11">
        <v>8.49</v>
      </c>
      <c r="N69" s="11">
        <v>7.01</v>
      </c>
      <c r="O69" s="11">
        <v>7.5</v>
      </c>
      <c r="P69" s="11">
        <v>9.1999999999999993</v>
      </c>
      <c r="Q69" s="11">
        <v>5.12</v>
      </c>
      <c r="R69" s="11">
        <v>6.96</v>
      </c>
      <c r="S69" s="11">
        <v>9.51</v>
      </c>
      <c r="T69" s="11">
        <v>8.74</v>
      </c>
      <c r="U69" s="16">
        <v>6.0915789473684212</v>
      </c>
    </row>
    <row r="70" spans="1:21">
      <c r="A70" s="9" t="s">
        <v>66</v>
      </c>
      <c r="B70" s="10">
        <v>11.41</v>
      </c>
      <c r="C70" s="11">
        <v>7.99</v>
      </c>
      <c r="D70" s="11">
        <v>6.91</v>
      </c>
      <c r="E70" s="11">
        <v>7.48</v>
      </c>
      <c r="F70" s="11">
        <v>4.5</v>
      </c>
      <c r="G70" s="11">
        <v>5.4</v>
      </c>
      <c r="H70" s="11">
        <v>4.84</v>
      </c>
      <c r="I70" s="11">
        <v>8.93</v>
      </c>
      <c r="J70" s="11">
        <v>0</v>
      </c>
      <c r="K70" s="11">
        <v>0</v>
      </c>
      <c r="L70" s="11">
        <v>0</v>
      </c>
      <c r="M70" s="11">
        <v>9.01</v>
      </c>
      <c r="N70" s="11">
        <v>5.35</v>
      </c>
      <c r="O70" s="11">
        <v>9.06</v>
      </c>
      <c r="P70" s="11">
        <v>14.14</v>
      </c>
      <c r="Q70" s="11"/>
      <c r="R70" s="11"/>
      <c r="S70" s="11"/>
      <c r="T70" s="11"/>
      <c r="U70" s="16">
        <v>6.3346666666666662</v>
      </c>
    </row>
    <row r="71" spans="1:21">
      <c r="A71" s="9" t="s">
        <v>67</v>
      </c>
      <c r="B71" s="10">
        <v>9.8800000000000008</v>
      </c>
      <c r="C71" s="11">
        <v>16.29</v>
      </c>
      <c r="D71" s="11">
        <v>9.52</v>
      </c>
      <c r="E71" s="11">
        <v>9.5299999999999994</v>
      </c>
      <c r="F71" s="11">
        <v>9.5299999999999994</v>
      </c>
      <c r="G71" s="11">
        <v>9.19</v>
      </c>
      <c r="H71" s="11">
        <v>9.98</v>
      </c>
      <c r="I71" s="11">
        <v>9.56</v>
      </c>
      <c r="J71" s="11">
        <v>7.66</v>
      </c>
      <c r="K71" s="11">
        <v>8.9</v>
      </c>
      <c r="L71" s="11">
        <v>8.2899999999999991</v>
      </c>
      <c r="M71" s="11">
        <v>9.5399999999999991</v>
      </c>
      <c r="N71" s="11">
        <v>15.63</v>
      </c>
      <c r="O71" s="11">
        <v>7.89</v>
      </c>
      <c r="P71" s="11">
        <v>9.4700000000000006</v>
      </c>
      <c r="Q71" s="11">
        <v>9.77</v>
      </c>
      <c r="R71" s="11">
        <v>8.24</v>
      </c>
      <c r="S71" s="11">
        <v>9.57</v>
      </c>
      <c r="T71" s="11">
        <v>4.3899999999999997</v>
      </c>
      <c r="U71" s="16">
        <v>9.6226315789473684</v>
      </c>
    </row>
    <row r="72" spans="1:21">
      <c r="A72" s="9" t="s">
        <v>68</v>
      </c>
      <c r="B72" s="10">
        <v>12.53</v>
      </c>
      <c r="C72" s="11">
        <v>3.49</v>
      </c>
      <c r="D72" s="11">
        <v>7.44</v>
      </c>
      <c r="E72" s="11">
        <v>4.24</v>
      </c>
      <c r="F72" s="11">
        <v>5.1100000000000003</v>
      </c>
      <c r="G72" s="11">
        <v>18.670000000000002</v>
      </c>
      <c r="H72" s="11">
        <v>1.68</v>
      </c>
      <c r="I72" s="11">
        <v>3.9</v>
      </c>
      <c r="J72" s="11">
        <v>1.18</v>
      </c>
      <c r="K72" s="11">
        <v>3.23</v>
      </c>
      <c r="L72" s="11">
        <v>4.4000000000000004</v>
      </c>
      <c r="M72" s="11">
        <v>2.06</v>
      </c>
      <c r="N72" s="11">
        <v>2.08</v>
      </c>
      <c r="O72" s="11">
        <v>7.58</v>
      </c>
      <c r="P72" s="11">
        <v>5.25</v>
      </c>
      <c r="Q72" s="11">
        <v>4.58</v>
      </c>
      <c r="R72" s="11">
        <v>4.58</v>
      </c>
      <c r="S72" s="11">
        <v>9.14</v>
      </c>
      <c r="T72" s="11">
        <v>7.6</v>
      </c>
      <c r="U72" s="16">
        <v>5.7231578947368416</v>
      </c>
    </row>
    <row r="73" spans="1:21">
      <c r="A73" s="9" t="s">
        <v>69</v>
      </c>
      <c r="B73" s="10">
        <v>4.4000000000000004</v>
      </c>
      <c r="C73" s="11">
        <v>5.0999999999999996</v>
      </c>
      <c r="D73" s="11">
        <v>3.54</v>
      </c>
      <c r="E73" s="11">
        <v>2.84</v>
      </c>
      <c r="F73" s="11">
        <v>0</v>
      </c>
      <c r="G73" s="11">
        <v>0</v>
      </c>
      <c r="H73" s="11">
        <v>0</v>
      </c>
      <c r="I73" s="11">
        <v>0</v>
      </c>
      <c r="J73" s="11">
        <v>0</v>
      </c>
      <c r="K73" s="11">
        <v>0</v>
      </c>
      <c r="L73" s="11">
        <v>0</v>
      </c>
      <c r="M73" s="11">
        <v>0</v>
      </c>
      <c r="N73" s="11">
        <v>6.61</v>
      </c>
      <c r="O73" s="11">
        <v>0</v>
      </c>
      <c r="P73" s="11"/>
      <c r="Q73" s="11"/>
      <c r="R73" s="11"/>
      <c r="S73" s="11"/>
      <c r="T73" s="11"/>
      <c r="U73" s="16">
        <v>1.6064285714285713</v>
      </c>
    </row>
    <row r="74" spans="1:21">
      <c r="A74" s="9" t="s">
        <v>70</v>
      </c>
      <c r="B74" s="10">
        <v>9.01</v>
      </c>
      <c r="C74" s="11">
        <v>9.1300000000000008</v>
      </c>
      <c r="D74" s="11">
        <v>8.61</v>
      </c>
      <c r="E74" s="11">
        <v>7.77</v>
      </c>
      <c r="F74" s="11">
        <v>8.9</v>
      </c>
      <c r="G74" s="11">
        <v>8.8000000000000007</v>
      </c>
      <c r="H74" s="11">
        <v>8.42</v>
      </c>
      <c r="I74" s="11">
        <v>5.33</v>
      </c>
      <c r="J74" s="11">
        <v>1.61</v>
      </c>
      <c r="K74" s="11">
        <v>0.65</v>
      </c>
      <c r="L74" s="11">
        <v>1.73</v>
      </c>
      <c r="M74" s="11">
        <v>2.5</v>
      </c>
      <c r="N74" s="11">
        <v>3.45</v>
      </c>
      <c r="O74" s="11">
        <v>6.74</v>
      </c>
      <c r="P74" s="11">
        <v>5.14</v>
      </c>
      <c r="Q74" s="11">
        <v>5.26</v>
      </c>
      <c r="R74" s="11">
        <v>5.57</v>
      </c>
      <c r="S74" s="11">
        <v>7.53</v>
      </c>
      <c r="T74" s="11">
        <v>4.68</v>
      </c>
      <c r="U74" s="16">
        <v>5.8331578947368428</v>
      </c>
    </row>
    <row r="75" spans="1:21">
      <c r="A75" s="9" t="s">
        <v>71</v>
      </c>
      <c r="B75" s="10">
        <v>11.35</v>
      </c>
      <c r="C75" s="11">
        <v>7.75</v>
      </c>
      <c r="D75" s="11">
        <v>9.1999999999999993</v>
      </c>
      <c r="E75" s="11">
        <v>8.86</v>
      </c>
      <c r="F75" s="11">
        <v>9.0399999999999991</v>
      </c>
      <c r="G75" s="11">
        <v>9.1</v>
      </c>
      <c r="H75" s="11">
        <v>8.35</v>
      </c>
      <c r="I75" s="11">
        <v>8.3699999999999992</v>
      </c>
      <c r="J75" s="11">
        <v>7.9</v>
      </c>
      <c r="K75" s="11">
        <v>6.59</v>
      </c>
      <c r="L75" s="11">
        <v>11.96</v>
      </c>
      <c r="M75" s="11">
        <v>10.029999999999999</v>
      </c>
      <c r="N75" s="11">
        <v>11.8</v>
      </c>
      <c r="O75" s="11">
        <v>12.11</v>
      </c>
      <c r="P75" s="11">
        <v>8.59</v>
      </c>
      <c r="Q75" s="11">
        <v>10.17</v>
      </c>
      <c r="R75" s="11">
        <v>10.119999999999999</v>
      </c>
      <c r="S75" s="11">
        <v>8.91</v>
      </c>
      <c r="T75" s="11">
        <v>10.69</v>
      </c>
      <c r="U75" s="16">
        <v>9.5205263157894731</v>
      </c>
    </row>
    <row r="76" spans="1:21">
      <c r="A76" s="9" t="s">
        <v>72</v>
      </c>
      <c r="B76" s="10">
        <v>2.7</v>
      </c>
      <c r="C76" s="11">
        <v>4.2300000000000004</v>
      </c>
      <c r="D76" s="11">
        <v>4.5999999999999996</v>
      </c>
      <c r="E76" s="11">
        <v>2.02</v>
      </c>
      <c r="F76" s="11">
        <v>4.95</v>
      </c>
      <c r="G76" s="11">
        <v>2.52</v>
      </c>
      <c r="H76" s="11">
        <v>4.08</v>
      </c>
      <c r="I76" s="11">
        <v>3.94</v>
      </c>
      <c r="J76" s="11">
        <v>9.64</v>
      </c>
      <c r="K76" s="11">
        <v>3.79</v>
      </c>
      <c r="L76" s="11">
        <v>3.54</v>
      </c>
      <c r="M76" s="11">
        <v>2.97</v>
      </c>
      <c r="N76" s="11">
        <v>3.61</v>
      </c>
      <c r="O76" s="11">
        <v>2.84</v>
      </c>
      <c r="P76" s="11">
        <v>3.35</v>
      </c>
      <c r="Q76" s="11">
        <v>5.14</v>
      </c>
      <c r="R76" s="11">
        <v>3.44</v>
      </c>
      <c r="S76" s="11">
        <v>2.38</v>
      </c>
      <c r="T76" s="11">
        <v>3.82</v>
      </c>
      <c r="U76" s="16">
        <v>3.871578947368421</v>
      </c>
    </row>
    <row r="77" spans="1:21">
      <c r="A77" s="9" t="s">
        <v>73</v>
      </c>
      <c r="B77" s="10">
        <v>10.71</v>
      </c>
      <c r="C77" s="11">
        <v>11.75</v>
      </c>
      <c r="D77" s="11">
        <v>11.37</v>
      </c>
      <c r="E77" s="11">
        <v>8.58</v>
      </c>
      <c r="F77" s="11">
        <v>10.64</v>
      </c>
      <c r="G77" s="11">
        <v>8.36</v>
      </c>
      <c r="H77" s="11">
        <v>7.63</v>
      </c>
      <c r="I77" s="11">
        <v>9.35</v>
      </c>
      <c r="J77" s="11">
        <v>9.23</v>
      </c>
      <c r="K77" s="11">
        <v>8.15</v>
      </c>
      <c r="L77" s="11">
        <v>7.68</v>
      </c>
      <c r="M77" s="11">
        <v>7.55</v>
      </c>
      <c r="N77" s="11">
        <v>8.0500000000000007</v>
      </c>
      <c r="O77" s="11">
        <v>7.47</v>
      </c>
      <c r="P77" s="11">
        <v>8.11</v>
      </c>
      <c r="Q77" s="11">
        <v>8.4600000000000009</v>
      </c>
      <c r="R77" s="11">
        <v>8.81</v>
      </c>
      <c r="S77" s="11">
        <v>8.9</v>
      </c>
      <c r="T77" s="11">
        <v>9.23</v>
      </c>
      <c r="U77" s="16">
        <v>8.9489473684210523</v>
      </c>
    </row>
    <row r="78" spans="1:21">
      <c r="A78" s="9" t="s">
        <v>74</v>
      </c>
      <c r="B78" s="10">
        <v>10.25</v>
      </c>
      <c r="C78" s="11">
        <v>9.68</v>
      </c>
      <c r="D78" s="11">
        <v>9.1199999999999992</v>
      </c>
      <c r="E78" s="11">
        <v>8.5</v>
      </c>
      <c r="F78" s="11">
        <v>10.27</v>
      </c>
      <c r="G78" s="11">
        <v>9.5500000000000007</v>
      </c>
      <c r="H78" s="11">
        <v>9.0299999999999994</v>
      </c>
      <c r="I78" s="11">
        <v>8.5299999999999994</v>
      </c>
      <c r="J78" s="11">
        <v>12.16</v>
      </c>
      <c r="K78" s="11">
        <v>8.25</v>
      </c>
      <c r="L78" s="11">
        <v>9.24</v>
      </c>
      <c r="M78" s="11">
        <v>5.44</v>
      </c>
      <c r="N78" s="11">
        <v>8.35</v>
      </c>
      <c r="O78" s="11">
        <v>8.84</v>
      </c>
      <c r="P78" s="11">
        <v>9.1199999999999992</v>
      </c>
      <c r="Q78" s="11">
        <v>7.58</v>
      </c>
      <c r="R78" s="11">
        <v>8.3000000000000007</v>
      </c>
      <c r="S78" s="11">
        <v>8.1300000000000008</v>
      </c>
      <c r="T78" s="11">
        <v>8.49</v>
      </c>
      <c r="U78" s="16">
        <v>8.8857894736842109</v>
      </c>
    </row>
    <row r="79" spans="1:21">
      <c r="A79" s="9" t="s">
        <v>75</v>
      </c>
      <c r="B79" s="10">
        <v>6.31</v>
      </c>
      <c r="C79" s="11">
        <v>10.72</v>
      </c>
      <c r="D79" s="11">
        <v>10.11</v>
      </c>
      <c r="E79" s="11">
        <v>10.52</v>
      </c>
      <c r="F79" s="11">
        <v>11.01</v>
      </c>
      <c r="G79" s="11">
        <v>10.89</v>
      </c>
      <c r="H79" s="11">
        <v>11.41</v>
      </c>
      <c r="I79" s="11">
        <v>11.79</v>
      </c>
      <c r="J79" s="11">
        <v>16.97</v>
      </c>
      <c r="K79" s="11">
        <v>9.36</v>
      </c>
      <c r="L79" s="11">
        <v>13.17</v>
      </c>
      <c r="M79" s="11">
        <v>7.81</v>
      </c>
      <c r="N79" s="11">
        <v>11.1</v>
      </c>
      <c r="O79" s="11">
        <v>8.5299999999999994</v>
      </c>
      <c r="P79" s="11">
        <v>7.13</v>
      </c>
      <c r="Q79" s="11">
        <v>12.91</v>
      </c>
      <c r="R79" s="11">
        <v>12.31</v>
      </c>
      <c r="S79" s="11">
        <v>12.83</v>
      </c>
      <c r="T79" s="11">
        <v>12.96</v>
      </c>
      <c r="U79" s="16">
        <v>10.938947368421053</v>
      </c>
    </row>
    <row r="80" spans="1:21">
      <c r="A80" s="9" t="s">
        <v>76</v>
      </c>
      <c r="B80" s="10">
        <v>11.1</v>
      </c>
      <c r="C80" s="11">
        <v>11.68</v>
      </c>
      <c r="D80" s="11">
        <v>11.67</v>
      </c>
      <c r="E80" s="11">
        <v>9.23</v>
      </c>
      <c r="F80" s="11">
        <v>9.4700000000000006</v>
      </c>
      <c r="G80" s="11">
        <v>9.35</v>
      </c>
      <c r="H80" s="11">
        <v>8.5299999999999994</v>
      </c>
      <c r="I80" s="11">
        <v>8.31</v>
      </c>
      <c r="J80" s="11">
        <v>6.82</v>
      </c>
      <c r="K80" s="11">
        <v>8.6</v>
      </c>
      <c r="L80" s="11">
        <v>10.58</v>
      </c>
      <c r="M80" s="11">
        <v>11.45</v>
      </c>
      <c r="N80" s="11">
        <v>10.18</v>
      </c>
      <c r="O80" s="11">
        <v>9.59</v>
      </c>
      <c r="P80" s="11">
        <v>9.06</v>
      </c>
      <c r="Q80" s="11">
        <v>9.85</v>
      </c>
      <c r="R80" s="11">
        <v>9.49</v>
      </c>
      <c r="S80" s="11">
        <v>11.01</v>
      </c>
      <c r="T80" s="11">
        <v>10.039999999999999</v>
      </c>
      <c r="U80" s="16">
        <v>9.7899999999999991</v>
      </c>
    </row>
    <row r="81" spans="1:21">
      <c r="A81" s="9" t="s">
        <v>77</v>
      </c>
      <c r="B81" s="10">
        <v>7</v>
      </c>
      <c r="C81" s="11">
        <v>7.92</v>
      </c>
      <c r="D81" s="11">
        <v>6.62</v>
      </c>
      <c r="E81" s="11">
        <v>8.9499999999999993</v>
      </c>
      <c r="F81" s="11">
        <v>8.98</v>
      </c>
      <c r="G81" s="11">
        <v>7.17</v>
      </c>
      <c r="H81" s="11"/>
      <c r="I81" s="11"/>
      <c r="J81" s="11"/>
      <c r="K81" s="11"/>
      <c r="L81" s="11"/>
      <c r="M81" s="11"/>
      <c r="N81" s="11"/>
      <c r="O81" s="11"/>
      <c r="P81" s="11"/>
      <c r="Q81" s="11"/>
      <c r="R81" s="11"/>
      <c r="S81" s="11"/>
      <c r="T81" s="11"/>
      <c r="U81" s="16">
        <v>7.7733333333333334</v>
      </c>
    </row>
    <row r="82" spans="1:21">
      <c r="A82" s="9" t="s">
        <v>78</v>
      </c>
      <c r="B82" s="10">
        <v>4</v>
      </c>
      <c r="C82" s="11">
        <v>7.48</v>
      </c>
      <c r="D82" s="11">
        <v>4.95</v>
      </c>
      <c r="E82" s="11">
        <v>11.99</v>
      </c>
      <c r="F82" s="11">
        <v>12.44</v>
      </c>
      <c r="G82" s="11">
        <v>5.65</v>
      </c>
      <c r="H82" s="11">
        <v>9.9</v>
      </c>
      <c r="I82" s="11">
        <v>9.24</v>
      </c>
      <c r="J82" s="11">
        <v>10.91</v>
      </c>
      <c r="K82" s="11">
        <v>13.63</v>
      </c>
      <c r="L82" s="11">
        <v>12.25</v>
      </c>
      <c r="M82" s="11">
        <v>4</v>
      </c>
      <c r="N82" s="11">
        <v>8.91</v>
      </c>
      <c r="O82" s="11">
        <v>6.48</v>
      </c>
      <c r="P82" s="11">
        <v>2.67</v>
      </c>
      <c r="Q82" s="11">
        <v>4.4400000000000004</v>
      </c>
      <c r="R82" s="11">
        <v>0.89</v>
      </c>
      <c r="S82" s="11">
        <v>0.95</v>
      </c>
      <c r="T82" s="11">
        <v>1.79</v>
      </c>
      <c r="U82" s="16">
        <v>6.9773684210526294</v>
      </c>
    </row>
    <row r="83" spans="1:21">
      <c r="A83" s="9" t="s">
        <v>79</v>
      </c>
      <c r="B83" s="10">
        <v>14.98</v>
      </c>
      <c r="C83" s="11">
        <v>7</v>
      </c>
      <c r="D83" s="11">
        <v>7</v>
      </c>
      <c r="E83" s="11">
        <v>6.54</v>
      </c>
      <c r="F83" s="11">
        <v>10</v>
      </c>
      <c r="G83" s="11">
        <v>15.38</v>
      </c>
      <c r="H83" s="11">
        <v>11.35</v>
      </c>
      <c r="I83" s="11">
        <v>11.35</v>
      </c>
      <c r="J83" s="11">
        <v>9.48</v>
      </c>
      <c r="K83" s="11">
        <v>4.3099999999999996</v>
      </c>
      <c r="L83" s="11">
        <v>4.46</v>
      </c>
      <c r="M83" s="11">
        <v>4.46</v>
      </c>
      <c r="N83" s="11">
        <v>3.07</v>
      </c>
      <c r="O83" s="11">
        <v>0</v>
      </c>
      <c r="P83" s="11">
        <v>0</v>
      </c>
      <c r="Q83" s="11">
        <v>0</v>
      </c>
      <c r="R83" s="11">
        <v>0</v>
      </c>
      <c r="S83" s="11">
        <v>6.36</v>
      </c>
      <c r="T83" s="11">
        <v>0</v>
      </c>
      <c r="U83" s="16">
        <v>6.0915789473684203</v>
      </c>
    </row>
    <row r="84" spans="1:21">
      <c r="A84" s="9" t="s">
        <v>80</v>
      </c>
      <c r="B84" s="10"/>
      <c r="C84" s="11"/>
      <c r="D84" s="11"/>
      <c r="E84" s="11"/>
      <c r="F84" s="11"/>
      <c r="G84" s="11"/>
      <c r="H84" s="11"/>
      <c r="I84" s="11"/>
      <c r="J84" s="11"/>
      <c r="K84" s="11"/>
      <c r="L84" s="11"/>
      <c r="M84" s="11"/>
      <c r="N84" s="11"/>
      <c r="O84" s="11">
        <v>25.65</v>
      </c>
      <c r="P84" s="11">
        <v>0.93</v>
      </c>
      <c r="Q84" s="11">
        <v>2.36</v>
      </c>
      <c r="R84" s="11">
        <v>3.44</v>
      </c>
      <c r="S84" s="11">
        <v>2.7</v>
      </c>
      <c r="T84" s="11">
        <v>3.33</v>
      </c>
      <c r="U84" s="16">
        <v>6.4016666666666664</v>
      </c>
    </row>
    <row r="85" spans="1:21">
      <c r="A85" s="9" t="s">
        <v>81</v>
      </c>
      <c r="B85" s="10">
        <v>1.2</v>
      </c>
      <c r="C85" s="11">
        <v>0.39</v>
      </c>
      <c r="D85" s="11">
        <v>1.1399999999999999</v>
      </c>
      <c r="E85" s="11">
        <v>1.07</v>
      </c>
      <c r="F85" s="11">
        <v>1.1000000000000001</v>
      </c>
      <c r="G85" s="11">
        <v>1.01</v>
      </c>
      <c r="H85" s="11">
        <v>1.33</v>
      </c>
      <c r="I85" s="11">
        <v>1.22</v>
      </c>
      <c r="J85" s="11">
        <v>0.94</v>
      </c>
      <c r="K85" s="11">
        <v>1.37</v>
      </c>
      <c r="L85" s="11">
        <v>1.45</v>
      </c>
      <c r="M85" s="11">
        <v>0.81</v>
      </c>
      <c r="N85" s="11">
        <v>0</v>
      </c>
      <c r="O85" s="11">
        <v>2.72</v>
      </c>
      <c r="P85" s="11">
        <v>2.72</v>
      </c>
      <c r="Q85" s="11">
        <v>3.29</v>
      </c>
      <c r="R85" s="11">
        <v>6.3</v>
      </c>
      <c r="S85" s="11">
        <v>0</v>
      </c>
      <c r="T85" s="11">
        <v>0</v>
      </c>
      <c r="U85" s="16">
        <v>1.4768421052631577</v>
      </c>
    </row>
    <row r="86" spans="1:21">
      <c r="A86" s="9" t="s">
        <v>82</v>
      </c>
      <c r="B86" s="10"/>
      <c r="C86" s="11"/>
      <c r="D86" s="11"/>
      <c r="E86" s="11"/>
      <c r="F86" s="11"/>
      <c r="G86" s="11"/>
      <c r="H86" s="11"/>
      <c r="I86" s="11"/>
      <c r="J86" s="11"/>
      <c r="K86" s="11"/>
      <c r="L86" s="11">
        <v>5.04</v>
      </c>
      <c r="M86" s="11">
        <v>5.01</v>
      </c>
      <c r="N86" s="11">
        <v>4.0599999999999996</v>
      </c>
      <c r="O86" s="11">
        <v>3.64</v>
      </c>
      <c r="P86" s="11">
        <v>4.07</v>
      </c>
      <c r="Q86" s="11">
        <v>3.62</v>
      </c>
      <c r="R86" s="11">
        <v>3.64</v>
      </c>
      <c r="S86" s="11">
        <v>3.53</v>
      </c>
      <c r="T86" s="11">
        <v>3.62</v>
      </c>
      <c r="U86" s="16">
        <v>4.0255555555555551</v>
      </c>
    </row>
    <row r="87" spans="1:21">
      <c r="A87" s="9" t="s">
        <v>83</v>
      </c>
      <c r="B87" s="10">
        <v>11.3</v>
      </c>
      <c r="C87" s="11">
        <v>7.91</v>
      </c>
      <c r="D87" s="11">
        <v>9.36</v>
      </c>
      <c r="E87" s="11">
        <v>11.93</v>
      </c>
      <c r="F87" s="11">
        <v>9.07</v>
      </c>
      <c r="G87" s="11">
        <v>12.05</v>
      </c>
      <c r="H87" s="11">
        <v>13.31</v>
      </c>
      <c r="I87" s="11">
        <v>10.1</v>
      </c>
      <c r="J87" s="11">
        <v>9.1999999999999993</v>
      </c>
      <c r="K87" s="11">
        <v>8.68</v>
      </c>
      <c r="L87" s="11">
        <v>8.8699999999999992</v>
      </c>
      <c r="M87" s="11">
        <v>8.7200000000000006</v>
      </c>
      <c r="N87" s="11">
        <v>8.86</v>
      </c>
      <c r="O87" s="11">
        <v>7.43</v>
      </c>
      <c r="P87" s="11">
        <v>5.98</v>
      </c>
      <c r="Q87" s="11">
        <v>7.05</v>
      </c>
      <c r="R87" s="11">
        <v>6.89</v>
      </c>
      <c r="S87" s="11">
        <v>5.8</v>
      </c>
      <c r="T87" s="11">
        <v>5.92</v>
      </c>
      <c r="U87" s="16">
        <v>8.8647368421052644</v>
      </c>
    </row>
    <row r="88" spans="1:21">
      <c r="A88" s="9" t="s">
        <v>84</v>
      </c>
      <c r="B88" s="10">
        <v>0</v>
      </c>
      <c r="C88" s="11">
        <v>0</v>
      </c>
      <c r="D88" s="11">
        <v>0</v>
      </c>
      <c r="E88" s="11">
        <v>1.1499999999999999</v>
      </c>
      <c r="F88" s="11">
        <v>5.81</v>
      </c>
      <c r="G88" s="11">
        <v>2.98</v>
      </c>
      <c r="H88" s="11">
        <v>3.15</v>
      </c>
      <c r="I88" s="11">
        <v>0</v>
      </c>
      <c r="J88" s="11">
        <v>6.02</v>
      </c>
      <c r="K88" s="11">
        <v>6.03</v>
      </c>
      <c r="L88" s="11">
        <v>5.09</v>
      </c>
      <c r="M88" s="11">
        <v>5.64</v>
      </c>
      <c r="N88" s="11">
        <v>5.67</v>
      </c>
      <c r="O88" s="11">
        <v>0</v>
      </c>
      <c r="P88" s="11">
        <v>0</v>
      </c>
      <c r="Q88" s="11">
        <v>0</v>
      </c>
      <c r="R88" s="11">
        <v>7.38</v>
      </c>
      <c r="S88" s="11">
        <v>0</v>
      </c>
      <c r="T88" s="11">
        <v>0</v>
      </c>
      <c r="U88" s="16">
        <v>2.5747368421052634</v>
      </c>
    </row>
    <row r="89" spans="1:21">
      <c r="A89" s="9" t="s">
        <v>85</v>
      </c>
      <c r="B89" s="10">
        <v>5.94</v>
      </c>
      <c r="C89" s="11">
        <v>5.76</v>
      </c>
      <c r="D89" s="11">
        <v>5.15</v>
      </c>
      <c r="E89" s="11">
        <v>5.53</v>
      </c>
      <c r="F89" s="11">
        <v>4.76</v>
      </c>
      <c r="G89" s="11">
        <v>4.59</v>
      </c>
      <c r="H89" s="11">
        <v>5.81</v>
      </c>
      <c r="I89" s="11">
        <v>5.5</v>
      </c>
      <c r="J89" s="11">
        <v>5.67</v>
      </c>
      <c r="K89" s="11">
        <v>5.3</v>
      </c>
      <c r="L89" s="11">
        <v>5.59</v>
      </c>
      <c r="M89" s="11">
        <v>7.19</v>
      </c>
      <c r="N89" s="11">
        <v>6.14</v>
      </c>
      <c r="O89" s="11">
        <v>4.92</v>
      </c>
      <c r="P89" s="11">
        <v>5.84</v>
      </c>
      <c r="Q89" s="11">
        <v>6.64</v>
      </c>
      <c r="R89" s="11">
        <v>5.46</v>
      </c>
      <c r="S89" s="11">
        <v>6.31</v>
      </c>
      <c r="T89" s="11">
        <v>4.22</v>
      </c>
      <c r="U89" s="16">
        <v>5.59578947368421</v>
      </c>
    </row>
    <row r="90" spans="1:21">
      <c r="A90" s="9" t="s">
        <v>86</v>
      </c>
      <c r="B90" s="10">
        <v>0</v>
      </c>
      <c r="C90" s="11">
        <v>0</v>
      </c>
      <c r="D90" s="11">
        <v>0</v>
      </c>
      <c r="E90" s="11">
        <v>0</v>
      </c>
      <c r="F90" s="11">
        <v>6</v>
      </c>
      <c r="G90" s="11">
        <v>1.06</v>
      </c>
      <c r="H90" s="11">
        <v>0</v>
      </c>
      <c r="I90" s="11">
        <v>0</v>
      </c>
      <c r="J90" s="11">
        <v>4.93</v>
      </c>
      <c r="K90" s="11">
        <v>4.93</v>
      </c>
      <c r="L90" s="11">
        <v>3.83</v>
      </c>
      <c r="M90" s="11">
        <v>3.7</v>
      </c>
      <c r="N90" s="11">
        <v>3.24</v>
      </c>
      <c r="O90" s="11">
        <v>0.53</v>
      </c>
      <c r="P90" s="11">
        <v>5.56</v>
      </c>
      <c r="Q90" s="11">
        <v>8.0500000000000007</v>
      </c>
      <c r="R90" s="11">
        <v>7.19</v>
      </c>
      <c r="S90" s="11">
        <v>10.83</v>
      </c>
      <c r="T90" s="11">
        <v>5.23</v>
      </c>
      <c r="U90" s="16">
        <v>3.4252631578947366</v>
      </c>
    </row>
    <row r="91" spans="1:21">
      <c r="A91" s="9" t="s">
        <v>87</v>
      </c>
      <c r="B91" s="10">
        <v>0</v>
      </c>
      <c r="C91" s="11">
        <v>0</v>
      </c>
      <c r="D91" s="11">
        <v>0</v>
      </c>
      <c r="E91" s="11">
        <v>0</v>
      </c>
      <c r="F91" s="11">
        <v>0</v>
      </c>
      <c r="G91" s="11">
        <v>0</v>
      </c>
      <c r="H91" s="11">
        <v>0</v>
      </c>
      <c r="I91" s="11">
        <v>5.21</v>
      </c>
      <c r="J91" s="11">
        <v>3.93</v>
      </c>
      <c r="K91" s="11">
        <v>0</v>
      </c>
      <c r="L91" s="11">
        <v>3.55</v>
      </c>
      <c r="M91" s="11">
        <v>2.93</v>
      </c>
      <c r="N91" s="11">
        <v>4.3099999999999996</v>
      </c>
      <c r="O91" s="11">
        <v>0</v>
      </c>
      <c r="P91" s="11">
        <v>0</v>
      </c>
      <c r="Q91" s="11">
        <v>0</v>
      </c>
      <c r="R91" s="11">
        <v>0</v>
      </c>
      <c r="S91" s="11">
        <v>5.19</v>
      </c>
      <c r="T91" s="11">
        <v>3.05</v>
      </c>
      <c r="U91" s="16">
        <v>1.4826315789473685</v>
      </c>
    </row>
    <row r="92" spans="1:21">
      <c r="A92" s="9" t="s">
        <v>88</v>
      </c>
      <c r="B92" s="10">
        <v>9.9</v>
      </c>
      <c r="C92" s="11">
        <v>9.7899999999999991</v>
      </c>
      <c r="D92" s="11">
        <v>9.57</v>
      </c>
      <c r="E92" s="11">
        <v>9.7899999999999991</v>
      </c>
      <c r="F92" s="11">
        <v>8.9</v>
      </c>
      <c r="G92" s="11">
        <v>8.31</v>
      </c>
      <c r="H92" s="11">
        <v>9.3800000000000008</v>
      </c>
      <c r="I92" s="11">
        <v>8.7200000000000006</v>
      </c>
      <c r="J92" s="11">
        <v>13.66</v>
      </c>
      <c r="K92" s="11">
        <v>7.95</v>
      </c>
      <c r="L92" s="11">
        <v>9.69</v>
      </c>
      <c r="M92" s="11">
        <v>7.54</v>
      </c>
      <c r="N92" s="11">
        <v>9.58</v>
      </c>
      <c r="O92" s="11">
        <v>8.41</v>
      </c>
      <c r="P92" s="11">
        <v>9.25</v>
      </c>
      <c r="Q92" s="11">
        <v>9.24</v>
      </c>
      <c r="R92" s="11">
        <v>8.69</v>
      </c>
      <c r="S92" s="11">
        <v>9.76</v>
      </c>
      <c r="T92" s="11">
        <v>9.2899999999999991</v>
      </c>
      <c r="U92" s="16">
        <v>9.3378947368421041</v>
      </c>
    </row>
    <row r="93" spans="1:21">
      <c r="A93" s="9" t="s">
        <v>89</v>
      </c>
      <c r="B93" s="10">
        <v>4.67</v>
      </c>
      <c r="C93" s="11">
        <v>5.74</v>
      </c>
      <c r="D93" s="11">
        <v>8.17</v>
      </c>
      <c r="E93" s="11">
        <v>5.4</v>
      </c>
      <c r="F93" s="11">
        <v>4.96</v>
      </c>
      <c r="G93" s="11">
        <v>5.76</v>
      </c>
      <c r="H93" s="11">
        <v>3.97</v>
      </c>
      <c r="I93" s="11">
        <v>4.09</v>
      </c>
      <c r="J93" s="11">
        <v>4.5</v>
      </c>
      <c r="K93" s="11">
        <v>5.14</v>
      </c>
      <c r="L93" s="11">
        <v>4.46</v>
      </c>
      <c r="M93" s="11">
        <v>3.8</v>
      </c>
      <c r="N93" s="11">
        <v>9.23</v>
      </c>
      <c r="O93" s="11">
        <v>4.8</v>
      </c>
      <c r="P93" s="11">
        <v>4.3899999999999997</v>
      </c>
      <c r="Q93" s="11">
        <v>3.74</v>
      </c>
      <c r="R93" s="11">
        <v>2.61</v>
      </c>
      <c r="S93" s="11">
        <v>3.4</v>
      </c>
      <c r="T93" s="11">
        <v>4.29</v>
      </c>
      <c r="U93" s="16">
        <v>4.9010526315789464</v>
      </c>
    </row>
    <row r="94" spans="1:21">
      <c r="A94" s="9" t="s">
        <v>90</v>
      </c>
      <c r="B94" s="10">
        <v>7.81</v>
      </c>
      <c r="C94" s="11">
        <v>6.38</v>
      </c>
      <c r="D94" s="11">
        <v>7.45</v>
      </c>
      <c r="E94" s="11">
        <v>6.17</v>
      </c>
      <c r="F94" s="11">
        <v>8.07</v>
      </c>
      <c r="G94" s="11">
        <v>6.98</v>
      </c>
      <c r="H94" s="11">
        <v>7.79</v>
      </c>
      <c r="I94" s="11">
        <v>7.15</v>
      </c>
      <c r="J94" s="11">
        <v>6.78</v>
      </c>
      <c r="K94" s="11">
        <v>4.1100000000000003</v>
      </c>
      <c r="L94" s="11">
        <v>3.22</v>
      </c>
      <c r="M94" s="11">
        <v>6.44</v>
      </c>
      <c r="N94" s="11">
        <v>6.19</v>
      </c>
      <c r="O94" s="11">
        <v>8.02</v>
      </c>
      <c r="P94" s="11">
        <v>7.6</v>
      </c>
      <c r="Q94" s="11">
        <v>8.89</v>
      </c>
      <c r="R94" s="11">
        <v>7.65</v>
      </c>
      <c r="S94" s="11">
        <v>6.71</v>
      </c>
      <c r="T94" s="11">
        <v>5.97</v>
      </c>
      <c r="U94" s="16">
        <v>6.8094736842105261</v>
      </c>
    </row>
    <row r="95" spans="1:21">
      <c r="A95" s="9" t="s">
        <v>91</v>
      </c>
      <c r="B95" s="10">
        <v>7.51</v>
      </c>
      <c r="C95" s="11">
        <v>8.77</v>
      </c>
      <c r="D95" s="11">
        <v>8.64</v>
      </c>
      <c r="E95" s="11">
        <v>7.08</v>
      </c>
      <c r="F95" s="11">
        <v>8.0299999999999994</v>
      </c>
      <c r="G95" s="11">
        <v>7.68</v>
      </c>
      <c r="H95" s="11">
        <v>6.71</v>
      </c>
      <c r="I95" s="11">
        <v>7.51</v>
      </c>
      <c r="J95" s="11">
        <v>7.26</v>
      </c>
      <c r="K95" s="11">
        <v>7.5</v>
      </c>
      <c r="L95" s="11">
        <v>8.75</v>
      </c>
      <c r="M95" s="11">
        <v>7.85</v>
      </c>
      <c r="N95" s="11">
        <v>5.83</v>
      </c>
      <c r="O95" s="11">
        <v>6.75</v>
      </c>
      <c r="P95" s="11">
        <v>7.45</v>
      </c>
      <c r="Q95" s="11">
        <v>6.94</v>
      </c>
      <c r="R95" s="11">
        <v>7.87</v>
      </c>
      <c r="S95" s="11">
        <v>8.56</v>
      </c>
      <c r="T95" s="11">
        <v>7.38</v>
      </c>
      <c r="U95" s="16">
        <v>7.5826315789473684</v>
      </c>
    </row>
    <row r="96" spans="1:21">
      <c r="A96" s="9" t="s">
        <v>92</v>
      </c>
      <c r="B96" s="10">
        <v>0</v>
      </c>
      <c r="C96" s="11">
        <v>0</v>
      </c>
      <c r="D96" s="11">
        <v>0</v>
      </c>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6">
        <v>0</v>
      </c>
    </row>
    <row r="97" spans="1:21">
      <c r="A97" s="9" t="s">
        <v>93</v>
      </c>
      <c r="B97" s="10"/>
      <c r="C97" s="11"/>
      <c r="D97" s="11"/>
      <c r="E97" s="11"/>
      <c r="F97" s="11"/>
      <c r="G97" s="11">
        <v>13.01</v>
      </c>
      <c r="H97" s="11">
        <v>20.65</v>
      </c>
      <c r="I97" s="11">
        <v>1.1499999999999999</v>
      </c>
      <c r="J97" s="11">
        <v>5.73</v>
      </c>
      <c r="K97" s="11">
        <v>0</v>
      </c>
      <c r="L97" s="11">
        <v>19.989999999999998</v>
      </c>
      <c r="M97" s="11">
        <v>14.68</v>
      </c>
      <c r="N97" s="11">
        <v>8.09</v>
      </c>
      <c r="O97" s="11">
        <v>8.66</v>
      </c>
      <c r="P97" s="11">
        <v>2.64</v>
      </c>
      <c r="Q97" s="11">
        <v>6.07</v>
      </c>
      <c r="R97" s="11">
        <v>0</v>
      </c>
      <c r="S97" s="11"/>
      <c r="T97" s="11"/>
      <c r="U97" s="16">
        <v>8.3891666666666662</v>
      </c>
    </row>
    <row r="98" spans="1:21">
      <c r="A98" s="9" t="s">
        <v>94</v>
      </c>
      <c r="B98" s="10">
        <v>1.0900000000000001</v>
      </c>
      <c r="C98" s="11">
        <v>1.22</v>
      </c>
      <c r="D98" s="11">
        <v>2.2999999999999998</v>
      </c>
      <c r="E98" s="11">
        <v>0</v>
      </c>
      <c r="F98" s="11">
        <v>0</v>
      </c>
      <c r="G98" s="11">
        <v>0</v>
      </c>
      <c r="H98" s="11">
        <v>0</v>
      </c>
      <c r="I98" s="11">
        <v>0</v>
      </c>
      <c r="J98" s="11">
        <v>0</v>
      </c>
      <c r="K98" s="11">
        <v>0</v>
      </c>
      <c r="L98" s="11">
        <v>0</v>
      </c>
      <c r="M98" s="11">
        <v>0</v>
      </c>
      <c r="N98" s="11">
        <v>1.43</v>
      </c>
      <c r="O98" s="11">
        <v>1.38</v>
      </c>
      <c r="P98" s="11">
        <v>1.35</v>
      </c>
      <c r="Q98" s="11">
        <v>0</v>
      </c>
      <c r="R98" s="11">
        <v>0</v>
      </c>
      <c r="S98" s="11">
        <v>0</v>
      </c>
      <c r="T98" s="11">
        <v>0</v>
      </c>
      <c r="U98" s="16">
        <v>0.46157894736842103</v>
      </c>
    </row>
    <row r="99" spans="1:21">
      <c r="A99" s="9" t="s">
        <v>95</v>
      </c>
      <c r="B99" s="10">
        <v>14.3</v>
      </c>
      <c r="C99" s="11">
        <v>10.19</v>
      </c>
      <c r="D99" s="11">
        <v>10.87</v>
      </c>
      <c r="E99" s="11">
        <v>5.07</v>
      </c>
      <c r="F99" s="11">
        <v>6.35</v>
      </c>
      <c r="G99" s="11">
        <v>5.58</v>
      </c>
      <c r="H99" s="11">
        <v>6.25</v>
      </c>
      <c r="I99" s="11">
        <v>8.85</v>
      </c>
      <c r="J99" s="11">
        <v>9.2200000000000006</v>
      </c>
      <c r="K99" s="11">
        <v>8.91</v>
      </c>
      <c r="L99" s="11">
        <v>9.3800000000000008</v>
      </c>
      <c r="M99" s="11">
        <v>7.53</v>
      </c>
      <c r="N99" s="11">
        <v>8.58</v>
      </c>
      <c r="O99" s="11">
        <v>7.81</v>
      </c>
      <c r="P99" s="11">
        <v>5.76</v>
      </c>
      <c r="Q99" s="11">
        <v>0.13</v>
      </c>
      <c r="R99" s="11">
        <v>3.74</v>
      </c>
      <c r="S99" s="11">
        <v>2.88</v>
      </c>
      <c r="T99" s="11">
        <v>3.86</v>
      </c>
      <c r="U99" s="16">
        <v>7.1189473684210522</v>
      </c>
    </row>
    <row r="100" spans="1:21">
      <c r="A100" s="9" t="s">
        <v>96</v>
      </c>
      <c r="B100" s="10">
        <v>0</v>
      </c>
      <c r="C100" s="11">
        <v>9.1999999999999993</v>
      </c>
      <c r="D100" s="11">
        <v>8.4600000000000009</v>
      </c>
      <c r="E100" s="11">
        <v>6.39</v>
      </c>
      <c r="F100" s="11">
        <v>6.77</v>
      </c>
      <c r="G100" s="11">
        <v>7.59</v>
      </c>
      <c r="H100" s="11">
        <v>8.43</v>
      </c>
      <c r="I100" s="11">
        <v>6.78</v>
      </c>
      <c r="J100" s="11">
        <v>12.14</v>
      </c>
      <c r="K100" s="11">
        <v>5.61</v>
      </c>
      <c r="L100" s="11">
        <v>7.89</v>
      </c>
      <c r="M100" s="11">
        <v>6.4</v>
      </c>
      <c r="N100" s="11">
        <v>7.47</v>
      </c>
      <c r="O100" s="11">
        <v>5.13</v>
      </c>
      <c r="P100" s="11">
        <v>7.79</v>
      </c>
      <c r="Q100" s="11">
        <v>5.97</v>
      </c>
      <c r="R100" s="11">
        <v>5.56</v>
      </c>
      <c r="S100" s="11">
        <v>6.79</v>
      </c>
      <c r="T100" s="11">
        <v>6.06</v>
      </c>
      <c r="U100" s="16">
        <v>6.8647368421052635</v>
      </c>
    </row>
    <row r="101" spans="1:21">
      <c r="A101" s="9" t="s">
        <v>97</v>
      </c>
      <c r="B101" s="10">
        <v>2.91</v>
      </c>
      <c r="C101" s="11">
        <v>3.74</v>
      </c>
      <c r="D101" s="11">
        <v>3.24</v>
      </c>
      <c r="E101" s="11">
        <v>3.06</v>
      </c>
      <c r="F101" s="11">
        <v>3.93</v>
      </c>
      <c r="G101" s="11">
        <v>5.42</v>
      </c>
      <c r="H101" s="11">
        <v>4.63</v>
      </c>
      <c r="I101" s="11">
        <v>4.01</v>
      </c>
      <c r="J101" s="11">
        <v>4.67</v>
      </c>
      <c r="K101" s="11">
        <v>3.96</v>
      </c>
      <c r="L101" s="11">
        <v>4.68</v>
      </c>
      <c r="M101" s="11">
        <v>3.82</v>
      </c>
      <c r="N101" s="11">
        <v>3.59</v>
      </c>
      <c r="O101" s="11">
        <v>3.65</v>
      </c>
      <c r="P101" s="11">
        <v>3.96</v>
      </c>
      <c r="Q101" s="11">
        <v>4.4000000000000004</v>
      </c>
      <c r="R101" s="11">
        <v>3.92</v>
      </c>
      <c r="S101" s="11">
        <v>4.4400000000000004</v>
      </c>
      <c r="T101" s="11">
        <v>4.22</v>
      </c>
      <c r="U101" s="16">
        <v>4.0131578947368425</v>
      </c>
    </row>
    <row r="102" spans="1:21">
      <c r="A102" s="9" t="s">
        <v>98</v>
      </c>
      <c r="B102" s="10">
        <v>6.87</v>
      </c>
      <c r="C102" s="11">
        <v>7.55</v>
      </c>
      <c r="D102" s="11">
        <v>6.99</v>
      </c>
      <c r="E102" s="11">
        <v>7.81</v>
      </c>
      <c r="F102" s="11">
        <v>8.43</v>
      </c>
      <c r="G102" s="11">
        <v>7.07</v>
      </c>
      <c r="H102" s="11">
        <v>7.69</v>
      </c>
      <c r="I102" s="11">
        <v>7.42</v>
      </c>
      <c r="J102" s="11">
        <v>6.82</v>
      </c>
      <c r="K102" s="11">
        <v>7.29</v>
      </c>
      <c r="L102" s="11">
        <v>6.31</v>
      </c>
      <c r="M102" s="11">
        <v>6.62</v>
      </c>
      <c r="N102" s="11">
        <v>6.92</v>
      </c>
      <c r="O102" s="11">
        <v>7.64</v>
      </c>
      <c r="P102" s="11">
        <v>7.92</v>
      </c>
      <c r="Q102" s="11">
        <v>5.96</v>
      </c>
      <c r="R102" s="11">
        <v>7.12</v>
      </c>
      <c r="S102" s="11">
        <v>7.17</v>
      </c>
      <c r="T102" s="11">
        <v>5.95</v>
      </c>
      <c r="U102" s="16">
        <v>7.1342105263157904</v>
      </c>
    </row>
    <row r="103" spans="1:21">
      <c r="A103" s="9" t="s">
        <v>99</v>
      </c>
      <c r="B103" s="10">
        <v>0</v>
      </c>
      <c r="C103" s="11">
        <v>0</v>
      </c>
      <c r="D103" s="11">
        <v>0</v>
      </c>
      <c r="E103" s="11">
        <v>6.54</v>
      </c>
      <c r="F103" s="11">
        <v>14.48</v>
      </c>
      <c r="G103" s="11">
        <v>12.22</v>
      </c>
      <c r="H103" s="11">
        <v>10.029999999999999</v>
      </c>
      <c r="I103" s="11">
        <v>25.72</v>
      </c>
      <c r="J103" s="11">
        <v>1.24</v>
      </c>
      <c r="K103" s="11">
        <v>1.24</v>
      </c>
      <c r="L103" s="11">
        <v>6.94</v>
      </c>
      <c r="M103" s="11">
        <v>1.85</v>
      </c>
      <c r="N103" s="11">
        <v>4</v>
      </c>
      <c r="O103" s="11">
        <v>0</v>
      </c>
      <c r="P103" s="11">
        <v>6.04</v>
      </c>
      <c r="Q103" s="11">
        <v>4.99</v>
      </c>
      <c r="R103" s="11">
        <v>0</v>
      </c>
      <c r="S103" s="11">
        <v>4.0599999999999996</v>
      </c>
      <c r="T103" s="11">
        <v>6.17</v>
      </c>
      <c r="U103" s="16">
        <v>5.553684210526316</v>
      </c>
    </row>
    <row r="104" spans="1:21">
      <c r="A104" s="9" t="s">
        <v>100</v>
      </c>
      <c r="B104" s="10">
        <v>4.95</v>
      </c>
      <c r="C104" s="11">
        <v>5.1100000000000003</v>
      </c>
      <c r="D104" s="11">
        <v>4.79</v>
      </c>
      <c r="E104" s="11">
        <v>12.14</v>
      </c>
      <c r="F104" s="11">
        <v>0</v>
      </c>
      <c r="G104" s="11">
        <v>8.11</v>
      </c>
      <c r="H104" s="11">
        <v>9.01</v>
      </c>
      <c r="I104" s="11">
        <v>10.54</v>
      </c>
      <c r="J104" s="11">
        <v>1.78</v>
      </c>
      <c r="K104" s="11">
        <v>2.11</v>
      </c>
      <c r="L104" s="11">
        <v>0</v>
      </c>
      <c r="M104" s="11">
        <v>2.09</v>
      </c>
      <c r="N104" s="11">
        <v>3.14</v>
      </c>
      <c r="O104" s="11">
        <v>4.25</v>
      </c>
      <c r="P104" s="11">
        <v>2.36</v>
      </c>
      <c r="Q104" s="11">
        <v>2.1800000000000002</v>
      </c>
      <c r="R104" s="11">
        <v>0</v>
      </c>
      <c r="S104" s="11">
        <v>13.3</v>
      </c>
      <c r="T104" s="11">
        <v>10.47</v>
      </c>
      <c r="U104" s="16">
        <v>5.07</v>
      </c>
    </row>
    <row r="105" spans="1:21">
      <c r="A105" s="9" t="s">
        <v>101</v>
      </c>
      <c r="B105" s="10">
        <v>7.3</v>
      </c>
      <c r="C105" s="11">
        <v>5.2</v>
      </c>
      <c r="D105" s="11">
        <v>6.61</v>
      </c>
      <c r="E105" s="11">
        <v>6.57</v>
      </c>
      <c r="F105" s="11">
        <v>8.32</v>
      </c>
      <c r="G105" s="11">
        <v>6.85</v>
      </c>
      <c r="H105" s="11">
        <v>7.9</v>
      </c>
      <c r="I105" s="11">
        <v>6.79</v>
      </c>
      <c r="J105" s="11">
        <v>9.06</v>
      </c>
      <c r="K105" s="11">
        <v>5.6</v>
      </c>
      <c r="L105" s="11">
        <v>6.66</v>
      </c>
      <c r="M105" s="11">
        <v>3.15</v>
      </c>
      <c r="N105" s="11">
        <v>4.95</v>
      </c>
      <c r="O105" s="11">
        <v>5.5</v>
      </c>
      <c r="P105" s="11">
        <v>5.35</v>
      </c>
      <c r="Q105" s="11">
        <v>5.86</v>
      </c>
      <c r="R105" s="11">
        <v>6.21</v>
      </c>
      <c r="S105" s="11">
        <v>6.08</v>
      </c>
      <c r="T105" s="11">
        <v>6.52</v>
      </c>
      <c r="U105" s="16">
        <v>6.3410526315789459</v>
      </c>
    </row>
    <row r="106" spans="1:21">
      <c r="A106" s="9" t="s">
        <v>102</v>
      </c>
      <c r="B106" s="10">
        <v>3.76</v>
      </c>
      <c r="C106" s="11">
        <v>4.84</v>
      </c>
      <c r="D106" s="11">
        <v>5.16</v>
      </c>
      <c r="E106" s="11">
        <v>5</v>
      </c>
      <c r="F106" s="11">
        <v>6.21</v>
      </c>
      <c r="G106" s="11">
        <v>3.43</v>
      </c>
      <c r="H106" s="11">
        <v>4.17</v>
      </c>
      <c r="I106" s="11">
        <v>4.17</v>
      </c>
      <c r="J106" s="11">
        <v>6.88</v>
      </c>
      <c r="K106" s="11">
        <v>5.47</v>
      </c>
      <c r="L106" s="11">
        <v>3.2</v>
      </c>
      <c r="M106" s="11">
        <v>5.55</v>
      </c>
      <c r="N106" s="11">
        <v>6.77</v>
      </c>
      <c r="O106" s="11">
        <v>6.97</v>
      </c>
      <c r="P106" s="11">
        <v>4.2699999999999996</v>
      </c>
      <c r="Q106" s="11">
        <v>6.74</v>
      </c>
      <c r="R106" s="11">
        <v>8.09</v>
      </c>
      <c r="S106" s="11">
        <v>8.6199999999999992</v>
      </c>
      <c r="T106" s="11">
        <v>7.09</v>
      </c>
      <c r="U106" s="16">
        <v>5.5994736842105262</v>
      </c>
    </row>
    <row r="107" spans="1:21">
      <c r="A107" s="9" t="s">
        <v>103</v>
      </c>
      <c r="B107" s="10">
        <v>10.07</v>
      </c>
      <c r="C107" s="11">
        <v>9.85</v>
      </c>
      <c r="D107" s="11">
        <v>11.41</v>
      </c>
      <c r="E107" s="11">
        <v>9.4700000000000006</v>
      </c>
      <c r="F107" s="11">
        <v>9.7200000000000006</v>
      </c>
      <c r="G107" s="11">
        <v>8.51</v>
      </c>
      <c r="H107" s="11">
        <v>6.9</v>
      </c>
      <c r="I107" s="11">
        <v>5.26</v>
      </c>
      <c r="J107" s="11">
        <v>8.67</v>
      </c>
      <c r="K107" s="11">
        <v>9.48</v>
      </c>
      <c r="L107" s="11">
        <v>8.59</v>
      </c>
      <c r="M107" s="11">
        <v>7.56</v>
      </c>
      <c r="N107" s="11">
        <v>13.37</v>
      </c>
      <c r="O107" s="11">
        <v>8.7799999999999994</v>
      </c>
      <c r="P107" s="11">
        <v>8.6</v>
      </c>
      <c r="Q107" s="11">
        <v>10.6</v>
      </c>
      <c r="R107" s="11">
        <v>7.65</v>
      </c>
      <c r="S107" s="11">
        <v>8.0399999999999991</v>
      </c>
      <c r="T107" s="11">
        <v>9.6300000000000008</v>
      </c>
      <c r="U107" s="16">
        <v>9.0610526315789492</v>
      </c>
    </row>
    <row r="108" spans="1:21">
      <c r="A108" s="9" t="s">
        <v>104</v>
      </c>
      <c r="B108" s="10">
        <v>6.96</v>
      </c>
      <c r="C108" s="11">
        <v>6.84</v>
      </c>
      <c r="D108" s="11">
        <v>8.77</v>
      </c>
      <c r="E108" s="11">
        <v>6.28</v>
      </c>
      <c r="F108" s="11">
        <v>7.77</v>
      </c>
      <c r="G108" s="11">
        <v>7.24</v>
      </c>
      <c r="H108" s="11">
        <v>7.61</v>
      </c>
      <c r="I108" s="11">
        <v>5.6</v>
      </c>
      <c r="J108" s="11">
        <v>8.1300000000000008</v>
      </c>
      <c r="K108" s="11">
        <v>6.55</v>
      </c>
      <c r="L108" s="11">
        <v>7.87</v>
      </c>
      <c r="M108" s="11">
        <v>6.65</v>
      </c>
      <c r="N108" s="11">
        <v>7.42</v>
      </c>
      <c r="O108" s="11">
        <v>6.58</v>
      </c>
      <c r="P108" s="11">
        <v>4.9000000000000004</v>
      </c>
      <c r="Q108" s="11">
        <v>6.87</v>
      </c>
      <c r="R108" s="11">
        <v>4.91</v>
      </c>
      <c r="S108" s="11">
        <v>7.26</v>
      </c>
      <c r="T108" s="11">
        <v>5.48</v>
      </c>
      <c r="U108" s="16">
        <v>6.8257894736842122</v>
      </c>
    </row>
    <row r="109" spans="1:21">
      <c r="A109" s="9" t="s">
        <v>105</v>
      </c>
      <c r="B109" s="10">
        <v>45.64</v>
      </c>
      <c r="C109" s="11">
        <v>0</v>
      </c>
      <c r="D109" s="11">
        <v>0</v>
      </c>
      <c r="E109" s="11">
        <v>4.5</v>
      </c>
      <c r="F109" s="11">
        <v>4.53</v>
      </c>
      <c r="G109" s="11">
        <v>0.28999999999999998</v>
      </c>
      <c r="H109" s="11">
        <v>6.38</v>
      </c>
      <c r="I109" s="11">
        <v>7.62</v>
      </c>
      <c r="J109" s="11">
        <v>11.25</v>
      </c>
      <c r="K109" s="11">
        <v>11.24</v>
      </c>
      <c r="L109" s="11">
        <v>9</v>
      </c>
      <c r="M109" s="11">
        <v>3.26</v>
      </c>
      <c r="N109" s="11">
        <v>0.46</v>
      </c>
      <c r="O109" s="11">
        <v>13.63</v>
      </c>
      <c r="P109" s="11">
        <v>0</v>
      </c>
      <c r="Q109" s="11">
        <v>0</v>
      </c>
      <c r="R109" s="11">
        <v>0</v>
      </c>
      <c r="S109" s="11">
        <v>2</v>
      </c>
      <c r="T109" s="11">
        <v>0</v>
      </c>
      <c r="U109" s="16">
        <v>6.3052631578947365</v>
      </c>
    </row>
    <row r="110" spans="1:21">
      <c r="A110" s="9" t="s">
        <v>106</v>
      </c>
      <c r="B110" s="10">
        <v>8.5399999999999991</v>
      </c>
      <c r="C110" s="11">
        <v>9.08</v>
      </c>
      <c r="D110" s="11">
        <v>8.5299999999999994</v>
      </c>
      <c r="E110" s="11">
        <v>9.3800000000000008</v>
      </c>
      <c r="F110" s="11">
        <v>8.25</v>
      </c>
      <c r="G110" s="11">
        <v>8.1199999999999992</v>
      </c>
      <c r="H110" s="11">
        <v>8.4499999999999993</v>
      </c>
      <c r="I110" s="11">
        <v>8.2799999999999994</v>
      </c>
      <c r="J110" s="11">
        <v>6.68</v>
      </c>
      <c r="K110" s="11">
        <v>6.76</v>
      </c>
      <c r="L110" s="11">
        <v>8.31</v>
      </c>
      <c r="M110" s="11">
        <v>6.66</v>
      </c>
      <c r="N110" s="11">
        <v>8.8800000000000008</v>
      </c>
      <c r="O110" s="11">
        <v>7.23</v>
      </c>
      <c r="P110" s="11">
        <v>6.72</v>
      </c>
      <c r="Q110" s="11">
        <v>7.57</v>
      </c>
      <c r="R110" s="11">
        <v>4.47</v>
      </c>
      <c r="S110" s="11">
        <v>6.78</v>
      </c>
      <c r="T110" s="11">
        <v>7.88</v>
      </c>
      <c r="U110" s="16">
        <v>7.7142105263157887</v>
      </c>
    </row>
    <row r="111" spans="1:21">
      <c r="A111" s="9" t="s">
        <v>107</v>
      </c>
      <c r="B111" s="10">
        <v>0</v>
      </c>
      <c r="C111" s="11">
        <v>0</v>
      </c>
      <c r="D111" s="11">
        <v>0</v>
      </c>
      <c r="E111" s="11">
        <v>3.71</v>
      </c>
      <c r="F111" s="11">
        <v>0</v>
      </c>
      <c r="G111" s="11">
        <v>0</v>
      </c>
      <c r="H111" s="11">
        <v>0</v>
      </c>
      <c r="I111" s="11">
        <v>0</v>
      </c>
      <c r="J111" s="11">
        <v>3.51</v>
      </c>
      <c r="K111" s="11">
        <v>2.8</v>
      </c>
      <c r="L111" s="11">
        <v>4.0199999999999996</v>
      </c>
      <c r="M111" s="11">
        <v>2.88</v>
      </c>
      <c r="N111" s="11">
        <v>1.87</v>
      </c>
      <c r="O111" s="11">
        <v>4.3499999999999996</v>
      </c>
      <c r="P111" s="11">
        <v>0.96</v>
      </c>
      <c r="Q111" s="11">
        <v>2.1</v>
      </c>
      <c r="R111" s="11">
        <v>1.97</v>
      </c>
      <c r="S111" s="11">
        <v>3.2</v>
      </c>
      <c r="T111" s="11">
        <v>5.0199999999999996</v>
      </c>
      <c r="U111" s="16">
        <v>1.9152631578947368</v>
      </c>
    </row>
    <row r="112" spans="1:21">
      <c r="A112" s="9" t="s">
        <v>108</v>
      </c>
      <c r="B112" s="10">
        <v>2.37</v>
      </c>
      <c r="C112" s="11">
        <v>2.39</v>
      </c>
      <c r="D112" s="11">
        <v>1.75</v>
      </c>
      <c r="E112" s="11">
        <v>2.25</v>
      </c>
      <c r="F112" s="11">
        <v>1.88</v>
      </c>
      <c r="G112" s="11">
        <v>2.21</v>
      </c>
      <c r="H112" s="11">
        <v>1.79</v>
      </c>
      <c r="I112" s="11">
        <v>1.95</v>
      </c>
      <c r="J112" s="11">
        <v>1.57</v>
      </c>
      <c r="K112" s="11">
        <v>0.46</v>
      </c>
      <c r="L112" s="11">
        <v>1.42</v>
      </c>
      <c r="M112" s="11">
        <v>1.63</v>
      </c>
      <c r="N112" s="11">
        <v>0.23</v>
      </c>
      <c r="O112" s="11">
        <v>1.28</v>
      </c>
      <c r="P112" s="11">
        <v>0.47</v>
      </c>
      <c r="Q112" s="11">
        <v>1.96</v>
      </c>
      <c r="R112" s="11">
        <v>1.96</v>
      </c>
      <c r="S112" s="11">
        <v>1.96</v>
      </c>
      <c r="T112" s="11">
        <v>1.96</v>
      </c>
      <c r="U112" s="16">
        <v>1.6573684210526316</v>
      </c>
    </row>
    <row r="113" spans="1:21">
      <c r="A113" s="9" t="s">
        <v>109</v>
      </c>
      <c r="B113" s="10">
        <v>3.42</v>
      </c>
      <c r="C113" s="11">
        <v>2.96</v>
      </c>
      <c r="D113" s="11">
        <v>3.25</v>
      </c>
      <c r="E113" s="11">
        <v>27.89</v>
      </c>
      <c r="F113" s="11">
        <v>23.63</v>
      </c>
      <c r="G113" s="11">
        <v>20.64</v>
      </c>
      <c r="H113" s="11">
        <v>18.71</v>
      </c>
      <c r="I113" s="11">
        <v>19.510000000000002</v>
      </c>
      <c r="J113" s="11">
        <v>13.98</v>
      </c>
      <c r="K113" s="11">
        <v>15.26</v>
      </c>
      <c r="L113" s="11">
        <v>13.41</v>
      </c>
      <c r="M113" s="11">
        <v>13.65</v>
      </c>
      <c r="N113" s="11">
        <v>11.87</v>
      </c>
      <c r="O113" s="11">
        <v>0</v>
      </c>
      <c r="P113" s="11">
        <v>0</v>
      </c>
      <c r="Q113" s="11">
        <v>0</v>
      </c>
      <c r="R113" s="11">
        <v>13.54</v>
      </c>
      <c r="S113" s="11">
        <v>11.44</v>
      </c>
      <c r="T113" s="11">
        <v>22.7</v>
      </c>
      <c r="U113" s="16">
        <v>12.413684210526315</v>
      </c>
    </row>
    <row r="114" spans="1:21">
      <c r="A114" s="9" t="s">
        <v>111</v>
      </c>
      <c r="B114" s="10">
        <v>8.1999999999999993</v>
      </c>
      <c r="C114" s="11">
        <v>9.31</v>
      </c>
      <c r="D114" s="11">
        <v>5.33</v>
      </c>
      <c r="E114" s="11">
        <v>4.1399999999999997</v>
      </c>
      <c r="F114" s="11">
        <v>7.7</v>
      </c>
      <c r="G114" s="11">
        <v>7.36</v>
      </c>
      <c r="H114" s="11">
        <v>8.1</v>
      </c>
      <c r="I114" s="11">
        <v>7.99</v>
      </c>
      <c r="J114" s="11">
        <v>7.1</v>
      </c>
      <c r="K114" s="11">
        <v>8.0299999999999994</v>
      </c>
      <c r="L114" s="11">
        <v>6.32</v>
      </c>
      <c r="M114" s="11">
        <v>7.37</v>
      </c>
      <c r="N114" s="11">
        <v>7.73</v>
      </c>
      <c r="O114" s="11">
        <v>6.39</v>
      </c>
      <c r="P114" s="11">
        <v>5.9</v>
      </c>
      <c r="Q114" s="11">
        <v>6.67</v>
      </c>
      <c r="R114" s="11">
        <v>0</v>
      </c>
      <c r="S114" s="11">
        <v>0</v>
      </c>
      <c r="T114" s="11">
        <v>0</v>
      </c>
      <c r="U114" s="16">
        <v>5.9810526315789492</v>
      </c>
    </row>
    <row r="115" spans="1:21">
      <c r="A115" s="9" t="s">
        <v>110</v>
      </c>
      <c r="B115" s="10">
        <v>11.14</v>
      </c>
      <c r="C115" s="11">
        <v>9.3800000000000008</v>
      </c>
      <c r="D115" s="11">
        <v>11.1</v>
      </c>
      <c r="E115" s="11">
        <v>10.78</v>
      </c>
      <c r="F115" s="11">
        <v>10.45</v>
      </c>
      <c r="G115" s="11">
        <v>10.31</v>
      </c>
      <c r="H115" s="11">
        <v>11.03</v>
      </c>
      <c r="I115" s="11">
        <v>10.69</v>
      </c>
      <c r="J115" s="11">
        <v>10.75</v>
      </c>
      <c r="K115" s="11">
        <v>10.07</v>
      </c>
      <c r="L115" s="11">
        <v>11.12</v>
      </c>
      <c r="M115" s="11">
        <v>10.62</v>
      </c>
      <c r="N115" s="11">
        <v>13.87</v>
      </c>
      <c r="O115" s="11">
        <v>9.06</v>
      </c>
      <c r="P115" s="11">
        <v>10.75</v>
      </c>
      <c r="Q115" s="11">
        <v>11.82</v>
      </c>
      <c r="R115" s="11">
        <v>10.029999999999999</v>
      </c>
      <c r="S115" s="11">
        <v>12.2</v>
      </c>
      <c r="T115" s="11">
        <v>11.74</v>
      </c>
      <c r="U115" s="16">
        <v>10.89</v>
      </c>
    </row>
    <row r="116" spans="1:21">
      <c r="A116" s="9" t="s">
        <v>112</v>
      </c>
      <c r="B116" s="10">
        <v>6.77</v>
      </c>
      <c r="C116" s="11">
        <v>1.98</v>
      </c>
      <c r="D116" s="11">
        <v>3.2</v>
      </c>
      <c r="E116" s="11">
        <v>3.67</v>
      </c>
      <c r="F116" s="11">
        <v>7.41</v>
      </c>
      <c r="G116" s="11">
        <v>0</v>
      </c>
      <c r="H116" s="11">
        <v>1.65</v>
      </c>
      <c r="I116" s="11">
        <v>1.9</v>
      </c>
      <c r="J116" s="11">
        <v>6.51</v>
      </c>
      <c r="K116" s="11">
        <v>6.79</v>
      </c>
      <c r="L116" s="11">
        <v>0.6</v>
      </c>
      <c r="M116" s="11">
        <v>8.83</v>
      </c>
      <c r="N116" s="11">
        <v>0.64</v>
      </c>
      <c r="O116" s="11">
        <v>0</v>
      </c>
      <c r="P116" s="11">
        <v>29.1</v>
      </c>
      <c r="Q116" s="11">
        <v>5</v>
      </c>
      <c r="R116" s="11">
        <v>6.69</v>
      </c>
      <c r="S116" s="11">
        <v>4.93</v>
      </c>
      <c r="T116" s="11">
        <v>8.0500000000000007</v>
      </c>
      <c r="U116" s="16">
        <v>5.4589473684210521</v>
      </c>
    </row>
    <row r="117" spans="1:21">
      <c r="A117" s="9" t="s">
        <v>113</v>
      </c>
      <c r="B117" s="10">
        <v>4.8</v>
      </c>
      <c r="C117" s="11">
        <v>4.4400000000000004</v>
      </c>
      <c r="D117" s="11">
        <v>1.74</v>
      </c>
      <c r="E117" s="11">
        <v>4.57</v>
      </c>
      <c r="F117" s="11">
        <v>5.45</v>
      </c>
      <c r="G117" s="11">
        <v>4.4000000000000004</v>
      </c>
      <c r="H117" s="11">
        <v>4.26</v>
      </c>
      <c r="I117" s="11">
        <v>3.76</v>
      </c>
      <c r="J117" s="11">
        <v>6.11</v>
      </c>
      <c r="K117" s="11">
        <v>0</v>
      </c>
      <c r="L117" s="11">
        <v>1.05</v>
      </c>
      <c r="M117" s="11">
        <v>5.95</v>
      </c>
      <c r="N117" s="11">
        <v>5.33</v>
      </c>
      <c r="O117" s="11">
        <v>1.54</v>
      </c>
      <c r="P117" s="11">
        <v>4.78</v>
      </c>
      <c r="Q117" s="11">
        <v>5.8</v>
      </c>
      <c r="R117" s="11">
        <v>5.25</v>
      </c>
      <c r="S117" s="11">
        <v>6.39</v>
      </c>
      <c r="T117" s="11">
        <v>5.79</v>
      </c>
      <c r="U117" s="16">
        <v>4.2847368421052634</v>
      </c>
    </row>
    <row r="118" spans="1:21">
      <c r="A118" s="9" t="s">
        <v>114</v>
      </c>
      <c r="B118" s="10">
        <v>23.2</v>
      </c>
      <c r="C118" s="11">
        <v>23.23</v>
      </c>
      <c r="D118" s="11">
        <v>23.23</v>
      </c>
      <c r="E118" s="11">
        <v>23.23</v>
      </c>
      <c r="F118" s="11">
        <v>23.23</v>
      </c>
      <c r="G118" s="11">
        <v>23.23</v>
      </c>
      <c r="H118" s="11">
        <v>24.45</v>
      </c>
      <c r="I118" s="11">
        <v>25</v>
      </c>
      <c r="J118" s="11">
        <v>8.99</v>
      </c>
      <c r="K118" s="11">
        <v>26.49</v>
      </c>
      <c r="L118" s="11">
        <v>23.73</v>
      </c>
      <c r="M118" s="11">
        <v>20.05</v>
      </c>
      <c r="N118" s="11">
        <v>18.07</v>
      </c>
      <c r="O118" s="11">
        <v>18.27</v>
      </c>
      <c r="P118" s="11">
        <v>20.3</v>
      </c>
      <c r="Q118" s="11">
        <v>21.7</v>
      </c>
      <c r="R118" s="11">
        <v>0</v>
      </c>
      <c r="S118" s="11">
        <v>24.02</v>
      </c>
      <c r="T118" s="11">
        <v>23.49</v>
      </c>
      <c r="U118" s="16">
        <v>20.732105263157894</v>
      </c>
    </row>
    <row r="119" spans="1:21">
      <c r="A119" s="9" t="s">
        <v>115</v>
      </c>
      <c r="B119" s="10">
        <v>9.82</v>
      </c>
      <c r="C119" s="11">
        <v>8.8699999999999992</v>
      </c>
      <c r="D119" s="11">
        <v>9.69</v>
      </c>
      <c r="E119" s="11">
        <v>10.15</v>
      </c>
      <c r="F119" s="11">
        <v>10.5</v>
      </c>
      <c r="G119" s="11">
        <v>9.64</v>
      </c>
      <c r="H119" s="11">
        <v>9.0500000000000007</v>
      </c>
      <c r="I119" s="11">
        <v>10.6</v>
      </c>
      <c r="J119" s="11">
        <v>10.87</v>
      </c>
      <c r="K119" s="11">
        <v>8.9499999999999993</v>
      </c>
      <c r="L119" s="11">
        <v>9.23</v>
      </c>
      <c r="M119" s="11">
        <v>12.3</v>
      </c>
      <c r="N119" s="11">
        <v>8.74</v>
      </c>
      <c r="O119" s="11">
        <v>8.4499999999999993</v>
      </c>
      <c r="P119" s="11">
        <v>8.49</v>
      </c>
      <c r="Q119" s="11">
        <v>8.74</v>
      </c>
      <c r="R119" s="11">
        <v>8.4600000000000009</v>
      </c>
      <c r="S119" s="11">
        <v>6.56</v>
      </c>
      <c r="T119" s="11">
        <v>3.41</v>
      </c>
      <c r="U119" s="16">
        <v>9.08</v>
      </c>
    </row>
    <row r="120" spans="1:21">
      <c r="A120" s="9" t="s">
        <v>116</v>
      </c>
      <c r="B120" s="10">
        <v>3.76</v>
      </c>
      <c r="C120" s="11">
        <v>2.79</v>
      </c>
      <c r="D120" s="11">
        <v>2.79</v>
      </c>
      <c r="E120" s="11">
        <v>1.84</v>
      </c>
      <c r="F120" s="11">
        <v>1.86</v>
      </c>
      <c r="G120" s="11">
        <v>4.96</v>
      </c>
      <c r="H120" s="11">
        <v>3.24</v>
      </c>
      <c r="I120" s="11">
        <v>3.58</v>
      </c>
      <c r="J120" s="11">
        <v>3.63</v>
      </c>
      <c r="K120" s="11">
        <v>4.09</v>
      </c>
      <c r="L120" s="11">
        <v>3.44</v>
      </c>
      <c r="M120" s="11">
        <v>4.07</v>
      </c>
      <c r="N120" s="11">
        <v>4.53</v>
      </c>
      <c r="O120" s="11">
        <v>3.39</v>
      </c>
      <c r="P120" s="11">
        <v>4.6500000000000004</v>
      </c>
      <c r="Q120" s="11">
        <v>5.41</v>
      </c>
      <c r="R120" s="11">
        <v>3.44</v>
      </c>
      <c r="S120" s="11">
        <v>4.6100000000000003</v>
      </c>
      <c r="T120" s="11">
        <v>4.7300000000000004</v>
      </c>
      <c r="U120" s="16">
        <v>3.7268421052631582</v>
      </c>
    </row>
    <row r="121" spans="1:21">
      <c r="A121" s="9" t="s">
        <v>117</v>
      </c>
      <c r="B121" s="10">
        <v>4.01</v>
      </c>
      <c r="C121" s="11">
        <v>3.06</v>
      </c>
      <c r="D121" s="11">
        <v>4.22</v>
      </c>
      <c r="E121" s="11">
        <v>3.96</v>
      </c>
      <c r="F121" s="11">
        <v>3.58</v>
      </c>
      <c r="G121" s="11">
        <v>3.57</v>
      </c>
      <c r="H121" s="11">
        <v>3.82</v>
      </c>
      <c r="I121" s="11">
        <v>3.48</v>
      </c>
      <c r="J121" s="11">
        <v>8.93</v>
      </c>
      <c r="K121" s="11">
        <v>0</v>
      </c>
      <c r="L121" s="11">
        <v>3.45</v>
      </c>
      <c r="M121" s="11">
        <v>1.77</v>
      </c>
      <c r="N121" s="11">
        <v>7.03</v>
      </c>
      <c r="O121" s="11">
        <v>4.67</v>
      </c>
      <c r="P121" s="11">
        <v>2.31</v>
      </c>
      <c r="Q121" s="11">
        <v>2.4300000000000002</v>
      </c>
      <c r="R121" s="11">
        <v>2.74</v>
      </c>
      <c r="S121" s="11">
        <v>4.43</v>
      </c>
      <c r="T121" s="11">
        <v>2.56</v>
      </c>
      <c r="U121" s="16">
        <v>3.6852631578947372</v>
      </c>
    </row>
    <row r="122" spans="1:21">
      <c r="A122" s="9" t="s">
        <v>118</v>
      </c>
      <c r="B122" s="10">
        <v>14.11</v>
      </c>
      <c r="C122" s="11">
        <v>14.12</v>
      </c>
      <c r="D122" s="11">
        <v>0.54</v>
      </c>
      <c r="E122" s="11">
        <v>3.34</v>
      </c>
      <c r="F122" s="11">
        <v>8.8699999999999992</v>
      </c>
      <c r="G122" s="11">
        <v>8.8699999999999992</v>
      </c>
      <c r="H122" s="11">
        <v>12.76</v>
      </c>
      <c r="I122" s="11">
        <v>3.06</v>
      </c>
      <c r="J122" s="11">
        <v>-4.88</v>
      </c>
      <c r="K122" s="11">
        <v>0.31</v>
      </c>
      <c r="L122" s="11">
        <v>2.37</v>
      </c>
      <c r="M122" s="11">
        <v>2.41</v>
      </c>
      <c r="N122" s="11">
        <v>3.92</v>
      </c>
      <c r="O122" s="11">
        <v>0</v>
      </c>
      <c r="P122" s="11">
        <v>0</v>
      </c>
      <c r="Q122" s="11">
        <v>7.76</v>
      </c>
      <c r="R122" s="11">
        <v>3.2</v>
      </c>
      <c r="S122" s="11">
        <v>0.47</v>
      </c>
      <c r="T122" s="11">
        <v>2.21</v>
      </c>
      <c r="U122" s="16">
        <v>4.3915789473684201</v>
      </c>
    </row>
    <row r="123" spans="1:21">
      <c r="A123" s="9" t="s">
        <v>119</v>
      </c>
      <c r="B123" s="10">
        <v>3.75</v>
      </c>
      <c r="C123" s="11">
        <v>3.23</v>
      </c>
      <c r="D123" s="11">
        <v>3.07</v>
      </c>
      <c r="E123" s="11">
        <v>3.01</v>
      </c>
      <c r="F123" s="11">
        <v>3.32</v>
      </c>
      <c r="G123" s="11">
        <v>3.13</v>
      </c>
      <c r="H123" s="11">
        <v>3.27</v>
      </c>
      <c r="I123" s="11">
        <v>3.34</v>
      </c>
      <c r="J123" s="11">
        <v>4.47</v>
      </c>
      <c r="K123" s="11">
        <v>4.1900000000000004</v>
      </c>
      <c r="L123" s="11">
        <v>2.48</v>
      </c>
      <c r="M123" s="11">
        <v>3.55</v>
      </c>
      <c r="N123" s="11">
        <v>4.18</v>
      </c>
      <c r="O123" s="11">
        <v>3</v>
      </c>
      <c r="P123" s="11">
        <v>4.21</v>
      </c>
      <c r="Q123" s="11">
        <v>3.84</v>
      </c>
      <c r="R123" s="11">
        <v>1.83</v>
      </c>
      <c r="S123" s="11">
        <v>2.54</v>
      </c>
      <c r="T123" s="11">
        <v>2.56</v>
      </c>
      <c r="U123" s="16">
        <v>3.3142105263157888</v>
      </c>
    </row>
    <row r="124" spans="1:21">
      <c r="A124" s="9" t="s">
        <v>120</v>
      </c>
      <c r="B124" s="10">
        <v>11.95</v>
      </c>
      <c r="C124" s="11">
        <v>13.44</v>
      </c>
      <c r="D124" s="11">
        <v>14.2</v>
      </c>
      <c r="E124" s="11">
        <v>30.34</v>
      </c>
      <c r="F124" s="11">
        <v>9.51</v>
      </c>
      <c r="G124" s="11">
        <v>11.14</v>
      </c>
      <c r="H124" s="11">
        <v>13.64</v>
      </c>
      <c r="I124" s="11">
        <v>14.68</v>
      </c>
      <c r="J124" s="11">
        <v>10.1</v>
      </c>
      <c r="K124" s="11">
        <v>18.5</v>
      </c>
      <c r="L124" s="11">
        <v>9.2100000000000009</v>
      </c>
      <c r="M124" s="11">
        <v>7.92</v>
      </c>
      <c r="N124" s="11">
        <v>0</v>
      </c>
      <c r="O124" s="11">
        <v>0.24</v>
      </c>
      <c r="P124" s="11">
        <v>15.62</v>
      </c>
      <c r="Q124" s="11">
        <v>15.68</v>
      </c>
      <c r="R124" s="11">
        <v>16.829999999999998</v>
      </c>
      <c r="S124" s="11">
        <v>17.03</v>
      </c>
      <c r="T124" s="11">
        <v>19.96</v>
      </c>
      <c r="U124" s="16">
        <v>13.157368421052633</v>
      </c>
    </row>
    <row r="125" spans="1:21">
      <c r="A125" s="9" t="s">
        <v>121</v>
      </c>
      <c r="B125" s="10">
        <v>8.36</v>
      </c>
      <c r="C125" s="11">
        <v>8.14</v>
      </c>
      <c r="D125" s="11">
        <v>3.65</v>
      </c>
      <c r="E125" s="11">
        <v>7.72</v>
      </c>
      <c r="F125" s="11">
        <v>8.39</v>
      </c>
      <c r="G125" s="11">
        <v>12.18</v>
      </c>
      <c r="H125" s="11">
        <v>16.059999999999999</v>
      </c>
      <c r="I125" s="11">
        <v>5.96</v>
      </c>
      <c r="J125" s="11">
        <v>7.86</v>
      </c>
      <c r="K125" s="11">
        <v>8.06</v>
      </c>
      <c r="L125" s="11">
        <v>9.93</v>
      </c>
      <c r="M125" s="11">
        <v>7.11</v>
      </c>
      <c r="N125" s="11">
        <v>0.47</v>
      </c>
      <c r="O125" s="11">
        <v>8.5500000000000007</v>
      </c>
      <c r="P125" s="11">
        <v>10.02</v>
      </c>
      <c r="Q125" s="11">
        <v>7.81</v>
      </c>
      <c r="R125" s="11">
        <v>8.3000000000000007</v>
      </c>
      <c r="S125" s="11">
        <v>11.13</v>
      </c>
      <c r="T125" s="11">
        <v>6.28</v>
      </c>
      <c r="U125" s="16">
        <v>8.2094736842105256</v>
      </c>
    </row>
    <row r="126" spans="1:21">
      <c r="A126" s="9" t="s">
        <v>122</v>
      </c>
      <c r="B126" s="10">
        <v>8.43</v>
      </c>
      <c r="C126" s="11">
        <v>8.34</v>
      </c>
      <c r="D126" s="11">
        <v>8.24</v>
      </c>
      <c r="E126" s="11">
        <v>7.88</v>
      </c>
      <c r="F126" s="11">
        <v>7.8</v>
      </c>
      <c r="G126" s="11">
        <v>7.31</v>
      </c>
      <c r="H126" s="11">
        <v>8</v>
      </c>
      <c r="I126" s="11">
        <v>7.1</v>
      </c>
      <c r="J126" s="11">
        <v>2.41</v>
      </c>
      <c r="K126" s="11">
        <v>3.09</v>
      </c>
      <c r="L126" s="11">
        <v>2.5099999999999998</v>
      </c>
      <c r="M126" s="11">
        <v>3.43</v>
      </c>
      <c r="N126" s="11">
        <v>6.67</v>
      </c>
      <c r="O126" s="11">
        <v>8.0399999999999991</v>
      </c>
      <c r="P126" s="11">
        <v>6.86</v>
      </c>
      <c r="Q126" s="11">
        <v>7.27</v>
      </c>
      <c r="R126" s="11">
        <v>4.8499999999999996</v>
      </c>
      <c r="S126" s="11">
        <v>3.05</v>
      </c>
      <c r="T126" s="11">
        <v>3.52</v>
      </c>
      <c r="U126" s="16">
        <v>6.0421052631578958</v>
      </c>
    </row>
    <row r="127" spans="1:21">
      <c r="A127" s="9" t="s">
        <v>123</v>
      </c>
      <c r="B127" s="10">
        <v>7.47</v>
      </c>
      <c r="C127" s="11">
        <v>8.8000000000000007</v>
      </c>
      <c r="D127" s="11">
        <v>8.41</v>
      </c>
      <c r="E127" s="11">
        <v>6.65</v>
      </c>
      <c r="F127" s="11">
        <v>8.59</v>
      </c>
      <c r="G127" s="11">
        <v>5.31</v>
      </c>
      <c r="H127" s="11">
        <v>5.53</v>
      </c>
      <c r="I127" s="11">
        <v>4.42</v>
      </c>
      <c r="J127" s="11">
        <v>5.98</v>
      </c>
      <c r="K127" s="11">
        <v>2.67</v>
      </c>
      <c r="L127" s="11">
        <v>4.54</v>
      </c>
      <c r="M127" s="11">
        <v>4.45</v>
      </c>
      <c r="N127" s="11">
        <v>4.38</v>
      </c>
      <c r="O127" s="11">
        <v>5.61</v>
      </c>
      <c r="P127" s="11">
        <v>4.82</v>
      </c>
      <c r="Q127" s="11">
        <v>3.39</v>
      </c>
      <c r="R127" s="11">
        <v>4.34</v>
      </c>
      <c r="S127" s="11">
        <v>3.49</v>
      </c>
      <c r="T127" s="11">
        <v>3.54</v>
      </c>
      <c r="U127" s="16">
        <v>5.3889473684210545</v>
      </c>
    </row>
    <row r="128" spans="1:21">
      <c r="A128" s="9" t="s">
        <v>124</v>
      </c>
      <c r="B128" s="10">
        <v>4.34</v>
      </c>
      <c r="C128" s="11">
        <v>3.69</v>
      </c>
      <c r="D128" s="11">
        <v>3.7</v>
      </c>
      <c r="E128" s="11">
        <v>2.09</v>
      </c>
      <c r="F128" s="11">
        <v>3.03</v>
      </c>
      <c r="G128" s="11">
        <v>4.59</v>
      </c>
      <c r="H128" s="11">
        <v>5.35</v>
      </c>
      <c r="I128" s="11">
        <v>1.91</v>
      </c>
      <c r="J128" s="11">
        <v>1.0900000000000001</v>
      </c>
      <c r="K128" s="11">
        <v>4.5</v>
      </c>
      <c r="L128" s="11">
        <v>1.33</v>
      </c>
      <c r="M128" s="11">
        <v>2.0699999999999998</v>
      </c>
      <c r="N128" s="11">
        <v>9.23</v>
      </c>
      <c r="O128" s="11">
        <v>1.78</v>
      </c>
      <c r="P128" s="11">
        <v>1.74</v>
      </c>
      <c r="Q128" s="11">
        <v>6.09</v>
      </c>
      <c r="R128" s="11">
        <v>4.83</v>
      </c>
      <c r="S128" s="11">
        <v>5.52</v>
      </c>
      <c r="T128" s="11">
        <v>0</v>
      </c>
      <c r="U128" s="16">
        <v>3.52</v>
      </c>
    </row>
    <row r="129" spans="1:21">
      <c r="A129" s="9" t="s">
        <v>125</v>
      </c>
      <c r="B129" s="10">
        <v>7.04</v>
      </c>
      <c r="C129" s="11">
        <v>8.07</v>
      </c>
      <c r="D129" s="11">
        <v>7.07</v>
      </c>
      <c r="E129" s="11">
        <v>8.23</v>
      </c>
      <c r="F129" s="11">
        <v>7.99</v>
      </c>
      <c r="G129" s="11">
        <v>7.32</v>
      </c>
      <c r="H129" s="11">
        <v>4.1900000000000004</v>
      </c>
      <c r="I129" s="11">
        <v>7.23</v>
      </c>
      <c r="J129" s="11">
        <v>7.38</v>
      </c>
      <c r="K129" s="11">
        <v>3.32</v>
      </c>
      <c r="L129" s="11">
        <v>6.87</v>
      </c>
      <c r="M129" s="11">
        <v>9.5399999999999991</v>
      </c>
      <c r="N129" s="11">
        <v>6.91</v>
      </c>
      <c r="O129" s="11">
        <v>7.23</v>
      </c>
      <c r="P129" s="11">
        <v>6.7</v>
      </c>
      <c r="Q129" s="11">
        <v>5.94</v>
      </c>
      <c r="R129" s="11">
        <v>9.43</v>
      </c>
      <c r="S129" s="11">
        <v>8.0500000000000007</v>
      </c>
      <c r="T129" s="11">
        <v>8.36</v>
      </c>
      <c r="U129" s="16">
        <v>7.2036842105263164</v>
      </c>
    </row>
    <row r="130" spans="1:21">
      <c r="A130" s="9" t="s">
        <v>126</v>
      </c>
      <c r="B130" s="10">
        <v>12.43</v>
      </c>
      <c r="C130" s="11">
        <v>11.5</v>
      </c>
      <c r="D130" s="11">
        <v>11.26</v>
      </c>
      <c r="E130" s="11">
        <v>14.17</v>
      </c>
      <c r="F130" s="11">
        <v>11.32</v>
      </c>
      <c r="G130" s="11">
        <v>12.35</v>
      </c>
      <c r="H130" s="11">
        <v>12.37</v>
      </c>
      <c r="I130" s="11">
        <v>12.33</v>
      </c>
      <c r="J130" s="11">
        <v>10.38</v>
      </c>
      <c r="K130" s="11">
        <v>9.06</v>
      </c>
      <c r="L130" s="11">
        <v>12.47</v>
      </c>
      <c r="M130" s="11">
        <v>12.06</v>
      </c>
      <c r="N130" s="11">
        <v>10.64</v>
      </c>
      <c r="O130" s="11">
        <v>10.76</v>
      </c>
      <c r="P130" s="11">
        <v>9.61</v>
      </c>
      <c r="Q130" s="11">
        <v>9.3800000000000008</v>
      </c>
      <c r="R130" s="11">
        <v>9.25</v>
      </c>
      <c r="S130" s="11">
        <v>10.65</v>
      </c>
      <c r="T130" s="11">
        <v>10.65</v>
      </c>
      <c r="U130" s="16">
        <v>11.191578947368424</v>
      </c>
    </row>
    <row r="131" spans="1:21">
      <c r="A131" s="9" t="s">
        <v>127</v>
      </c>
      <c r="B131" s="10">
        <v>6.71</v>
      </c>
      <c r="C131" s="11">
        <v>6.08</v>
      </c>
      <c r="D131" s="11">
        <v>5.59</v>
      </c>
      <c r="E131" s="11">
        <v>5.83</v>
      </c>
      <c r="F131" s="11">
        <v>6.4</v>
      </c>
      <c r="G131" s="11">
        <v>6.5</v>
      </c>
      <c r="H131" s="11">
        <v>8.06</v>
      </c>
      <c r="I131" s="11">
        <v>6.86</v>
      </c>
      <c r="J131" s="11">
        <v>11.93</v>
      </c>
      <c r="K131" s="11">
        <v>4.3899999999999997</v>
      </c>
      <c r="L131" s="11">
        <v>7.75</v>
      </c>
      <c r="M131" s="11">
        <v>-2.31</v>
      </c>
      <c r="N131" s="11">
        <v>1.5</v>
      </c>
      <c r="O131" s="11">
        <v>2.83</v>
      </c>
      <c r="P131" s="11">
        <v>3.05</v>
      </c>
      <c r="Q131" s="11">
        <v>4.96</v>
      </c>
      <c r="R131" s="11">
        <v>7.55</v>
      </c>
      <c r="S131" s="11">
        <v>6.18</v>
      </c>
      <c r="T131" s="11">
        <v>5.86</v>
      </c>
      <c r="U131" s="16">
        <v>5.5642105263157884</v>
      </c>
    </row>
    <row r="132" spans="1:21">
      <c r="A132" s="9" t="s">
        <v>128</v>
      </c>
      <c r="B132" s="10">
        <v>3.51</v>
      </c>
      <c r="C132" s="11">
        <v>3.46</v>
      </c>
      <c r="D132" s="11">
        <v>2.9</v>
      </c>
      <c r="E132" s="11">
        <v>3.64</v>
      </c>
      <c r="F132" s="11">
        <v>2.4900000000000002</v>
      </c>
      <c r="G132" s="11">
        <v>2.17</v>
      </c>
      <c r="H132" s="11">
        <v>3.28</v>
      </c>
      <c r="I132" s="11">
        <v>1.48</v>
      </c>
      <c r="J132" s="11">
        <v>2.85</v>
      </c>
      <c r="K132" s="11">
        <v>3.04</v>
      </c>
      <c r="L132" s="11">
        <v>3.83</v>
      </c>
      <c r="M132" s="11">
        <v>3.94</v>
      </c>
      <c r="N132" s="11">
        <v>2.77</v>
      </c>
      <c r="O132" s="11">
        <v>2.67</v>
      </c>
      <c r="P132" s="11">
        <v>3.01</v>
      </c>
      <c r="Q132" s="11">
        <v>4.03</v>
      </c>
      <c r="R132" s="11">
        <v>3.76</v>
      </c>
      <c r="S132" s="11">
        <v>4.0999999999999996</v>
      </c>
      <c r="T132" s="11">
        <v>2.66</v>
      </c>
      <c r="U132" s="16">
        <v>3.1363157894736844</v>
      </c>
    </row>
    <row r="133" spans="1:21">
      <c r="A133" s="9" t="s">
        <v>129</v>
      </c>
      <c r="B133" s="10">
        <v>6.94</v>
      </c>
      <c r="C133" s="11">
        <v>19.739999999999998</v>
      </c>
      <c r="D133" s="11">
        <v>26.52</v>
      </c>
      <c r="E133" s="11">
        <v>42.39</v>
      </c>
      <c r="F133" s="11">
        <v>7.64</v>
      </c>
      <c r="G133" s="11">
        <v>9.34</v>
      </c>
      <c r="H133" s="11">
        <v>5.72</v>
      </c>
      <c r="I133" s="11">
        <v>9.32</v>
      </c>
      <c r="J133" s="11">
        <v>9.51</v>
      </c>
      <c r="K133" s="11">
        <v>23.06</v>
      </c>
      <c r="L133" s="11">
        <v>7.78</v>
      </c>
      <c r="M133" s="11">
        <v>8.7799999999999994</v>
      </c>
      <c r="N133" s="11">
        <v>0</v>
      </c>
      <c r="O133" s="11">
        <v>8.8800000000000008</v>
      </c>
      <c r="P133" s="11">
        <v>9.43</v>
      </c>
      <c r="Q133" s="11">
        <v>8.98</v>
      </c>
      <c r="R133" s="11">
        <v>10.09</v>
      </c>
      <c r="S133" s="11">
        <v>10.130000000000001</v>
      </c>
      <c r="T133" s="11">
        <v>2.02</v>
      </c>
      <c r="U133" s="16">
        <v>11.908947368421053</v>
      </c>
    </row>
    <row r="134" spans="1:21">
      <c r="A134" s="9" t="s">
        <v>130</v>
      </c>
      <c r="B134" s="10">
        <v>1.5</v>
      </c>
      <c r="C134" s="11">
        <v>1.5</v>
      </c>
      <c r="D134" s="11">
        <v>9.07</v>
      </c>
      <c r="E134" s="11">
        <v>1.5</v>
      </c>
      <c r="F134" s="11">
        <v>10.58</v>
      </c>
      <c r="G134" s="11">
        <v>7.87</v>
      </c>
      <c r="H134" s="11">
        <v>8.16</v>
      </c>
      <c r="I134" s="11">
        <v>4.2300000000000004</v>
      </c>
      <c r="J134" s="11">
        <v>8.41</v>
      </c>
      <c r="K134" s="11">
        <v>9.2899999999999991</v>
      </c>
      <c r="L134" s="11">
        <v>7.29</v>
      </c>
      <c r="M134" s="11">
        <v>7.33</v>
      </c>
      <c r="N134" s="11">
        <v>6.16</v>
      </c>
      <c r="O134" s="11">
        <v>7.34</v>
      </c>
      <c r="P134" s="11">
        <v>6.82</v>
      </c>
      <c r="Q134" s="11">
        <v>9.25</v>
      </c>
      <c r="R134" s="11">
        <v>6.48</v>
      </c>
      <c r="S134" s="11">
        <v>6.9</v>
      </c>
      <c r="T134" s="11">
        <v>6.68</v>
      </c>
      <c r="U134" s="16">
        <v>6.650526315789473</v>
      </c>
    </row>
    <row r="135" spans="1:21">
      <c r="A135" s="9" t="s">
        <v>131</v>
      </c>
      <c r="B135" s="10">
        <v>8.68</v>
      </c>
      <c r="C135" s="11">
        <v>6.8</v>
      </c>
      <c r="D135" s="11">
        <v>10.52</v>
      </c>
      <c r="E135" s="11">
        <v>4.2699999999999996</v>
      </c>
      <c r="F135" s="11">
        <v>8.0500000000000007</v>
      </c>
      <c r="G135" s="11">
        <v>7.05</v>
      </c>
      <c r="H135" s="11">
        <v>7.0000000000000007E-2</v>
      </c>
      <c r="I135" s="11">
        <v>7.01</v>
      </c>
      <c r="J135" s="11">
        <v>8.4600000000000009</v>
      </c>
      <c r="K135" s="11">
        <v>5.45</v>
      </c>
      <c r="L135" s="11">
        <v>4.92</v>
      </c>
      <c r="M135" s="11">
        <v>4.96</v>
      </c>
      <c r="N135" s="11">
        <v>7.4</v>
      </c>
      <c r="O135" s="11">
        <v>6.62</v>
      </c>
      <c r="P135" s="11">
        <v>5.61</v>
      </c>
      <c r="Q135" s="11">
        <v>7.05</v>
      </c>
      <c r="R135" s="11">
        <v>7.83</v>
      </c>
      <c r="S135" s="11">
        <v>7.22</v>
      </c>
      <c r="T135" s="11">
        <v>6.68</v>
      </c>
      <c r="U135" s="16">
        <v>6.560526315789474</v>
      </c>
    </row>
    <row r="136" spans="1:21">
      <c r="A136" s="9" t="s">
        <v>132</v>
      </c>
      <c r="B136" s="10">
        <v>8.2899999999999991</v>
      </c>
      <c r="C136" s="11">
        <v>8.86</v>
      </c>
      <c r="D136" s="11">
        <v>7.42</v>
      </c>
      <c r="E136" s="11">
        <v>8.58</v>
      </c>
      <c r="F136" s="11">
        <v>8.32</v>
      </c>
      <c r="G136" s="11">
        <v>8.5</v>
      </c>
      <c r="H136" s="11">
        <v>6.02</v>
      </c>
      <c r="I136" s="11">
        <v>8.39</v>
      </c>
      <c r="J136" s="11">
        <v>7.36</v>
      </c>
      <c r="K136" s="11">
        <v>8.0299999999999994</v>
      </c>
      <c r="L136" s="11">
        <v>7.04</v>
      </c>
      <c r="M136" s="11">
        <v>6.81</v>
      </c>
      <c r="N136" s="11">
        <v>6.57</v>
      </c>
      <c r="O136" s="11">
        <v>5.21</v>
      </c>
      <c r="P136" s="11">
        <v>4.6399999999999997</v>
      </c>
      <c r="Q136" s="11">
        <v>6.7</v>
      </c>
      <c r="R136" s="11">
        <v>5.98</v>
      </c>
      <c r="S136" s="11">
        <v>9.92</v>
      </c>
      <c r="T136" s="11">
        <v>8.7200000000000006</v>
      </c>
      <c r="U136" s="16">
        <v>7.44</v>
      </c>
    </row>
    <row r="137" spans="1:21">
      <c r="A137" s="9" t="s">
        <v>133</v>
      </c>
      <c r="B137" s="10"/>
      <c r="C137" s="11">
        <v>4.95</v>
      </c>
      <c r="D137" s="11">
        <v>7.47</v>
      </c>
      <c r="E137" s="11">
        <v>5.01</v>
      </c>
      <c r="F137" s="11">
        <v>7.77</v>
      </c>
      <c r="G137" s="11">
        <v>5.58</v>
      </c>
      <c r="H137" s="11">
        <v>5.48</v>
      </c>
      <c r="I137" s="11">
        <v>5.95</v>
      </c>
      <c r="J137" s="11">
        <v>6.13</v>
      </c>
      <c r="K137" s="11">
        <v>5.62</v>
      </c>
      <c r="L137" s="11">
        <v>5.37</v>
      </c>
      <c r="M137" s="11">
        <v>4.5199999999999996</v>
      </c>
      <c r="N137" s="11">
        <v>4.95</v>
      </c>
      <c r="O137" s="11">
        <v>4.7</v>
      </c>
      <c r="P137" s="11">
        <v>5.19</v>
      </c>
      <c r="Q137" s="11">
        <v>5.16</v>
      </c>
      <c r="R137" s="11">
        <v>4.96</v>
      </c>
      <c r="S137" s="11">
        <v>4.5</v>
      </c>
      <c r="T137" s="11">
        <v>4.91</v>
      </c>
      <c r="U137" s="16">
        <v>5.456666666666667</v>
      </c>
    </row>
    <row r="138" spans="1:21">
      <c r="A138" s="9" t="s">
        <v>156</v>
      </c>
      <c r="B138" s="10">
        <v>8.8000000000000007</v>
      </c>
      <c r="C138" s="11">
        <v>7.9</v>
      </c>
      <c r="D138" s="11">
        <v>8.2200000000000006</v>
      </c>
      <c r="E138" s="11">
        <v>7.88</v>
      </c>
      <c r="F138" s="11">
        <v>7.76</v>
      </c>
      <c r="G138" s="11">
        <v>7.34</v>
      </c>
      <c r="H138" s="11">
        <v>7.37</v>
      </c>
      <c r="I138" s="11">
        <v>6.45</v>
      </c>
      <c r="J138" s="11">
        <v>5.35</v>
      </c>
      <c r="K138" s="11">
        <v>4.01</v>
      </c>
      <c r="L138" s="11">
        <v>5.0599999999999996</v>
      </c>
      <c r="M138" s="11">
        <v>5.72</v>
      </c>
      <c r="N138" s="11">
        <v>5.78</v>
      </c>
      <c r="O138" s="11">
        <v>6.18</v>
      </c>
      <c r="P138" s="11">
        <v>5.22</v>
      </c>
      <c r="Q138" s="11">
        <v>4.5</v>
      </c>
      <c r="R138" s="11">
        <v>5.67</v>
      </c>
      <c r="S138" s="11">
        <v>5.92</v>
      </c>
      <c r="T138" s="11">
        <v>6.26</v>
      </c>
      <c r="U138" s="16">
        <v>6.3889473684210545</v>
      </c>
    </row>
    <row r="139" spans="1:21">
      <c r="A139" s="9" t="s">
        <v>157</v>
      </c>
      <c r="B139" s="10">
        <v>10.01</v>
      </c>
      <c r="C139" s="11">
        <v>33.729999999999997</v>
      </c>
      <c r="D139" s="11">
        <v>5.66</v>
      </c>
      <c r="E139" s="11">
        <v>5.66</v>
      </c>
      <c r="F139" s="11">
        <v>5.66</v>
      </c>
      <c r="G139" s="11">
        <v>5.76</v>
      </c>
      <c r="H139" s="11">
        <v>6.52</v>
      </c>
      <c r="I139" s="11">
        <v>6.52</v>
      </c>
      <c r="J139" s="11">
        <v>6.77</v>
      </c>
      <c r="K139" s="11">
        <v>7.98</v>
      </c>
      <c r="L139" s="11">
        <v>5.79</v>
      </c>
      <c r="M139" s="11">
        <v>8.1199999999999992</v>
      </c>
      <c r="N139" s="11">
        <v>6.39</v>
      </c>
      <c r="O139" s="11">
        <v>2.14</v>
      </c>
      <c r="P139" s="11">
        <v>4.21</v>
      </c>
      <c r="Q139" s="11">
        <v>8</v>
      </c>
      <c r="R139" s="11">
        <v>6.54</v>
      </c>
      <c r="S139" s="11">
        <v>8</v>
      </c>
      <c r="T139" s="11">
        <v>7.19</v>
      </c>
      <c r="U139" s="16">
        <v>7.9289473684210519</v>
      </c>
    </row>
    <row r="140" spans="1:21">
      <c r="A140" s="9" t="s">
        <v>158</v>
      </c>
      <c r="B140" s="10">
        <v>8.27</v>
      </c>
      <c r="C140" s="11">
        <v>9.25</v>
      </c>
      <c r="D140" s="11">
        <v>9.35</v>
      </c>
      <c r="E140" s="11">
        <v>9.25</v>
      </c>
      <c r="F140" s="11">
        <v>8.6199999999999992</v>
      </c>
      <c r="G140" s="11">
        <v>10.119999999999999</v>
      </c>
      <c r="H140" s="11">
        <v>9.17</v>
      </c>
      <c r="I140" s="11">
        <v>8.85</v>
      </c>
      <c r="J140" s="11">
        <v>9.94</v>
      </c>
      <c r="K140" s="11">
        <v>9.91</v>
      </c>
      <c r="L140" s="11">
        <v>8.07</v>
      </c>
      <c r="M140" s="11">
        <v>7.96</v>
      </c>
      <c r="N140" s="11">
        <v>11.72</v>
      </c>
      <c r="O140" s="11">
        <v>6.71</v>
      </c>
      <c r="P140" s="11">
        <v>0</v>
      </c>
      <c r="Q140" s="11">
        <v>0</v>
      </c>
      <c r="R140" s="11">
        <v>5.3</v>
      </c>
      <c r="S140" s="11">
        <v>0</v>
      </c>
      <c r="T140" s="11">
        <v>0</v>
      </c>
      <c r="U140" s="16">
        <v>6.9731578947368407</v>
      </c>
    </row>
    <row r="141" spans="1:21">
      <c r="A141" s="9" t="s">
        <v>159</v>
      </c>
      <c r="B141" s="10">
        <v>2.69</v>
      </c>
      <c r="C141" s="11">
        <v>5.35</v>
      </c>
      <c r="D141" s="11">
        <v>8.02</v>
      </c>
      <c r="E141" s="11">
        <v>0.43</v>
      </c>
      <c r="F141" s="11">
        <v>2.85</v>
      </c>
      <c r="G141" s="11">
        <v>4.59</v>
      </c>
      <c r="H141" s="11">
        <v>4.49</v>
      </c>
      <c r="I141" s="11">
        <v>3.81</v>
      </c>
      <c r="J141" s="11">
        <v>4.95</v>
      </c>
      <c r="K141" s="11">
        <v>7.93</v>
      </c>
      <c r="L141" s="11">
        <v>4.9000000000000004</v>
      </c>
      <c r="M141" s="11">
        <v>3.21</v>
      </c>
      <c r="N141" s="11">
        <v>4.33</v>
      </c>
      <c r="O141" s="11">
        <v>3.32</v>
      </c>
      <c r="P141" s="11">
        <v>2.9</v>
      </c>
      <c r="Q141" s="11">
        <v>5.28</v>
      </c>
      <c r="R141" s="11">
        <v>2.06</v>
      </c>
      <c r="S141" s="11">
        <v>4.2300000000000004</v>
      </c>
      <c r="T141" s="11">
        <v>2.86</v>
      </c>
      <c r="U141" s="16">
        <v>4.1157894736842104</v>
      </c>
    </row>
    <row r="142" spans="1:21">
      <c r="A142" s="9" t="s">
        <v>160</v>
      </c>
      <c r="B142" s="10">
        <v>5.35</v>
      </c>
      <c r="C142" s="11">
        <v>8.0500000000000007</v>
      </c>
      <c r="D142" s="11">
        <v>9.18</v>
      </c>
      <c r="E142" s="11">
        <v>10.47</v>
      </c>
      <c r="F142" s="11">
        <v>12.72</v>
      </c>
      <c r="G142" s="11">
        <v>13.88</v>
      </c>
      <c r="H142" s="11">
        <v>6.81</v>
      </c>
      <c r="I142" s="11">
        <v>10.42</v>
      </c>
      <c r="J142" s="11">
        <v>5.32</v>
      </c>
      <c r="K142" s="11">
        <v>7.04</v>
      </c>
      <c r="L142" s="11">
        <v>0</v>
      </c>
      <c r="M142" s="11">
        <v>0</v>
      </c>
      <c r="N142" s="11">
        <v>12.64</v>
      </c>
      <c r="O142" s="11">
        <v>7.71</v>
      </c>
      <c r="P142" s="11">
        <v>10.61</v>
      </c>
      <c r="Q142" s="11">
        <v>21.93</v>
      </c>
      <c r="R142" s="11">
        <v>6.44</v>
      </c>
      <c r="S142" s="11">
        <v>5.08</v>
      </c>
      <c r="T142" s="11">
        <v>11.76</v>
      </c>
      <c r="U142" s="16">
        <v>8.7057894736842112</v>
      </c>
    </row>
    <row r="143" spans="1:21">
      <c r="A143" s="9" t="s">
        <v>161</v>
      </c>
      <c r="B143" s="10">
        <v>9.76</v>
      </c>
      <c r="C143" s="11">
        <v>8.86</v>
      </c>
      <c r="D143" s="11">
        <v>10.79</v>
      </c>
      <c r="E143" s="11">
        <v>4.91</v>
      </c>
      <c r="F143" s="11">
        <v>1.5</v>
      </c>
      <c r="G143" s="11">
        <v>3.74</v>
      </c>
      <c r="H143" s="11">
        <v>2.12</v>
      </c>
      <c r="I143" s="11">
        <v>5.21</v>
      </c>
      <c r="J143" s="11">
        <v>4.25</v>
      </c>
      <c r="K143" s="11">
        <v>5.96</v>
      </c>
      <c r="L143" s="11">
        <v>6.65</v>
      </c>
      <c r="M143" s="11">
        <v>6.08</v>
      </c>
      <c r="N143" s="11">
        <v>4.68</v>
      </c>
      <c r="O143" s="11">
        <v>6</v>
      </c>
      <c r="P143" s="11">
        <v>0.68</v>
      </c>
      <c r="Q143" s="11">
        <v>0.12</v>
      </c>
      <c r="R143" s="11">
        <v>8.5500000000000007</v>
      </c>
      <c r="S143" s="11">
        <v>8.69</v>
      </c>
      <c r="T143" s="11">
        <v>6.84</v>
      </c>
      <c r="U143" s="16">
        <v>5.546842105263158</v>
      </c>
    </row>
    <row r="144" spans="1:21">
      <c r="A144" s="9" t="s">
        <v>162</v>
      </c>
      <c r="B144" s="10">
        <v>5.84</v>
      </c>
      <c r="C144" s="11">
        <v>5.34</v>
      </c>
      <c r="D144" s="11">
        <v>7.32</v>
      </c>
      <c r="E144" s="11">
        <v>4.0199999999999996</v>
      </c>
      <c r="F144" s="11">
        <v>6.77</v>
      </c>
      <c r="G144" s="11">
        <v>4.05</v>
      </c>
      <c r="H144" s="11">
        <v>5.23</v>
      </c>
      <c r="I144" s="11">
        <v>4.71</v>
      </c>
      <c r="J144" s="11">
        <v>5.44</v>
      </c>
      <c r="K144" s="11">
        <v>3.71</v>
      </c>
      <c r="L144" s="11">
        <v>4.41</v>
      </c>
      <c r="M144" s="11">
        <v>6.75</v>
      </c>
      <c r="N144" s="11">
        <v>3.12</v>
      </c>
      <c r="O144" s="11">
        <v>3.56</v>
      </c>
      <c r="P144" s="11">
        <v>4.2699999999999996</v>
      </c>
      <c r="Q144" s="11">
        <v>4.9000000000000004</v>
      </c>
      <c r="R144" s="11">
        <v>4.68</v>
      </c>
      <c r="S144" s="11">
        <v>4.41</v>
      </c>
      <c r="T144" s="11">
        <v>3.85</v>
      </c>
      <c r="U144" s="16">
        <v>4.8621052631578943</v>
      </c>
    </row>
    <row r="145" spans="1:21">
      <c r="A145" s="9" t="s">
        <v>163</v>
      </c>
      <c r="B145" s="10">
        <v>0</v>
      </c>
      <c r="C145" s="11">
        <v>0</v>
      </c>
      <c r="D145" s="11">
        <v>0</v>
      </c>
      <c r="E145" s="11">
        <v>0</v>
      </c>
      <c r="F145" s="11">
        <v>0</v>
      </c>
      <c r="G145" s="11">
        <v>0</v>
      </c>
      <c r="H145" s="11">
        <v>0</v>
      </c>
      <c r="I145" s="11">
        <v>0</v>
      </c>
      <c r="J145" s="11">
        <v>0</v>
      </c>
      <c r="K145" s="11">
        <v>0.48</v>
      </c>
      <c r="L145" s="11">
        <v>0.56999999999999995</v>
      </c>
      <c r="M145" s="11">
        <v>4.26</v>
      </c>
      <c r="N145" s="11">
        <v>8.7799999999999994</v>
      </c>
      <c r="O145" s="11">
        <v>5.53</v>
      </c>
      <c r="P145" s="11">
        <v>7.14</v>
      </c>
      <c r="Q145" s="11">
        <v>7.32</v>
      </c>
      <c r="R145" s="11">
        <v>4.6900000000000004</v>
      </c>
      <c r="S145" s="11">
        <v>5.84</v>
      </c>
      <c r="T145" s="11">
        <v>4.0599999999999996</v>
      </c>
      <c r="U145" s="16">
        <v>2.561578947368421</v>
      </c>
    </row>
    <row r="146" spans="1:21">
      <c r="A146" s="9" t="s">
        <v>164</v>
      </c>
      <c r="B146" s="10">
        <v>1.34</v>
      </c>
      <c r="C146" s="11">
        <v>1.22</v>
      </c>
      <c r="D146" s="11">
        <v>1.42</v>
      </c>
      <c r="E146" s="11">
        <v>0.46</v>
      </c>
      <c r="F146" s="11">
        <v>0.54</v>
      </c>
      <c r="G146" s="11">
        <v>1.36</v>
      </c>
      <c r="H146" s="11">
        <v>3.21</v>
      </c>
      <c r="I146" s="11">
        <v>0.49</v>
      </c>
      <c r="J146" s="11">
        <v>0.22</v>
      </c>
      <c r="K146" s="11">
        <v>4.09</v>
      </c>
      <c r="L146" s="11">
        <v>1.71</v>
      </c>
      <c r="M146" s="11">
        <v>1.41</v>
      </c>
      <c r="N146" s="11">
        <v>1.93</v>
      </c>
      <c r="O146" s="11">
        <v>0.9</v>
      </c>
      <c r="P146" s="11">
        <v>1.19</v>
      </c>
      <c r="Q146" s="11">
        <v>2.0699999999999998</v>
      </c>
      <c r="R146" s="11">
        <v>0.28000000000000003</v>
      </c>
      <c r="S146" s="11">
        <v>1.63</v>
      </c>
      <c r="T146" s="11">
        <v>1.8</v>
      </c>
      <c r="U146" s="16">
        <v>1.435263157894737</v>
      </c>
    </row>
    <row r="147" spans="1:21">
      <c r="A147" s="9" t="s">
        <v>165</v>
      </c>
      <c r="B147" s="10">
        <v>5.91</v>
      </c>
      <c r="C147" s="11">
        <v>6</v>
      </c>
      <c r="D147" s="11">
        <v>6.06</v>
      </c>
      <c r="E147" s="11">
        <v>4.75</v>
      </c>
      <c r="F147" s="11">
        <v>6.19</v>
      </c>
      <c r="G147" s="11">
        <v>5.93</v>
      </c>
      <c r="H147" s="11">
        <v>5.15</v>
      </c>
      <c r="I147" s="11">
        <v>5.1100000000000003</v>
      </c>
      <c r="J147" s="11">
        <v>2.71</v>
      </c>
      <c r="K147" s="11">
        <v>2.33</v>
      </c>
      <c r="L147" s="11">
        <v>4.34</v>
      </c>
      <c r="M147" s="11">
        <v>4.63</v>
      </c>
      <c r="N147" s="11">
        <v>3.17</v>
      </c>
      <c r="O147" s="11">
        <v>4.0599999999999996</v>
      </c>
      <c r="P147" s="11">
        <v>3.41</v>
      </c>
      <c r="Q147" s="11">
        <v>4</v>
      </c>
      <c r="R147" s="11">
        <v>4.05</v>
      </c>
      <c r="S147" s="11">
        <v>4.04</v>
      </c>
      <c r="T147" s="11">
        <v>3.75</v>
      </c>
      <c r="U147" s="16">
        <v>4.5047368421052632</v>
      </c>
    </row>
    <row r="148" spans="1:21">
      <c r="A148" s="9" t="s">
        <v>166</v>
      </c>
      <c r="B148" s="10">
        <v>0</v>
      </c>
      <c r="C148" s="11">
        <v>5</v>
      </c>
      <c r="D148" s="11">
        <v>5</v>
      </c>
      <c r="E148" s="11">
        <v>0.47</v>
      </c>
      <c r="F148" s="11">
        <v>0.22</v>
      </c>
      <c r="G148" s="11">
        <v>0.21</v>
      </c>
      <c r="H148" s="11">
        <v>0</v>
      </c>
      <c r="I148" s="11">
        <v>0</v>
      </c>
      <c r="J148" s="11">
        <v>0</v>
      </c>
      <c r="K148" s="11">
        <v>0</v>
      </c>
      <c r="L148" s="11">
        <v>0</v>
      </c>
      <c r="M148" s="11">
        <v>0.13</v>
      </c>
      <c r="N148" s="11">
        <v>0</v>
      </c>
      <c r="O148" s="11">
        <v>0</v>
      </c>
      <c r="P148" s="11">
        <v>0</v>
      </c>
      <c r="Q148" s="11">
        <v>-0.28999999999999998</v>
      </c>
      <c r="R148" s="11">
        <v>0</v>
      </c>
      <c r="S148" s="11">
        <v>0</v>
      </c>
      <c r="T148" s="11">
        <v>0</v>
      </c>
      <c r="U148" s="16">
        <v>0.56526315789473702</v>
      </c>
    </row>
    <row r="149" spans="1:21">
      <c r="A149" s="9" t="s">
        <v>167</v>
      </c>
      <c r="B149" s="10">
        <v>16.29</v>
      </c>
      <c r="C149" s="11">
        <v>11.91</v>
      </c>
      <c r="D149" s="11">
        <v>15.31</v>
      </c>
      <c r="E149" s="11">
        <v>12.44</v>
      </c>
      <c r="F149" s="11"/>
      <c r="G149" s="11"/>
      <c r="H149" s="11"/>
      <c r="I149" s="11"/>
      <c r="J149" s="11"/>
      <c r="K149" s="11"/>
      <c r="L149" s="11"/>
      <c r="M149" s="11"/>
      <c r="N149" s="11"/>
      <c r="O149" s="11"/>
      <c r="P149" s="11"/>
      <c r="Q149" s="11"/>
      <c r="R149" s="11"/>
      <c r="S149" s="11"/>
      <c r="T149" s="11"/>
      <c r="U149" s="16">
        <v>13.987500000000001</v>
      </c>
    </row>
    <row r="150" spans="1:21">
      <c r="A150" s="9" t="s">
        <v>168</v>
      </c>
      <c r="B150" s="10">
        <v>2.5499999999999998</v>
      </c>
      <c r="C150" s="11">
        <v>4.74</v>
      </c>
      <c r="D150" s="11">
        <v>6.36</v>
      </c>
      <c r="E150" s="11">
        <v>1.55</v>
      </c>
      <c r="F150" s="11">
        <v>3.9</v>
      </c>
      <c r="G150" s="11">
        <v>4.43</v>
      </c>
      <c r="H150" s="11">
        <v>1.1200000000000001</v>
      </c>
      <c r="I150" s="11">
        <v>0.95</v>
      </c>
      <c r="J150" s="11">
        <v>1.03</v>
      </c>
      <c r="K150" s="11">
        <v>3.88</v>
      </c>
      <c r="L150" s="11">
        <v>3.23</v>
      </c>
      <c r="M150" s="11">
        <v>3.7</v>
      </c>
      <c r="N150" s="11">
        <v>3.41</v>
      </c>
      <c r="O150" s="11">
        <v>4.47</v>
      </c>
      <c r="P150" s="11">
        <v>3.66</v>
      </c>
      <c r="Q150" s="11">
        <v>2.4</v>
      </c>
      <c r="R150" s="11">
        <v>7.71</v>
      </c>
      <c r="S150" s="11">
        <v>6.18</v>
      </c>
      <c r="T150" s="11">
        <v>5.78</v>
      </c>
      <c r="U150" s="16">
        <v>3.7394736842105267</v>
      </c>
    </row>
    <row r="151" spans="1:21">
      <c r="A151" s="9" t="s">
        <v>169</v>
      </c>
      <c r="B151" s="10">
        <v>5.64</v>
      </c>
      <c r="C151" s="11">
        <v>5.19</v>
      </c>
      <c r="D151" s="11">
        <v>4.08</v>
      </c>
      <c r="E151" s="11">
        <v>2.78</v>
      </c>
      <c r="F151" s="11">
        <v>3.2</v>
      </c>
      <c r="G151" s="11">
        <v>2.3199999999999998</v>
      </c>
      <c r="H151" s="11">
        <v>2.9</v>
      </c>
      <c r="I151" s="11">
        <v>1.86</v>
      </c>
      <c r="J151" s="11">
        <v>4.24</v>
      </c>
      <c r="K151" s="11">
        <v>1.76</v>
      </c>
      <c r="L151" s="11">
        <v>4.59</v>
      </c>
      <c r="M151" s="11">
        <v>4.05</v>
      </c>
      <c r="N151" s="11">
        <v>3.67</v>
      </c>
      <c r="O151" s="11">
        <v>3.38</v>
      </c>
      <c r="P151" s="11">
        <v>3.1</v>
      </c>
      <c r="Q151" s="11">
        <v>3.64</v>
      </c>
      <c r="R151" s="11">
        <v>3.75</v>
      </c>
      <c r="S151" s="11">
        <v>2.5</v>
      </c>
      <c r="T151" s="11">
        <v>2.73</v>
      </c>
      <c r="U151" s="16">
        <v>3.4410526315789478</v>
      </c>
    </row>
    <row r="152" spans="1:21">
      <c r="A152" s="9" t="s">
        <v>134</v>
      </c>
      <c r="B152" s="10"/>
      <c r="C152" s="11"/>
      <c r="D152" s="11"/>
      <c r="E152" s="11"/>
      <c r="F152" s="11"/>
      <c r="G152" s="11"/>
      <c r="H152" s="11"/>
      <c r="I152" s="11">
        <v>4.4000000000000004</v>
      </c>
      <c r="J152" s="11">
        <v>0</v>
      </c>
      <c r="K152" s="11">
        <v>0</v>
      </c>
      <c r="L152" s="11">
        <v>0</v>
      </c>
      <c r="M152" s="11">
        <v>0</v>
      </c>
      <c r="N152" s="11">
        <v>7.38</v>
      </c>
      <c r="O152" s="11">
        <v>6.14</v>
      </c>
      <c r="P152" s="11">
        <v>6.04</v>
      </c>
      <c r="Q152" s="11">
        <v>5.94</v>
      </c>
      <c r="R152" s="11">
        <v>0</v>
      </c>
      <c r="S152" s="11">
        <v>6.43</v>
      </c>
      <c r="T152" s="11">
        <v>0</v>
      </c>
      <c r="U152" s="16">
        <v>3.0274999999999999</v>
      </c>
    </row>
    <row r="153" spans="1:21">
      <c r="A153" s="9" t="s">
        <v>135</v>
      </c>
      <c r="B153" s="10">
        <v>3.48</v>
      </c>
      <c r="C153" s="11">
        <v>3.72</v>
      </c>
      <c r="D153" s="11">
        <v>3.58</v>
      </c>
      <c r="E153" s="11">
        <v>3.83</v>
      </c>
      <c r="F153" s="11">
        <v>4.2</v>
      </c>
      <c r="G153" s="11">
        <v>3.58</v>
      </c>
      <c r="H153" s="11">
        <v>4.41</v>
      </c>
      <c r="I153" s="11">
        <v>3.81</v>
      </c>
      <c r="J153" s="11">
        <v>5.61</v>
      </c>
      <c r="K153" s="11">
        <v>4.12</v>
      </c>
      <c r="L153" s="11">
        <v>4.0999999999999996</v>
      </c>
      <c r="M153" s="11">
        <v>3.38</v>
      </c>
      <c r="N153" s="11">
        <v>3.37</v>
      </c>
      <c r="O153" s="11">
        <v>4.37</v>
      </c>
      <c r="P153" s="11">
        <v>3.13</v>
      </c>
      <c r="Q153" s="11">
        <v>4</v>
      </c>
      <c r="R153" s="11">
        <v>3.74</v>
      </c>
      <c r="S153" s="11">
        <v>4.01</v>
      </c>
      <c r="T153" s="11">
        <v>3.28</v>
      </c>
      <c r="U153" s="16">
        <v>3.88</v>
      </c>
    </row>
    <row r="154" spans="1:21">
      <c r="A154" s="9" t="s">
        <v>136</v>
      </c>
      <c r="B154" s="10">
        <v>1.53</v>
      </c>
      <c r="C154" s="11">
        <v>1.49</v>
      </c>
      <c r="D154" s="11">
        <v>-0.54</v>
      </c>
      <c r="E154" s="11">
        <v>0.8</v>
      </c>
      <c r="F154" s="11">
        <v>0.41</v>
      </c>
      <c r="G154" s="11">
        <v>5.82</v>
      </c>
      <c r="H154" s="11">
        <v>0.9</v>
      </c>
      <c r="I154" s="11">
        <v>0.08</v>
      </c>
      <c r="J154" s="11">
        <v>0.92</v>
      </c>
      <c r="K154" s="11">
        <v>0.08</v>
      </c>
      <c r="L154" s="11">
        <v>0.32</v>
      </c>
      <c r="M154" s="11">
        <v>3.49</v>
      </c>
      <c r="N154" s="11">
        <v>4.95</v>
      </c>
      <c r="O154" s="11">
        <v>5.3</v>
      </c>
      <c r="P154" s="11">
        <v>6.81</v>
      </c>
      <c r="Q154" s="11">
        <v>3.22</v>
      </c>
      <c r="R154" s="11">
        <v>2.98</v>
      </c>
      <c r="S154" s="11">
        <v>2.2000000000000002</v>
      </c>
      <c r="T154" s="11">
        <v>1.94</v>
      </c>
      <c r="U154" s="16">
        <v>2.2473684210526317</v>
      </c>
    </row>
    <row r="155" spans="1:21">
      <c r="A155" s="9" t="s">
        <v>137</v>
      </c>
      <c r="B155" s="10">
        <v>5.54</v>
      </c>
      <c r="C155" s="11">
        <v>6.59</v>
      </c>
      <c r="D155" s="11">
        <v>8.0299999999999994</v>
      </c>
      <c r="E155" s="11">
        <v>5.07</v>
      </c>
      <c r="F155" s="11">
        <v>7.36</v>
      </c>
      <c r="G155" s="11">
        <v>5.5</v>
      </c>
      <c r="H155" s="11">
        <v>5.43</v>
      </c>
      <c r="I155" s="11">
        <v>6.32</v>
      </c>
      <c r="J155" s="11">
        <v>6.74</v>
      </c>
      <c r="K155" s="11">
        <v>1.28</v>
      </c>
      <c r="L155" s="11">
        <v>6.84</v>
      </c>
      <c r="M155" s="11">
        <v>4</v>
      </c>
      <c r="N155" s="11">
        <v>4.7</v>
      </c>
      <c r="O155" s="11">
        <v>4.21</v>
      </c>
      <c r="P155" s="11">
        <v>5.23</v>
      </c>
      <c r="Q155" s="11">
        <v>5.21</v>
      </c>
      <c r="R155" s="11">
        <v>3.51</v>
      </c>
      <c r="S155" s="11">
        <v>5.5</v>
      </c>
      <c r="T155" s="11">
        <v>5.13</v>
      </c>
      <c r="U155" s="16">
        <v>5.3784210526315785</v>
      </c>
    </row>
    <row r="156" spans="1:21">
      <c r="A156" s="9" t="s">
        <v>138</v>
      </c>
      <c r="B156" s="10">
        <v>1.21</v>
      </c>
      <c r="C156" s="11">
        <v>1.18</v>
      </c>
      <c r="D156" s="11">
        <v>1.98</v>
      </c>
      <c r="E156" s="11">
        <v>0.76</v>
      </c>
      <c r="F156" s="11">
        <v>1.36</v>
      </c>
      <c r="G156" s="11">
        <v>1.1399999999999999</v>
      </c>
      <c r="H156" s="11">
        <v>0.63</v>
      </c>
      <c r="I156" s="11">
        <v>0.89</v>
      </c>
      <c r="J156" s="11">
        <v>0.71</v>
      </c>
      <c r="K156" s="11">
        <v>0.99</v>
      </c>
      <c r="L156" s="11">
        <v>1.29</v>
      </c>
      <c r="M156" s="11">
        <v>0.57999999999999996</v>
      </c>
      <c r="N156" s="11">
        <v>0.64</v>
      </c>
      <c r="O156" s="11">
        <v>1.71</v>
      </c>
      <c r="P156" s="11">
        <v>0.11</v>
      </c>
      <c r="Q156" s="11">
        <v>0.55000000000000004</v>
      </c>
      <c r="R156" s="11">
        <v>0.78</v>
      </c>
      <c r="S156" s="11">
        <v>0.51</v>
      </c>
      <c r="T156" s="11">
        <v>0.49</v>
      </c>
      <c r="U156" s="16">
        <v>0.92157894736842116</v>
      </c>
    </row>
    <row r="157" spans="1:21">
      <c r="A157" s="9" t="s">
        <v>139</v>
      </c>
      <c r="B157" s="10">
        <v>0.21</v>
      </c>
      <c r="C157" s="11">
        <v>0.28000000000000003</v>
      </c>
      <c r="D157" s="11">
        <v>2.09</v>
      </c>
      <c r="E157" s="11">
        <v>1.64</v>
      </c>
      <c r="F157" s="11">
        <v>2.23</v>
      </c>
      <c r="G157" s="11">
        <v>1.81</v>
      </c>
      <c r="H157" s="11">
        <v>1.87</v>
      </c>
      <c r="I157" s="11">
        <v>1.95</v>
      </c>
      <c r="J157" s="11">
        <v>2.2599999999999998</v>
      </c>
      <c r="K157" s="11">
        <v>1.69</v>
      </c>
      <c r="L157" s="11">
        <v>2.8</v>
      </c>
      <c r="M157" s="11">
        <v>2.29</v>
      </c>
      <c r="N157" s="11">
        <v>3.84</v>
      </c>
      <c r="O157" s="11">
        <v>5.45</v>
      </c>
      <c r="P157" s="11">
        <v>12.63</v>
      </c>
      <c r="Q157" s="11">
        <v>4.5599999999999996</v>
      </c>
      <c r="R157" s="11">
        <v>0</v>
      </c>
      <c r="S157" s="11">
        <v>1.06</v>
      </c>
      <c r="T157" s="11">
        <v>1.07</v>
      </c>
      <c r="U157" s="16">
        <v>2.6173684210526318</v>
      </c>
    </row>
    <row r="158" spans="1:21">
      <c r="A158" s="9" t="s">
        <v>140</v>
      </c>
      <c r="B158" s="10">
        <v>6.8</v>
      </c>
      <c r="C158" s="11">
        <v>6.56</v>
      </c>
      <c r="D158" s="11">
        <v>4.5199999999999996</v>
      </c>
      <c r="E158" s="11">
        <v>3.59</v>
      </c>
      <c r="F158" s="11">
        <v>4.16</v>
      </c>
      <c r="G158" s="11">
        <v>4.16</v>
      </c>
      <c r="H158" s="11">
        <v>4.3600000000000003</v>
      </c>
      <c r="I158" s="11">
        <v>4.76</v>
      </c>
      <c r="J158" s="11">
        <v>4.76</v>
      </c>
      <c r="K158" s="11">
        <v>4.18</v>
      </c>
      <c r="L158" s="11">
        <v>3.14</v>
      </c>
      <c r="M158" s="11">
        <v>4.5999999999999996</v>
      </c>
      <c r="N158" s="11">
        <v>9.75</v>
      </c>
      <c r="O158" s="11">
        <v>2.93</v>
      </c>
      <c r="P158" s="11">
        <v>3.81</v>
      </c>
      <c r="Q158" s="11">
        <v>7.41</v>
      </c>
      <c r="R158" s="11">
        <v>6.9</v>
      </c>
      <c r="S158" s="11">
        <v>4.71</v>
      </c>
      <c r="T158" s="11">
        <v>7.69</v>
      </c>
      <c r="U158" s="16">
        <v>5.1994736842105267</v>
      </c>
    </row>
    <row r="159" spans="1:21">
      <c r="A159" s="9" t="s">
        <v>141</v>
      </c>
      <c r="B159" s="10">
        <v>6.78</v>
      </c>
      <c r="C159" s="11">
        <v>5.84</v>
      </c>
      <c r="D159" s="11">
        <v>5.69</v>
      </c>
      <c r="E159" s="11">
        <v>6.27</v>
      </c>
      <c r="F159" s="11">
        <v>6.37</v>
      </c>
      <c r="G159" s="11">
        <v>5.29</v>
      </c>
      <c r="H159" s="11">
        <v>5.59</v>
      </c>
      <c r="I159" s="11">
        <v>6.67</v>
      </c>
      <c r="J159" s="11">
        <v>4.99</v>
      </c>
      <c r="K159" s="11">
        <v>5.69</v>
      </c>
      <c r="L159" s="11">
        <v>6.34</v>
      </c>
      <c r="M159" s="11">
        <v>4.76</v>
      </c>
      <c r="N159" s="11">
        <v>7.5</v>
      </c>
      <c r="O159" s="11">
        <v>8.32</v>
      </c>
      <c r="P159" s="11">
        <v>2.1</v>
      </c>
      <c r="Q159" s="11">
        <v>11.39</v>
      </c>
      <c r="R159" s="11">
        <v>8.81</v>
      </c>
      <c r="S159" s="11">
        <v>6.43</v>
      </c>
      <c r="T159" s="11">
        <v>5.04</v>
      </c>
      <c r="U159" s="16">
        <v>6.3089473684210517</v>
      </c>
    </row>
    <row r="160" spans="1:21">
      <c r="A160" s="9" t="s">
        <v>142</v>
      </c>
      <c r="B160" s="10">
        <v>3.49</v>
      </c>
      <c r="C160" s="11">
        <v>3.47</v>
      </c>
      <c r="D160" s="11">
        <v>5.14</v>
      </c>
      <c r="E160" s="11">
        <v>2.34</v>
      </c>
      <c r="F160" s="11">
        <v>1.77</v>
      </c>
      <c r="G160" s="11">
        <v>4.53</v>
      </c>
      <c r="H160" s="11">
        <v>2.93</v>
      </c>
      <c r="I160" s="11">
        <v>1.55</v>
      </c>
      <c r="J160" s="11">
        <v>5.74</v>
      </c>
      <c r="K160" s="11">
        <v>-4.8600000000000003</v>
      </c>
      <c r="L160" s="11">
        <v>7.05</v>
      </c>
      <c r="M160" s="11">
        <v>5.93</v>
      </c>
      <c r="N160" s="11">
        <v>5.66</v>
      </c>
      <c r="O160" s="11">
        <v>10.64</v>
      </c>
      <c r="P160" s="11">
        <v>0.5</v>
      </c>
      <c r="Q160" s="11">
        <v>0.92</v>
      </c>
      <c r="R160" s="11">
        <v>1.84</v>
      </c>
      <c r="S160" s="11">
        <v>4.9400000000000004</v>
      </c>
      <c r="T160" s="11">
        <v>0.36</v>
      </c>
      <c r="U160" s="16">
        <v>3.3652631578947365</v>
      </c>
    </row>
    <row r="161" spans="1:21">
      <c r="A161" s="9" t="s">
        <v>143</v>
      </c>
      <c r="B161" s="10">
        <v>10.68</v>
      </c>
      <c r="C161" s="11">
        <v>10.23</v>
      </c>
      <c r="D161" s="11">
        <v>12.22</v>
      </c>
      <c r="E161" s="11">
        <v>9.01</v>
      </c>
      <c r="F161" s="11">
        <v>11.62</v>
      </c>
      <c r="G161" s="11">
        <v>8.02</v>
      </c>
      <c r="H161" s="11">
        <v>0</v>
      </c>
      <c r="I161" s="11">
        <v>0</v>
      </c>
      <c r="J161" s="11">
        <v>10.29</v>
      </c>
      <c r="K161" s="11">
        <v>7.43</v>
      </c>
      <c r="L161" s="11">
        <v>8.94</v>
      </c>
      <c r="M161" s="11">
        <v>7.8</v>
      </c>
      <c r="N161" s="11">
        <v>10.18</v>
      </c>
      <c r="O161" s="11">
        <v>6.13</v>
      </c>
      <c r="P161" s="11">
        <v>8.68</v>
      </c>
      <c r="Q161" s="11">
        <v>10.57</v>
      </c>
      <c r="R161" s="11">
        <v>6.6</v>
      </c>
      <c r="S161" s="11">
        <v>11.08</v>
      </c>
      <c r="T161" s="11">
        <v>7.44</v>
      </c>
      <c r="U161" s="16">
        <v>8.2589473684210528</v>
      </c>
    </row>
    <row r="162" spans="1:21">
      <c r="A162" s="9" t="s">
        <v>144</v>
      </c>
      <c r="B162" s="10">
        <v>6.41</v>
      </c>
      <c r="C162" s="11">
        <v>6.08</v>
      </c>
      <c r="D162" s="11">
        <v>5.63</v>
      </c>
      <c r="E162" s="11">
        <v>6.31</v>
      </c>
      <c r="F162" s="11">
        <v>7.05</v>
      </c>
      <c r="G162" s="11">
        <v>6.41</v>
      </c>
      <c r="H162" s="11">
        <v>5.88</v>
      </c>
      <c r="I162" s="11">
        <v>6.87</v>
      </c>
      <c r="J162" s="11">
        <v>5.31</v>
      </c>
      <c r="K162" s="11">
        <v>3.25</v>
      </c>
      <c r="L162" s="11">
        <v>1.36</v>
      </c>
      <c r="M162" s="11">
        <v>0.52</v>
      </c>
      <c r="N162" s="11">
        <v>4.5599999999999996</v>
      </c>
      <c r="O162" s="11">
        <v>3.59</v>
      </c>
      <c r="P162" s="11">
        <v>5.12</v>
      </c>
      <c r="Q162" s="11">
        <v>0.75</v>
      </c>
      <c r="R162" s="11">
        <v>2.11</v>
      </c>
      <c r="S162" s="11">
        <v>7.4</v>
      </c>
      <c r="T162" s="11">
        <v>5.46</v>
      </c>
      <c r="U162" s="16">
        <v>4.7405263157894737</v>
      </c>
    </row>
    <row r="163" spans="1:21">
      <c r="A163" s="9" t="s">
        <v>145</v>
      </c>
      <c r="B163" s="10">
        <v>5.87</v>
      </c>
      <c r="C163" s="11">
        <v>3.52</v>
      </c>
      <c r="D163" s="11">
        <v>5.67</v>
      </c>
      <c r="E163" s="11">
        <v>4.51</v>
      </c>
      <c r="F163" s="11">
        <v>6.03</v>
      </c>
      <c r="G163" s="11">
        <v>6.08</v>
      </c>
      <c r="H163" s="11">
        <v>5.52</v>
      </c>
      <c r="I163" s="11">
        <v>5.05</v>
      </c>
      <c r="J163" s="11">
        <v>6.71</v>
      </c>
      <c r="K163" s="11">
        <v>6.79</v>
      </c>
      <c r="L163" s="11">
        <v>6.41</v>
      </c>
      <c r="M163" s="11">
        <v>5.8</v>
      </c>
      <c r="N163" s="11">
        <v>5.74</v>
      </c>
      <c r="O163" s="11">
        <v>4.5</v>
      </c>
      <c r="P163" s="11">
        <v>5.57</v>
      </c>
      <c r="Q163" s="11">
        <v>6.01</v>
      </c>
      <c r="R163" s="11">
        <v>4.72</v>
      </c>
      <c r="S163" s="11">
        <v>6.14</v>
      </c>
      <c r="T163" s="11">
        <v>5.94</v>
      </c>
      <c r="U163" s="16">
        <v>5.6094736842105251</v>
      </c>
    </row>
    <row r="164" spans="1:21">
      <c r="A164" s="9" t="s">
        <v>146</v>
      </c>
      <c r="B164" s="10">
        <v>9.07</v>
      </c>
      <c r="C164" s="11">
        <v>7.14</v>
      </c>
      <c r="D164" s="11">
        <v>7.38</v>
      </c>
      <c r="E164" s="11">
        <v>8.09</v>
      </c>
      <c r="F164" s="11">
        <v>8.9</v>
      </c>
      <c r="G164" s="11">
        <v>6.78</v>
      </c>
      <c r="H164" s="11">
        <v>7.65</v>
      </c>
      <c r="I164" s="11">
        <v>7.25</v>
      </c>
      <c r="J164" s="11">
        <v>11.67</v>
      </c>
      <c r="K164" s="11">
        <v>8.1</v>
      </c>
      <c r="L164" s="11">
        <v>7.91</v>
      </c>
      <c r="M164" s="11">
        <v>8.0500000000000007</v>
      </c>
      <c r="N164" s="11">
        <v>9.5500000000000007</v>
      </c>
      <c r="O164" s="11">
        <v>7.98</v>
      </c>
      <c r="P164" s="11">
        <v>10.45</v>
      </c>
      <c r="Q164" s="11">
        <v>10.74</v>
      </c>
      <c r="R164" s="11">
        <v>8.76</v>
      </c>
      <c r="S164" s="11">
        <v>9.18</v>
      </c>
      <c r="T164" s="11">
        <v>9.42</v>
      </c>
      <c r="U164" s="16">
        <v>8.6352631578947356</v>
      </c>
    </row>
    <row r="165" spans="1:21">
      <c r="A165" s="9" t="s">
        <v>147</v>
      </c>
      <c r="B165" s="10">
        <v>2.7</v>
      </c>
      <c r="C165" s="11">
        <v>4.7300000000000004</v>
      </c>
      <c r="D165" s="11">
        <v>6.79</v>
      </c>
      <c r="E165" s="11">
        <v>3.35</v>
      </c>
      <c r="F165" s="11">
        <v>7.87</v>
      </c>
      <c r="G165" s="11">
        <v>5.21</v>
      </c>
      <c r="H165" s="11">
        <v>6.51</v>
      </c>
      <c r="I165" s="11">
        <v>5.55</v>
      </c>
      <c r="J165" s="11">
        <v>9.99</v>
      </c>
      <c r="K165" s="11">
        <v>4.97</v>
      </c>
      <c r="L165" s="11">
        <v>5.83</v>
      </c>
      <c r="M165" s="11">
        <v>5.0599999999999996</v>
      </c>
      <c r="N165" s="11">
        <v>7.55</v>
      </c>
      <c r="O165" s="11">
        <v>3.48</v>
      </c>
      <c r="P165" s="11">
        <v>4.13</v>
      </c>
      <c r="Q165" s="11">
        <v>6.15</v>
      </c>
      <c r="R165" s="11">
        <v>3.76</v>
      </c>
      <c r="S165" s="11">
        <v>6.23</v>
      </c>
      <c r="T165" s="11">
        <v>4.47</v>
      </c>
      <c r="U165" s="16">
        <v>5.4910526315789481</v>
      </c>
    </row>
    <row r="166" spans="1:21">
      <c r="A166" s="9" t="s">
        <v>148</v>
      </c>
      <c r="B166" s="10">
        <v>2.63</v>
      </c>
      <c r="C166" s="11">
        <v>1.6</v>
      </c>
      <c r="D166" s="11">
        <v>1.5</v>
      </c>
      <c r="E166" s="11">
        <v>2.16</v>
      </c>
      <c r="F166" s="11">
        <v>1.67</v>
      </c>
      <c r="G166" s="11">
        <v>2.87</v>
      </c>
      <c r="H166" s="11">
        <v>1.33</v>
      </c>
      <c r="I166" s="11">
        <v>1.1299999999999999</v>
      </c>
      <c r="J166" s="11">
        <v>1.61</v>
      </c>
      <c r="K166" s="11">
        <v>1.41</v>
      </c>
      <c r="L166" s="11">
        <v>1.82</v>
      </c>
      <c r="M166" s="11">
        <v>0.81</v>
      </c>
      <c r="N166" s="11">
        <v>1.42</v>
      </c>
      <c r="O166" s="11">
        <v>1.4</v>
      </c>
      <c r="P166" s="11">
        <v>0.8</v>
      </c>
      <c r="Q166" s="11">
        <v>1.7</v>
      </c>
      <c r="R166" s="11">
        <v>0.83</v>
      </c>
      <c r="S166" s="11">
        <v>1.63</v>
      </c>
      <c r="T166" s="11">
        <v>0.78</v>
      </c>
      <c r="U166" s="16">
        <v>1.5315789473684209</v>
      </c>
    </row>
    <row r="167" spans="1:21">
      <c r="A167" s="9" t="s">
        <v>149</v>
      </c>
      <c r="B167" s="10">
        <v>6.04</v>
      </c>
      <c r="C167" s="11">
        <v>5.61</v>
      </c>
      <c r="D167" s="11">
        <v>4.3600000000000003</v>
      </c>
      <c r="E167" s="11">
        <v>7.17</v>
      </c>
      <c r="F167" s="11">
        <v>6.61</v>
      </c>
      <c r="G167" s="11">
        <v>6.51</v>
      </c>
      <c r="H167" s="11">
        <v>7.17</v>
      </c>
      <c r="I167" s="11">
        <v>6.67</v>
      </c>
      <c r="J167" s="11">
        <v>10.24</v>
      </c>
      <c r="K167" s="11">
        <v>6.99</v>
      </c>
      <c r="L167" s="11">
        <v>7.43</v>
      </c>
      <c r="M167" s="11">
        <v>5.54</v>
      </c>
      <c r="N167" s="11">
        <v>5.83</v>
      </c>
      <c r="O167" s="11">
        <v>8.61</v>
      </c>
      <c r="P167" s="11">
        <v>7.1</v>
      </c>
      <c r="Q167" s="11">
        <v>7.06</v>
      </c>
      <c r="R167" s="11">
        <v>6.24</v>
      </c>
      <c r="S167" s="11">
        <v>5.37</v>
      </c>
      <c r="T167" s="11">
        <v>12.49</v>
      </c>
      <c r="U167" s="16">
        <v>7.0021052631578957</v>
      </c>
    </row>
    <row r="168" spans="1:21">
      <c r="A168" s="9" t="s">
        <v>150</v>
      </c>
      <c r="B168" s="10">
        <v>4.8</v>
      </c>
      <c r="C168" s="11">
        <v>4.12</v>
      </c>
      <c r="D168" s="11">
        <v>5.63</v>
      </c>
      <c r="E168" s="11">
        <v>3.08</v>
      </c>
      <c r="F168" s="11">
        <v>5.4</v>
      </c>
      <c r="G168" s="11">
        <v>4.3099999999999996</v>
      </c>
      <c r="H168" s="11">
        <v>4.04</v>
      </c>
      <c r="I168" s="11">
        <v>4</v>
      </c>
      <c r="J168" s="11">
        <v>4.21</v>
      </c>
      <c r="K168" s="11">
        <v>2.57</v>
      </c>
      <c r="L168" s="11">
        <v>3.54</v>
      </c>
      <c r="M168" s="11">
        <v>4.57</v>
      </c>
      <c r="N168" s="11">
        <v>4.9400000000000004</v>
      </c>
      <c r="O168" s="11">
        <v>3.63</v>
      </c>
      <c r="P168" s="11">
        <v>2.4900000000000002</v>
      </c>
      <c r="Q168" s="11">
        <v>3.88</v>
      </c>
      <c r="R168" s="11">
        <v>3.15</v>
      </c>
      <c r="S168" s="11">
        <v>3.45</v>
      </c>
      <c r="T168" s="11">
        <v>3.49</v>
      </c>
      <c r="U168" s="16">
        <v>3.9631578947368418</v>
      </c>
    </row>
    <row r="169" spans="1:21">
      <c r="A169" s="9" t="s">
        <v>151</v>
      </c>
      <c r="B169" s="10">
        <v>7.35</v>
      </c>
      <c r="C169" s="11">
        <v>9.2200000000000006</v>
      </c>
      <c r="D169" s="11">
        <v>8.8699999999999992</v>
      </c>
      <c r="E169" s="11">
        <v>7.45</v>
      </c>
      <c r="F169" s="11">
        <v>4.22</v>
      </c>
      <c r="G169" s="11">
        <v>6.66</v>
      </c>
      <c r="H169" s="11">
        <v>3.81</v>
      </c>
      <c r="I169" s="11">
        <v>3.54</v>
      </c>
      <c r="J169" s="11">
        <v>5.78</v>
      </c>
      <c r="K169" s="11">
        <v>6.05</v>
      </c>
      <c r="L169" s="11">
        <v>8.43</v>
      </c>
      <c r="M169" s="11">
        <v>6.11</v>
      </c>
      <c r="N169" s="11">
        <v>4.5</v>
      </c>
      <c r="O169" s="11">
        <v>5.99</v>
      </c>
      <c r="P169" s="11">
        <v>5.91</v>
      </c>
      <c r="Q169" s="11">
        <v>7.13</v>
      </c>
      <c r="R169" s="11">
        <v>2.78</v>
      </c>
      <c r="S169" s="11">
        <v>8.17</v>
      </c>
      <c r="T169" s="11">
        <v>8.24</v>
      </c>
      <c r="U169" s="16">
        <v>6.3268421052631565</v>
      </c>
    </row>
    <row r="170" spans="1:21">
      <c r="A170" s="9" t="s">
        <v>152</v>
      </c>
      <c r="B170" s="10">
        <v>0</v>
      </c>
      <c r="C170" s="11">
        <v>0</v>
      </c>
      <c r="D170" s="11">
        <v>0</v>
      </c>
      <c r="E170" s="11">
        <v>0</v>
      </c>
      <c r="F170" s="11">
        <v>0</v>
      </c>
      <c r="G170" s="11">
        <v>0</v>
      </c>
      <c r="H170" s="11">
        <v>0</v>
      </c>
      <c r="I170" s="11">
        <v>0</v>
      </c>
      <c r="J170" s="11">
        <v>0</v>
      </c>
      <c r="K170" s="11">
        <v>0</v>
      </c>
      <c r="L170" s="11">
        <v>0</v>
      </c>
      <c r="M170" s="11">
        <v>7.93</v>
      </c>
      <c r="N170" s="11">
        <v>0</v>
      </c>
      <c r="O170" s="11">
        <v>6.55</v>
      </c>
      <c r="P170" s="11">
        <v>0</v>
      </c>
      <c r="Q170" s="11">
        <v>0</v>
      </c>
      <c r="R170" s="11">
        <v>0</v>
      </c>
      <c r="S170" s="11">
        <v>0</v>
      </c>
      <c r="T170" s="11">
        <v>0</v>
      </c>
      <c r="U170" s="16">
        <v>0.76210526315789473</v>
      </c>
    </row>
    <row r="171" spans="1:21">
      <c r="A171" s="9" t="s">
        <v>153</v>
      </c>
      <c r="B171" s="10">
        <v>5.34</v>
      </c>
      <c r="C171" s="11">
        <v>1.34</v>
      </c>
      <c r="D171" s="11">
        <v>1.46</v>
      </c>
      <c r="E171" s="11">
        <v>1.42</v>
      </c>
      <c r="F171" s="11">
        <v>0.95</v>
      </c>
      <c r="G171" s="11">
        <v>1.71</v>
      </c>
      <c r="H171" s="11">
        <v>1.73</v>
      </c>
      <c r="I171" s="11">
        <v>1.19</v>
      </c>
      <c r="J171" s="11">
        <v>1.68</v>
      </c>
      <c r="K171" s="11">
        <v>1.75</v>
      </c>
      <c r="L171" s="11">
        <v>2.12</v>
      </c>
      <c r="M171" s="11">
        <v>1.79</v>
      </c>
      <c r="N171" s="11">
        <v>0.89</v>
      </c>
      <c r="O171" s="11">
        <v>1.55</v>
      </c>
      <c r="P171" s="11">
        <v>2.06</v>
      </c>
      <c r="Q171" s="11">
        <v>1.71</v>
      </c>
      <c r="R171" s="11">
        <v>2.16</v>
      </c>
      <c r="S171" s="11">
        <v>1.68</v>
      </c>
      <c r="T171" s="11">
        <v>1.0900000000000001</v>
      </c>
      <c r="U171" s="16">
        <v>1.7694736842105265</v>
      </c>
    </row>
    <row r="172" spans="1:21">
      <c r="A172" s="9" t="s">
        <v>154</v>
      </c>
      <c r="B172" s="10">
        <v>6.45</v>
      </c>
      <c r="C172" s="11">
        <v>5.72</v>
      </c>
      <c r="D172" s="11">
        <v>7.46</v>
      </c>
      <c r="E172" s="11">
        <v>2.16</v>
      </c>
      <c r="F172" s="11">
        <v>9.44</v>
      </c>
      <c r="G172" s="11">
        <v>1.1100000000000001</v>
      </c>
      <c r="H172" s="11">
        <v>5.92</v>
      </c>
      <c r="I172" s="11">
        <v>4.21</v>
      </c>
      <c r="J172" s="11">
        <v>1.32</v>
      </c>
      <c r="K172" s="11">
        <v>2.1800000000000002</v>
      </c>
      <c r="L172" s="11">
        <v>6.38</v>
      </c>
      <c r="M172" s="11">
        <v>5.09</v>
      </c>
      <c r="N172" s="11">
        <v>5.31</v>
      </c>
      <c r="O172" s="11">
        <v>1.02</v>
      </c>
      <c r="P172" s="11">
        <v>2.48</v>
      </c>
      <c r="Q172" s="11">
        <v>4.63</v>
      </c>
      <c r="R172" s="11">
        <v>11.75</v>
      </c>
      <c r="S172" s="11">
        <v>5.96</v>
      </c>
      <c r="T172" s="11">
        <v>4.97</v>
      </c>
      <c r="U172" s="16">
        <v>4.9242105263157887</v>
      </c>
    </row>
    <row r="173" spans="1:21">
      <c r="A173" s="9" t="s">
        <v>155</v>
      </c>
      <c r="B173" s="10">
        <v>6.65</v>
      </c>
      <c r="C173" s="11">
        <v>6.42</v>
      </c>
      <c r="D173" s="11">
        <v>4.99</v>
      </c>
      <c r="E173" s="11">
        <v>4.8099999999999996</v>
      </c>
      <c r="F173" s="11">
        <v>5.62</v>
      </c>
      <c r="G173" s="11">
        <v>4.7699999999999996</v>
      </c>
      <c r="H173" s="11">
        <v>5.19</v>
      </c>
      <c r="I173" s="11">
        <v>3.01</v>
      </c>
      <c r="J173" s="11">
        <v>9.3000000000000007</v>
      </c>
      <c r="K173" s="11">
        <v>4.5999999999999996</v>
      </c>
      <c r="L173" s="11">
        <v>4.9400000000000004</v>
      </c>
      <c r="M173" s="11">
        <v>4.4400000000000004</v>
      </c>
      <c r="N173" s="11">
        <v>2.95</v>
      </c>
      <c r="O173" s="11">
        <v>4.92</v>
      </c>
      <c r="P173" s="11">
        <v>3.27</v>
      </c>
      <c r="Q173" s="11">
        <v>4.01</v>
      </c>
      <c r="R173" s="11">
        <v>3.95</v>
      </c>
      <c r="S173" s="11">
        <v>5.87</v>
      </c>
      <c r="T173" s="11">
        <v>5.51</v>
      </c>
      <c r="U173" s="16">
        <v>5.0115789473684229</v>
      </c>
    </row>
    <row r="174" spans="1:21">
      <c r="A174" s="9" t="s">
        <v>170</v>
      </c>
      <c r="B174" s="10">
        <v>6.23</v>
      </c>
      <c r="C174" s="11">
        <v>5.07</v>
      </c>
      <c r="D174" s="11">
        <v>6.2</v>
      </c>
      <c r="E174" s="11">
        <v>5.77</v>
      </c>
      <c r="F174" s="11">
        <v>5.65</v>
      </c>
      <c r="G174" s="11">
        <v>5.16</v>
      </c>
      <c r="H174" s="11">
        <v>5.43</v>
      </c>
      <c r="I174" s="11">
        <v>4.95</v>
      </c>
      <c r="J174" s="11">
        <v>4.92</v>
      </c>
      <c r="K174" s="11">
        <v>4.72</v>
      </c>
      <c r="L174" s="11">
        <v>4.29</v>
      </c>
      <c r="M174" s="11">
        <v>5.38</v>
      </c>
      <c r="N174" s="11">
        <v>3.9</v>
      </c>
      <c r="O174" s="11">
        <v>3.94</v>
      </c>
      <c r="P174" s="11">
        <v>14.66</v>
      </c>
      <c r="Q174" s="11">
        <v>5.01</v>
      </c>
      <c r="R174" s="11">
        <v>5.84</v>
      </c>
      <c r="S174" s="11">
        <v>5.67</v>
      </c>
      <c r="T174" s="11">
        <v>5.4</v>
      </c>
      <c r="U174" s="16">
        <v>5.6942105263157901</v>
      </c>
    </row>
    <row r="175" spans="1:21">
      <c r="A175" s="9" t="s">
        <v>171</v>
      </c>
      <c r="B175" s="10">
        <v>7.71</v>
      </c>
      <c r="C175" s="11">
        <v>8.75</v>
      </c>
      <c r="D175" s="11">
        <v>6.91</v>
      </c>
      <c r="E175" s="11">
        <v>7.22</v>
      </c>
      <c r="F175" s="11">
        <v>6.55</v>
      </c>
      <c r="G175" s="11">
        <v>6.58</v>
      </c>
      <c r="H175" s="11">
        <v>6.95</v>
      </c>
      <c r="I175" s="11">
        <v>6.5</v>
      </c>
      <c r="J175" s="11">
        <v>5.65</v>
      </c>
      <c r="K175" s="11">
        <v>6.05</v>
      </c>
      <c r="L175" s="11">
        <v>6.15</v>
      </c>
      <c r="M175" s="11">
        <v>6.19</v>
      </c>
      <c r="N175" s="11">
        <v>2.94</v>
      </c>
      <c r="O175" s="11">
        <v>5.12</v>
      </c>
      <c r="P175" s="11">
        <v>6.15</v>
      </c>
      <c r="Q175" s="11">
        <v>6.19</v>
      </c>
      <c r="R175" s="11">
        <v>6.87</v>
      </c>
      <c r="S175" s="11">
        <v>6.77</v>
      </c>
      <c r="T175" s="11">
        <v>6.03</v>
      </c>
      <c r="U175" s="16">
        <v>6.3831578947368426</v>
      </c>
    </row>
    <row r="176" spans="1:21">
      <c r="A176" s="9" t="s">
        <v>172</v>
      </c>
      <c r="B176" s="10">
        <v>9.5</v>
      </c>
      <c r="C176" s="11">
        <v>8.4</v>
      </c>
      <c r="D176" s="11">
        <v>9.92</v>
      </c>
      <c r="E176" s="11">
        <v>9.5299999999999994</v>
      </c>
      <c r="F176" s="11">
        <v>9.61</v>
      </c>
      <c r="G176" s="11">
        <v>8.77</v>
      </c>
      <c r="H176" s="11">
        <v>8.3800000000000008</v>
      </c>
      <c r="I176" s="11">
        <v>6.74</v>
      </c>
      <c r="J176" s="11">
        <v>8.15</v>
      </c>
      <c r="K176" s="11">
        <v>9.09</v>
      </c>
      <c r="L176" s="11">
        <v>7.71</v>
      </c>
      <c r="M176" s="11">
        <v>7.6</v>
      </c>
      <c r="N176" s="11">
        <v>8.67</v>
      </c>
      <c r="O176" s="11">
        <v>8.0299999999999994</v>
      </c>
      <c r="P176" s="11">
        <v>6.98</v>
      </c>
      <c r="Q176" s="11">
        <v>7.93</v>
      </c>
      <c r="R176" s="11">
        <v>6.77</v>
      </c>
      <c r="S176" s="11">
        <v>8.5</v>
      </c>
      <c r="T176" s="11">
        <v>7.39</v>
      </c>
      <c r="U176" s="16">
        <v>8.2984210526315785</v>
      </c>
    </row>
    <row r="177" spans="1:21">
      <c r="A177" s="9" t="s">
        <v>173</v>
      </c>
      <c r="B177" s="10">
        <v>3.15</v>
      </c>
      <c r="C177" s="11">
        <v>3.24</v>
      </c>
      <c r="D177" s="11">
        <v>3.47</v>
      </c>
      <c r="E177" s="11">
        <v>2.19</v>
      </c>
      <c r="F177" s="11">
        <v>3.48</v>
      </c>
      <c r="G177" s="11">
        <v>3.48</v>
      </c>
      <c r="H177" s="11">
        <v>2.72</v>
      </c>
      <c r="I177" s="11">
        <v>1.62</v>
      </c>
      <c r="J177" s="11">
        <v>7.31</v>
      </c>
      <c r="K177" s="11">
        <v>2.15</v>
      </c>
      <c r="L177" s="11">
        <v>3.34</v>
      </c>
      <c r="M177" s="11">
        <v>2.21</v>
      </c>
      <c r="N177" s="11">
        <v>3.4</v>
      </c>
      <c r="O177" s="11">
        <v>3.31</v>
      </c>
      <c r="P177" s="11">
        <v>3.12</v>
      </c>
      <c r="Q177" s="11">
        <v>4.2300000000000004</v>
      </c>
      <c r="R177" s="11">
        <v>3.45</v>
      </c>
      <c r="S177" s="11">
        <v>4.04</v>
      </c>
      <c r="T177" s="11">
        <v>3.98</v>
      </c>
      <c r="U177" s="16">
        <v>3.3626315789473686</v>
      </c>
    </row>
    <row r="178" spans="1:21">
      <c r="A178" s="9" t="s">
        <v>174</v>
      </c>
      <c r="B178" s="10">
        <v>5.61</v>
      </c>
      <c r="C178" s="11">
        <v>6.29</v>
      </c>
      <c r="D178" s="11">
        <v>9.4600000000000009</v>
      </c>
      <c r="E178" s="11">
        <v>4.55</v>
      </c>
      <c r="F178" s="11">
        <v>4.55</v>
      </c>
      <c r="G178" s="11">
        <v>4.84</v>
      </c>
      <c r="H178" s="11">
        <v>6.65</v>
      </c>
      <c r="I178" s="11">
        <v>4.33</v>
      </c>
      <c r="J178" s="11">
        <v>5.95</v>
      </c>
      <c r="K178" s="11">
        <v>5.4</v>
      </c>
      <c r="L178" s="11">
        <v>2.4300000000000002</v>
      </c>
      <c r="M178" s="11">
        <v>1.96</v>
      </c>
      <c r="N178" s="11">
        <v>5.93</v>
      </c>
      <c r="O178" s="11">
        <v>8.4</v>
      </c>
      <c r="P178" s="11">
        <v>7.68</v>
      </c>
      <c r="Q178" s="11">
        <v>10.35</v>
      </c>
      <c r="R178" s="11">
        <v>5.07</v>
      </c>
      <c r="S178" s="11">
        <v>6.98</v>
      </c>
      <c r="T178" s="11">
        <v>2.71</v>
      </c>
      <c r="U178" s="16">
        <v>5.744210526315789</v>
      </c>
    </row>
    <row r="179" spans="1:21">
      <c r="A179" s="9" t="s">
        <v>175</v>
      </c>
      <c r="B179" s="10">
        <v>6.28</v>
      </c>
      <c r="C179" s="11">
        <v>5.48</v>
      </c>
      <c r="D179" s="11">
        <v>5.93</v>
      </c>
      <c r="E179" s="11">
        <v>6.46</v>
      </c>
      <c r="F179" s="11">
        <v>5.12</v>
      </c>
      <c r="G179" s="11">
        <v>5.84</v>
      </c>
      <c r="H179" s="11">
        <v>2.75</v>
      </c>
      <c r="I179" s="11">
        <v>4.33</v>
      </c>
      <c r="J179" s="11">
        <v>5.69</v>
      </c>
      <c r="K179" s="11">
        <v>5.71</v>
      </c>
      <c r="L179" s="11"/>
      <c r="M179" s="11"/>
      <c r="N179" s="11"/>
      <c r="O179" s="11"/>
      <c r="P179" s="11"/>
      <c r="Q179" s="11"/>
      <c r="R179" s="11"/>
      <c r="S179" s="11"/>
      <c r="T179" s="11"/>
      <c r="U179" s="16">
        <v>5.359</v>
      </c>
    </row>
    <row r="180" spans="1:21">
      <c r="A180" s="9" t="s">
        <v>176</v>
      </c>
      <c r="B180" s="10">
        <v>1.94</v>
      </c>
      <c r="C180" s="11">
        <v>1.94</v>
      </c>
      <c r="D180" s="11">
        <v>1.94</v>
      </c>
      <c r="E180" s="11">
        <v>4.7699999999999996</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6">
        <v>0.55736842105263162</v>
      </c>
    </row>
    <row r="181" spans="1:21">
      <c r="A181" s="9" t="s">
        <v>177</v>
      </c>
      <c r="B181" s="10">
        <v>1.46</v>
      </c>
      <c r="C181" s="11">
        <v>1.45</v>
      </c>
      <c r="D181" s="11">
        <v>1.46</v>
      </c>
      <c r="E181" s="11">
        <v>1.45</v>
      </c>
      <c r="F181" s="11">
        <v>1.46</v>
      </c>
      <c r="G181" s="11">
        <v>1.56</v>
      </c>
      <c r="H181" s="11">
        <v>1.57</v>
      </c>
      <c r="I181" s="11">
        <v>1.6</v>
      </c>
      <c r="J181" s="11">
        <v>1.43</v>
      </c>
      <c r="K181" s="11">
        <v>1.59</v>
      </c>
      <c r="L181" s="11">
        <v>1.53</v>
      </c>
      <c r="M181" s="11">
        <v>1.52</v>
      </c>
      <c r="N181" s="11">
        <v>1.52</v>
      </c>
      <c r="O181" s="11">
        <v>6.06</v>
      </c>
      <c r="P181" s="11">
        <v>4.58</v>
      </c>
      <c r="Q181" s="11">
        <v>4.45</v>
      </c>
      <c r="R181" s="11">
        <v>0.14000000000000001</v>
      </c>
      <c r="S181" s="11">
        <v>3.83</v>
      </c>
      <c r="T181" s="11">
        <v>0</v>
      </c>
      <c r="U181" s="16">
        <v>2.034736842105263</v>
      </c>
    </row>
    <row r="182" spans="1:21">
      <c r="A182" s="9" t="s">
        <v>178</v>
      </c>
      <c r="B182" s="10">
        <v>2.75</v>
      </c>
      <c r="C182" s="11">
        <v>3.42</v>
      </c>
      <c r="D182" s="11">
        <v>4</v>
      </c>
      <c r="E182" s="11">
        <v>2.12</v>
      </c>
      <c r="F182" s="11">
        <v>3.13</v>
      </c>
      <c r="G182" s="11">
        <v>2.8</v>
      </c>
      <c r="H182" s="11">
        <v>2.65</v>
      </c>
      <c r="I182" s="11">
        <v>2.57</v>
      </c>
      <c r="J182" s="11">
        <v>2.71</v>
      </c>
      <c r="K182" s="11">
        <v>2.4500000000000002</v>
      </c>
      <c r="L182" s="11">
        <v>2.5499999999999998</v>
      </c>
      <c r="M182" s="11">
        <v>1.9</v>
      </c>
      <c r="N182" s="11">
        <v>3.17</v>
      </c>
      <c r="O182" s="11">
        <v>2.65</v>
      </c>
      <c r="P182" s="11">
        <v>2.96</v>
      </c>
      <c r="Q182" s="11">
        <v>3.36</v>
      </c>
      <c r="R182" s="11">
        <v>2.37</v>
      </c>
      <c r="S182" s="11">
        <v>3.46</v>
      </c>
      <c r="T182" s="11">
        <v>2.67</v>
      </c>
      <c r="U182" s="16">
        <v>2.8257894736842104</v>
      </c>
    </row>
    <row r="183" spans="1:21">
      <c r="A183" s="9" t="s">
        <v>179</v>
      </c>
      <c r="B183" s="10">
        <v>2.13</v>
      </c>
      <c r="C183" s="11">
        <v>1.04</v>
      </c>
      <c r="D183" s="11">
        <v>2.4</v>
      </c>
      <c r="E183" s="11">
        <v>2.64</v>
      </c>
      <c r="F183" s="11">
        <v>3.95</v>
      </c>
      <c r="G183" s="11">
        <v>12.75</v>
      </c>
      <c r="H183" s="11">
        <v>4.3600000000000003</v>
      </c>
      <c r="I183" s="11">
        <v>3.06</v>
      </c>
      <c r="J183" s="11">
        <v>3.25</v>
      </c>
      <c r="K183" s="11">
        <v>3.24</v>
      </c>
      <c r="L183" s="11">
        <v>3.1</v>
      </c>
      <c r="M183" s="11">
        <v>2.9</v>
      </c>
      <c r="N183" s="11">
        <v>3.19</v>
      </c>
      <c r="O183" s="11">
        <v>9.27</v>
      </c>
      <c r="P183" s="11">
        <v>2.46</v>
      </c>
      <c r="Q183" s="11">
        <v>0</v>
      </c>
      <c r="R183" s="11">
        <v>0</v>
      </c>
      <c r="S183" s="11">
        <v>0</v>
      </c>
      <c r="T183" s="11">
        <v>2.12</v>
      </c>
      <c r="U183" s="16">
        <v>3.2557894736842106</v>
      </c>
    </row>
    <row r="184" spans="1:21">
      <c r="A184" s="9" t="s">
        <v>180</v>
      </c>
      <c r="B184" s="10"/>
      <c r="C184" s="11"/>
      <c r="D184" s="11"/>
      <c r="E184" s="11"/>
      <c r="F184" s="11"/>
      <c r="G184" s="11">
        <v>4.1100000000000003</v>
      </c>
      <c r="H184" s="11">
        <v>0.72</v>
      </c>
      <c r="I184" s="11">
        <v>4.84</v>
      </c>
      <c r="J184" s="11">
        <v>3.8</v>
      </c>
      <c r="K184" s="11">
        <v>4.68</v>
      </c>
      <c r="L184" s="11">
        <v>6.81</v>
      </c>
      <c r="M184" s="11">
        <v>7.04</v>
      </c>
      <c r="N184" s="11">
        <v>6.46</v>
      </c>
      <c r="O184" s="11">
        <v>4.66</v>
      </c>
      <c r="P184" s="11">
        <v>4.68</v>
      </c>
      <c r="Q184" s="11">
        <v>5.84</v>
      </c>
      <c r="R184" s="11">
        <v>4.47</v>
      </c>
      <c r="S184" s="11">
        <v>6.26</v>
      </c>
      <c r="T184" s="11">
        <v>5.75</v>
      </c>
      <c r="U184" s="16">
        <v>5.008571428571428</v>
      </c>
    </row>
    <row r="185" spans="1:21">
      <c r="A185" s="9" t="s">
        <v>181</v>
      </c>
      <c r="B185" s="10">
        <v>4.32</v>
      </c>
      <c r="C185" s="11">
        <v>5.65</v>
      </c>
      <c r="D185" s="11">
        <v>5.53</v>
      </c>
      <c r="E185" s="11">
        <v>5.43</v>
      </c>
      <c r="F185" s="11">
        <v>4.4400000000000004</v>
      </c>
      <c r="G185" s="11">
        <v>5.6</v>
      </c>
      <c r="H185" s="11">
        <v>5.38</v>
      </c>
      <c r="I185" s="11">
        <v>6.22</v>
      </c>
      <c r="J185" s="11">
        <v>5.68</v>
      </c>
      <c r="K185" s="11">
        <v>5.0999999999999996</v>
      </c>
      <c r="L185" s="11">
        <v>4.46</v>
      </c>
      <c r="M185" s="11">
        <v>5.28</v>
      </c>
      <c r="N185" s="11">
        <v>4.01</v>
      </c>
      <c r="O185" s="11">
        <v>3.71</v>
      </c>
      <c r="P185" s="11">
        <v>3.79</v>
      </c>
      <c r="Q185" s="11">
        <v>3.94</v>
      </c>
      <c r="R185" s="11">
        <v>3.79</v>
      </c>
      <c r="S185" s="11">
        <v>4.2300000000000004</v>
      </c>
      <c r="T185" s="11">
        <v>3.83</v>
      </c>
      <c r="U185" s="16">
        <v>4.7573684210526324</v>
      </c>
    </row>
    <row r="186" spans="1:21">
      <c r="A186" s="9" t="s">
        <v>182</v>
      </c>
      <c r="B186" s="10">
        <v>8.83</v>
      </c>
      <c r="C186" s="11">
        <v>7.29</v>
      </c>
      <c r="D186" s="11">
        <v>7.17</v>
      </c>
      <c r="E186" s="11">
        <v>7.26</v>
      </c>
      <c r="F186" s="11">
        <v>7.36</v>
      </c>
      <c r="G186" s="11">
        <v>6.29</v>
      </c>
      <c r="H186" s="11">
        <v>7.36</v>
      </c>
      <c r="I186" s="11">
        <v>5.67</v>
      </c>
      <c r="J186" s="11">
        <v>5.79</v>
      </c>
      <c r="K186" s="11">
        <v>5.97</v>
      </c>
      <c r="L186" s="11">
        <v>5.66</v>
      </c>
      <c r="M186" s="11">
        <v>5.41</v>
      </c>
      <c r="N186" s="11">
        <v>5.08</v>
      </c>
      <c r="O186" s="11">
        <v>5.15</v>
      </c>
      <c r="P186" s="11">
        <v>4.82</v>
      </c>
      <c r="Q186" s="11">
        <v>4.79</v>
      </c>
      <c r="R186" s="11">
        <v>5.9</v>
      </c>
      <c r="S186" s="11">
        <v>4.3</v>
      </c>
      <c r="T186" s="11">
        <v>5.39</v>
      </c>
      <c r="U186" s="16">
        <v>6.0784210526315787</v>
      </c>
    </row>
    <row r="187" spans="1:21">
      <c r="A187" s="9" t="s">
        <v>183</v>
      </c>
      <c r="B187" s="10">
        <v>5.68</v>
      </c>
      <c r="C187" s="11">
        <v>5.85</v>
      </c>
      <c r="D187" s="11">
        <v>7.44</v>
      </c>
      <c r="E187" s="11">
        <v>10.210000000000001</v>
      </c>
      <c r="F187" s="11">
        <v>8.7200000000000006</v>
      </c>
      <c r="G187" s="11">
        <v>6.86</v>
      </c>
      <c r="H187" s="11">
        <v>4.7300000000000004</v>
      </c>
      <c r="I187" s="11">
        <v>3.47</v>
      </c>
      <c r="J187" s="11">
        <v>3.96</v>
      </c>
      <c r="K187" s="11">
        <v>0.92</v>
      </c>
      <c r="L187" s="11">
        <v>1.01</v>
      </c>
      <c r="M187" s="11">
        <v>6.3</v>
      </c>
      <c r="N187" s="11">
        <v>8.76</v>
      </c>
      <c r="O187" s="11">
        <v>0.38</v>
      </c>
      <c r="P187" s="11">
        <v>7.72</v>
      </c>
      <c r="Q187" s="11">
        <v>6.49</v>
      </c>
      <c r="R187" s="11">
        <v>6.33</v>
      </c>
      <c r="S187" s="11">
        <v>2.13</v>
      </c>
      <c r="T187" s="11">
        <v>2.94</v>
      </c>
      <c r="U187" s="16">
        <v>5.2578947368421041</v>
      </c>
    </row>
    <row r="188" spans="1:21">
      <c r="A188" s="9" t="s">
        <v>184</v>
      </c>
      <c r="B188" s="10">
        <v>11.42</v>
      </c>
      <c r="C188" s="11">
        <v>6.87</v>
      </c>
      <c r="D188" s="11">
        <v>9.48</v>
      </c>
      <c r="E188" s="11">
        <v>6.75</v>
      </c>
      <c r="F188" s="11">
        <v>8.2200000000000006</v>
      </c>
      <c r="G188" s="11">
        <v>2.4300000000000002</v>
      </c>
      <c r="H188" s="11">
        <v>8.67</v>
      </c>
      <c r="I188" s="11">
        <v>7.75</v>
      </c>
      <c r="J188" s="11">
        <v>9.1999999999999993</v>
      </c>
      <c r="K188" s="11">
        <v>8.17</v>
      </c>
      <c r="L188" s="11">
        <v>6.79</v>
      </c>
      <c r="M188" s="11">
        <v>9.36</v>
      </c>
      <c r="N188" s="11">
        <v>8.9700000000000006</v>
      </c>
      <c r="O188" s="11">
        <v>9.41</v>
      </c>
      <c r="P188" s="11">
        <v>9.31</v>
      </c>
      <c r="Q188" s="11">
        <v>10.27</v>
      </c>
      <c r="R188" s="11">
        <v>9.6999999999999993</v>
      </c>
      <c r="S188" s="11">
        <v>0</v>
      </c>
      <c r="T188" s="11">
        <v>9.82</v>
      </c>
      <c r="U188" s="16">
        <v>8.0310526315789463</v>
      </c>
    </row>
    <row r="189" spans="1:21">
      <c r="A189" s="9" t="s">
        <v>185</v>
      </c>
      <c r="B189" s="10">
        <v>0</v>
      </c>
      <c r="C189" s="11">
        <v>0</v>
      </c>
      <c r="D189" s="11">
        <v>0</v>
      </c>
      <c r="E189" s="11">
        <v>3.07</v>
      </c>
      <c r="F189" s="11">
        <v>4.1399999999999997</v>
      </c>
      <c r="G189" s="11">
        <v>2.5299999999999998</v>
      </c>
      <c r="H189" s="11">
        <v>3.11</v>
      </c>
      <c r="I189" s="11">
        <v>3.66</v>
      </c>
      <c r="J189" s="11">
        <v>1.2</v>
      </c>
      <c r="K189" s="11">
        <v>4.63</v>
      </c>
      <c r="L189" s="11">
        <v>3.32</v>
      </c>
      <c r="M189" s="11">
        <v>4.72</v>
      </c>
      <c r="N189" s="11">
        <v>3.31</v>
      </c>
      <c r="O189" s="11">
        <v>3.96</v>
      </c>
      <c r="P189" s="11">
        <v>4.0599999999999996</v>
      </c>
      <c r="Q189" s="11">
        <v>6.5</v>
      </c>
      <c r="R189" s="11">
        <v>5.33</v>
      </c>
      <c r="S189" s="11">
        <v>4.55</v>
      </c>
      <c r="T189" s="11">
        <v>0</v>
      </c>
      <c r="U189" s="16">
        <v>3.0573684210526313</v>
      </c>
    </row>
    <row r="190" spans="1:21">
      <c r="A190" s="9" t="s">
        <v>186</v>
      </c>
      <c r="B190" s="10">
        <v>26.57</v>
      </c>
      <c r="C190" s="11">
        <v>10.199999999999999</v>
      </c>
      <c r="D190" s="11">
        <v>10.199999999999999</v>
      </c>
      <c r="E190" s="11">
        <v>8.92</v>
      </c>
      <c r="F190" s="11">
        <v>10.92</v>
      </c>
      <c r="G190" s="11">
        <v>1.17</v>
      </c>
      <c r="H190" s="11">
        <v>12.59</v>
      </c>
      <c r="I190" s="11">
        <v>12.88</v>
      </c>
      <c r="J190" s="11">
        <v>23.11</v>
      </c>
      <c r="K190" s="11">
        <v>11.24</v>
      </c>
      <c r="L190" s="11">
        <v>3.07</v>
      </c>
      <c r="M190" s="11">
        <v>3.24</v>
      </c>
      <c r="N190" s="11">
        <v>11.76</v>
      </c>
      <c r="O190" s="11">
        <v>5.67</v>
      </c>
      <c r="P190" s="11">
        <v>1.95</v>
      </c>
      <c r="Q190" s="11">
        <v>13.02</v>
      </c>
      <c r="R190" s="11">
        <v>3.01</v>
      </c>
      <c r="S190" s="11">
        <v>0</v>
      </c>
      <c r="T190" s="11">
        <v>0</v>
      </c>
      <c r="U190" s="16">
        <v>8.9221052631578939</v>
      </c>
    </row>
    <row r="191" spans="1:21">
      <c r="A191" s="9" t="s">
        <v>187</v>
      </c>
      <c r="B191" s="10">
        <v>3.41</v>
      </c>
      <c r="C191" s="11">
        <v>4.41</v>
      </c>
      <c r="D191" s="11">
        <v>3.72</v>
      </c>
      <c r="E191" s="11">
        <v>1.39</v>
      </c>
      <c r="F191" s="11">
        <v>3.42</v>
      </c>
      <c r="G191" s="11">
        <v>3.01</v>
      </c>
      <c r="H191" s="11">
        <v>0.33</v>
      </c>
      <c r="I191" s="11">
        <v>1.55</v>
      </c>
      <c r="J191" s="11">
        <v>5.73</v>
      </c>
      <c r="K191" s="11">
        <v>2.87</v>
      </c>
      <c r="L191" s="11">
        <v>4.33</v>
      </c>
      <c r="M191" s="11">
        <v>1.22</v>
      </c>
      <c r="N191" s="11">
        <v>3.08</v>
      </c>
      <c r="O191" s="11">
        <v>3.69</v>
      </c>
      <c r="P191" s="11">
        <v>1.62</v>
      </c>
      <c r="Q191" s="11">
        <v>3.68</v>
      </c>
      <c r="R191" s="11">
        <v>4.13</v>
      </c>
      <c r="S191" s="11">
        <v>3.72</v>
      </c>
      <c r="T191" s="11">
        <v>4.17</v>
      </c>
      <c r="U191" s="16">
        <v>3.1305263157894734</v>
      </c>
    </row>
    <row r="192" spans="1:21">
      <c r="A192" s="9" t="s">
        <v>188</v>
      </c>
      <c r="B192" s="10">
        <v>5.66</v>
      </c>
      <c r="C192" s="11">
        <v>2.16</v>
      </c>
      <c r="D192" s="11">
        <v>4</v>
      </c>
      <c r="E192" s="11">
        <v>4</v>
      </c>
      <c r="F192" s="11">
        <v>4.12</v>
      </c>
      <c r="G192" s="11">
        <v>1.87</v>
      </c>
      <c r="H192" s="11">
        <v>2.0499999999999998</v>
      </c>
      <c r="I192" s="11">
        <v>3.61</v>
      </c>
      <c r="J192" s="11">
        <v>1.4</v>
      </c>
      <c r="K192" s="11">
        <v>3.23</v>
      </c>
      <c r="L192" s="11">
        <v>2.27</v>
      </c>
      <c r="M192" s="11">
        <v>3.22</v>
      </c>
      <c r="N192" s="11">
        <v>2.4300000000000002</v>
      </c>
      <c r="O192" s="11">
        <v>3.61</v>
      </c>
      <c r="P192" s="11">
        <v>2.66</v>
      </c>
      <c r="Q192" s="11">
        <v>3.78</v>
      </c>
      <c r="R192" s="11">
        <v>0.14000000000000001</v>
      </c>
      <c r="S192" s="11">
        <v>4.21</v>
      </c>
      <c r="T192" s="11">
        <v>4.24</v>
      </c>
      <c r="U192" s="16">
        <v>3.087368421052632</v>
      </c>
    </row>
    <row r="193" spans="1:21">
      <c r="A193" s="9" t="s">
        <v>189</v>
      </c>
      <c r="B193" s="10">
        <v>13.45</v>
      </c>
      <c r="C193" s="11">
        <v>13.15</v>
      </c>
      <c r="D193" s="11">
        <v>11.38</v>
      </c>
      <c r="E193" s="11">
        <v>7.13</v>
      </c>
      <c r="F193" s="11">
        <v>6.18</v>
      </c>
      <c r="G193" s="11">
        <v>3.15</v>
      </c>
      <c r="H193" s="11">
        <v>9.51</v>
      </c>
      <c r="I193" s="11">
        <v>6.74</v>
      </c>
      <c r="J193" s="11">
        <v>3.83</v>
      </c>
      <c r="K193" s="11">
        <v>2.76</v>
      </c>
      <c r="L193" s="11">
        <v>4.08</v>
      </c>
      <c r="M193" s="11">
        <v>4.4000000000000004</v>
      </c>
      <c r="N193" s="11">
        <v>2.52</v>
      </c>
      <c r="O193" s="11">
        <v>4.4000000000000004</v>
      </c>
      <c r="P193" s="11">
        <v>3.58</v>
      </c>
      <c r="Q193" s="11">
        <v>8.24</v>
      </c>
      <c r="R193" s="11">
        <v>4.63</v>
      </c>
      <c r="S193" s="11">
        <v>4.34</v>
      </c>
      <c r="T193" s="11">
        <v>5.2</v>
      </c>
      <c r="U193" s="16">
        <v>6.2457894736842103</v>
      </c>
    </row>
    <row r="194" spans="1:21">
      <c r="A194" s="9" t="s">
        <v>190</v>
      </c>
      <c r="B194" s="10">
        <v>5</v>
      </c>
      <c r="C194" s="11">
        <v>1.96</v>
      </c>
      <c r="D194" s="11">
        <v>6.6</v>
      </c>
      <c r="E194" s="11">
        <v>6.06</v>
      </c>
      <c r="F194" s="11">
        <v>2.11</v>
      </c>
      <c r="G194" s="11">
        <v>7.73</v>
      </c>
      <c r="H194" s="11">
        <v>0.96</v>
      </c>
      <c r="I194" s="11">
        <v>5.73</v>
      </c>
      <c r="J194" s="11">
        <v>5.52</v>
      </c>
      <c r="K194" s="11">
        <v>7.5</v>
      </c>
      <c r="L194" s="11">
        <v>5.13</v>
      </c>
      <c r="M194" s="11">
        <v>4.41</v>
      </c>
      <c r="N194" s="11">
        <v>5.4</v>
      </c>
      <c r="O194" s="11">
        <v>5.79</v>
      </c>
      <c r="P194" s="11">
        <v>4.84</v>
      </c>
      <c r="Q194" s="11">
        <v>6.74</v>
      </c>
      <c r="R194" s="11">
        <v>2.54</v>
      </c>
      <c r="S194" s="11">
        <v>3.91</v>
      </c>
      <c r="T194" s="11">
        <v>3.66</v>
      </c>
      <c r="U194" s="16">
        <v>4.8205263157894747</v>
      </c>
    </row>
    <row r="195" spans="1:21">
      <c r="A195" s="9" t="s">
        <v>191</v>
      </c>
      <c r="B195" s="10">
        <v>14.56</v>
      </c>
      <c r="C195" s="11">
        <v>17.61</v>
      </c>
      <c r="D195" s="11">
        <v>11.6</v>
      </c>
      <c r="E195" s="11">
        <v>12.98</v>
      </c>
      <c r="F195" s="11">
        <v>9.75</v>
      </c>
      <c r="G195" s="11">
        <v>11.14</v>
      </c>
      <c r="H195" s="11">
        <v>9.56</v>
      </c>
      <c r="I195" s="11">
        <v>13.47</v>
      </c>
      <c r="J195" s="11">
        <v>9.16</v>
      </c>
      <c r="K195" s="11">
        <v>8.86</v>
      </c>
      <c r="L195" s="11">
        <v>12.86</v>
      </c>
      <c r="M195" s="11">
        <v>10.73</v>
      </c>
      <c r="N195" s="11">
        <v>10.34</v>
      </c>
      <c r="O195" s="11">
        <v>9.43</v>
      </c>
      <c r="P195" s="11">
        <v>7.36</v>
      </c>
      <c r="Q195" s="11">
        <v>8.7799999999999994</v>
      </c>
      <c r="R195" s="11">
        <v>0</v>
      </c>
      <c r="S195" s="11">
        <v>7.28</v>
      </c>
      <c r="T195" s="11">
        <v>8.6</v>
      </c>
      <c r="U195" s="16">
        <v>10.214210526315791</v>
      </c>
    </row>
    <row r="196" spans="1:21">
      <c r="A196" s="9" t="s">
        <v>192</v>
      </c>
      <c r="B196" s="10">
        <v>0.53</v>
      </c>
      <c r="C196" s="11">
        <v>0</v>
      </c>
      <c r="D196" s="11">
        <v>0.5</v>
      </c>
      <c r="E196" s="11">
        <v>11</v>
      </c>
      <c r="F196" s="11">
        <v>0.5</v>
      </c>
      <c r="G196" s="11">
        <v>4.1900000000000004</v>
      </c>
      <c r="H196" s="11">
        <v>0.13</v>
      </c>
      <c r="I196" s="11">
        <v>3.89</v>
      </c>
      <c r="J196" s="11">
        <v>1.01</v>
      </c>
      <c r="K196" s="11">
        <v>1.37</v>
      </c>
      <c r="L196" s="11">
        <v>2.2599999999999998</v>
      </c>
      <c r="M196" s="11">
        <v>1.3</v>
      </c>
      <c r="N196" s="11">
        <v>2.13</v>
      </c>
      <c r="O196" s="11">
        <v>2.37</v>
      </c>
      <c r="P196" s="11">
        <v>2.0299999999999998</v>
      </c>
      <c r="Q196" s="11">
        <v>0</v>
      </c>
      <c r="R196" s="11">
        <v>1.28</v>
      </c>
      <c r="S196" s="11">
        <v>7.0000000000000007E-2</v>
      </c>
      <c r="T196" s="11">
        <v>0.04</v>
      </c>
      <c r="U196" s="16">
        <v>1.8210526315789475</v>
      </c>
    </row>
    <row r="197" spans="1:21">
      <c r="A197" s="9" t="s">
        <v>193</v>
      </c>
      <c r="B197" s="10">
        <v>6.85</v>
      </c>
      <c r="C197" s="11">
        <v>3.02</v>
      </c>
      <c r="D197" s="11">
        <v>9.83</v>
      </c>
      <c r="E197" s="11">
        <v>8.49</v>
      </c>
      <c r="F197" s="11">
        <v>10.59</v>
      </c>
      <c r="G197" s="11">
        <v>9.59</v>
      </c>
      <c r="H197" s="11">
        <v>9.02</v>
      </c>
      <c r="I197" s="11">
        <v>8.18</v>
      </c>
      <c r="J197" s="11">
        <v>0</v>
      </c>
      <c r="K197" s="11">
        <v>0</v>
      </c>
      <c r="L197" s="11">
        <v>0</v>
      </c>
      <c r="M197" s="11">
        <v>3.38</v>
      </c>
      <c r="N197" s="11">
        <v>0</v>
      </c>
      <c r="O197" s="11">
        <v>2.61</v>
      </c>
      <c r="P197" s="11">
        <v>0</v>
      </c>
      <c r="Q197" s="11">
        <v>7.95</v>
      </c>
      <c r="R197" s="11">
        <v>2.85</v>
      </c>
      <c r="S197" s="11">
        <v>4.95</v>
      </c>
      <c r="T197" s="11">
        <v>3.12</v>
      </c>
      <c r="U197" s="16">
        <v>4.7594736842105263</v>
      </c>
    </row>
    <row r="198" spans="1:21">
      <c r="A198" s="9" t="s">
        <v>194</v>
      </c>
      <c r="B198" s="10">
        <v>10.25</v>
      </c>
      <c r="C198" s="11">
        <v>10.43</v>
      </c>
      <c r="D198" s="11">
        <v>9.9700000000000006</v>
      </c>
      <c r="E198" s="11">
        <v>10.37</v>
      </c>
      <c r="F198" s="11">
        <v>8.9600000000000009</v>
      </c>
      <c r="G198" s="11">
        <v>8.73</v>
      </c>
      <c r="H198" s="11">
        <v>9.6199999999999992</v>
      </c>
      <c r="I198" s="11">
        <v>9.77</v>
      </c>
      <c r="J198" s="11">
        <v>9.74</v>
      </c>
      <c r="K198" s="11">
        <v>7.33</v>
      </c>
      <c r="L198" s="11">
        <v>9.59</v>
      </c>
      <c r="M198" s="11">
        <v>8.6999999999999993</v>
      </c>
      <c r="N198" s="11">
        <v>9.0399999999999991</v>
      </c>
      <c r="O198" s="11">
        <v>9.7899999999999991</v>
      </c>
      <c r="P198" s="11">
        <v>9.91</v>
      </c>
      <c r="Q198" s="11">
        <v>9.86</v>
      </c>
      <c r="R198" s="11">
        <v>10.119999999999999</v>
      </c>
      <c r="S198" s="11">
        <v>9.4700000000000006</v>
      </c>
      <c r="T198" s="11">
        <v>10.58</v>
      </c>
      <c r="U198" s="16">
        <v>9.5910526315789486</v>
      </c>
    </row>
    <row r="199" spans="1:21">
      <c r="A199" s="9" t="s">
        <v>195</v>
      </c>
      <c r="B199" s="10">
        <v>3.05</v>
      </c>
      <c r="C199" s="11">
        <v>2.87</v>
      </c>
      <c r="D199" s="11">
        <v>2.5</v>
      </c>
      <c r="E199" s="11">
        <v>0.25</v>
      </c>
      <c r="F199" s="11">
        <v>0.34</v>
      </c>
      <c r="G199" s="11">
        <v>3.1</v>
      </c>
      <c r="H199" s="11">
        <v>1.08</v>
      </c>
      <c r="I199" s="11">
        <v>2.33</v>
      </c>
      <c r="J199" s="11">
        <v>4.55</v>
      </c>
      <c r="K199" s="11">
        <v>2.91</v>
      </c>
      <c r="L199" s="11">
        <v>2.81</v>
      </c>
      <c r="M199" s="11">
        <v>2.5</v>
      </c>
      <c r="N199" s="11">
        <v>1.52</v>
      </c>
      <c r="O199" s="11">
        <v>4.54</v>
      </c>
      <c r="P199" s="11">
        <v>2.4500000000000002</v>
      </c>
      <c r="Q199" s="11">
        <v>8.2100000000000009</v>
      </c>
      <c r="R199" s="11">
        <v>1.29</v>
      </c>
      <c r="S199" s="11">
        <v>2.68</v>
      </c>
      <c r="T199" s="11">
        <v>2.96</v>
      </c>
      <c r="U199" s="16">
        <v>2.7336842105263162</v>
      </c>
    </row>
    <row r="200" spans="1:21">
      <c r="A200" s="9" t="s">
        <v>196</v>
      </c>
      <c r="B200" s="10">
        <v>6.82</v>
      </c>
      <c r="C200" s="11">
        <v>7.81</v>
      </c>
      <c r="D200" s="11">
        <v>7.69</v>
      </c>
      <c r="E200" s="11">
        <v>3.91</v>
      </c>
      <c r="F200" s="11">
        <v>6.42</v>
      </c>
      <c r="G200" s="11">
        <v>6.41</v>
      </c>
      <c r="H200" s="11">
        <v>7.13</v>
      </c>
      <c r="I200" s="11">
        <v>5.8</v>
      </c>
      <c r="J200" s="11">
        <v>5.98</v>
      </c>
      <c r="K200" s="11">
        <v>6.13</v>
      </c>
      <c r="L200" s="11">
        <v>3.64</v>
      </c>
      <c r="M200" s="11">
        <v>3.22</v>
      </c>
      <c r="N200" s="11">
        <v>6.38</v>
      </c>
      <c r="O200" s="11">
        <v>5.93</v>
      </c>
      <c r="P200" s="11">
        <v>5.96</v>
      </c>
      <c r="Q200" s="11">
        <v>8.14</v>
      </c>
      <c r="R200" s="11">
        <v>6.27</v>
      </c>
      <c r="S200" s="11">
        <v>7.22</v>
      </c>
      <c r="T200" s="11">
        <v>7.08</v>
      </c>
      <c r="U200" s="16">
        <v>6.2073684210526299</v>
      </c>
    </row>
    <row r="201" spans="1:21">
      <c r="A201" s="9" t="s">
        <v>197</v>
      </c>
      <c r="B201" s="10">
        <v>5.91</v>
      </c>
      <c r="C201" s="11">
        <v>5.89</v>
      </c>
      <c r="D201" s="11">
        <v>6.35</v>
      </c>
      <c r="E201" s="11">
        <v>5.44</v>
      </c>
      <c r="F201" s="11">
        <v>5.28</v>
      </c>
      <c r="G201" s="11">
        <v>5.0199999999999996</v>
      </c>
      <c r="H201" s="11">
        <v>5.01</v>
      </c>
      <c r="I201" s="11">
        <v>5.16</v>
      </c>
      <c r="J201" s="11">
        <v>6.98</v>
      </c>
      <c r="K201" s="11">
        <v>5.15</v>
      </c>
      <c r="L201" s="11">
        <v>5.73</v>
      </c>
      <c r="M201" s="11">
        <v>3.43</v>
      </c>
      <c r="N201" s="11">
        <v>4.63</v>
      </c>
      <c r="O201" s="11">
        <v>3.88</v>
      </c>
      <c r="P201" s="11">
        <v>4.8099999999999996</v>
      </c>
      <c r="Q201" s="11">
        <v>5.27</v>
      </c>
      <c r="R201" s="11">
        <v>4.6399999999999997</v>
      </c>
      <c r="S201" s="11">
        <v>4.2699999999999996</v>
      </c>
      <c r="T201" s="11">
        <v>4.25</v>
      </c>
      <c r="U201" s="16">
        <v>5.1105263157894738</v>
      </c>
    </row>
    <row r="202" spans="1:21">
      <c r="A202" s="9" t="s">
        <v>198</v>
      </c>
      <c r="B202" s="10"/>
      <c r="C202" s="11">
        <v>8.18</v>
      </c>
      <c r="D202" s="11">
        <v>7.47</v>
      </c>
      <c r="E202" s="11">
        <v>6.26</v>
      </c>
      <c r="F202" s="11">
        <v>6.49</v>
      </c>
      <c r="G202" s="11">
        <v>7.32</v>
      </c>
      <c r="H202" s="11">
        <v>8.8800000000000008</v>
      </c>
      <c r="I202" s="11">
        <v>6.59</v>
      </c>
      <c r="J202" s="11">
        <v>5.48</v>
      </c>
      <c r="K202" s="11">
        <v>5.66</v>
      </c>
      <c r="L202" s="11">
        <v>5.66</v>
      </c>
      <c r="M202" s="11">
        <v>5.45</v>
      </c>
      <c r="N202" s="11">
        <v>0.38</v>
      </c>
      <c r="O202" s="11">
        <v>6.02</v>
      </c>
      <c r="P202" s="11">
        <v>5.78</v>
      </c>
      <c r="Q202" s="11">
        <v>5.91</v>
      </c>
      <c r="R202" s="11">
        <v>0</v>
      </c>
      <c r="S202" s="11">
        <v>3.5</v>
      </c>
      <c r="T202" s="11">
        <v>4.29</v>
      </c>
      <c r="U202" s="16">
        <v>5.517777777777777</v>
      </c>
    </row>
    <row r="203" spans="1:21">
      <c r="A203" s="9" t="s">
        <v>200</v>
      </c>
      <c r="B203" s="10">
        <v>5.51</v>
      </c>
      <c r="C203" s="11">
        <v>5.95</v>
      </c>
      <c r="D203" s="11">
        <v>6.25</v>
      </c>
      <c r="E203" s="11">
        <v>5.66</v>
      </c>
      <c r="F203" s="11">
        <v>5.97</v>
      </c>
      <c r="G203" s="11">
        <v>5.39</v>
      </c>
      <c r="H203" s="11">
        <v>5.44</v>
      </c>
      <c r="I203" s="11">
        <v>5.46</v>
      </c>
      <c r="J203" s="11">
        <v>5.78</v>
      </c>
      <c r="K203" s="11">
        <v>4.58</v>
      </c>
      <c r="L203" s="11">
        <v>4.57</v>
      </c>
      <c r="M203" s="11">
        <v>4.21</v>
      </c>
      <c r="N203" s="11">
        <v>4.51</v>
      </c>
      <c r="O203" s="11">
        <v>3.96</v>
      </c>
      <c r="P203" s="11">
        <v>5.31</v>
      </c>
      <c r="Q203" s="11">
        <v>4.6100000000000003</v>
      </c>
      <c r="R203" s="11">
        <v>4.05</v>
      </c>
      <c r="S203" s="11">
        <v>4.6900000000000004</v>
      </c>
      <c r="T203" s="11">
        <v>4.5</v>
      </c>
      <c r="U203" s="16">
        <v>5.0736842105263156</v>
      </c>
    </row>
    <row r="204" spans="1:21">
      <c r="A204" s="9" t="s">
        <v>201</v>
      </c>
      <c r="B204" s="10">
        <v>7.38</v>
      </c>
      <c r="C204" s="11">
        <v>5.53</v>
      </c>
      <c r="D204" s="11">
        <v>7.39</v>
      </c>
      <c r="E204" s="11">
        <v>6.36</v>
      </c>
      <c r="F204" s="11">
        <v>7.44</v>
      </c>
      <c r="G204" s="11">
        <v>6.62</v>
      </c>
      <c r="H204" s="11">
        <v>6.51</v>
      </c>
      <c r="I204" s="11">
        <v>2.75</v>
      </c>
      <c r="J204" s="11">
        <v>5.47</v>
      </c>
      <c r="K204" s="11">
        <v>7.74</v>
      </c>
      <c r="L204" s="11">
        <v>7.08</v>
      </c>
      <c r="M204" s="11">
        <v>6.23</v>
      </c>
      <c r="N204" s="11">
        <v>7.16</v>
      </c>
      <c r="O204" s="11"/>
      <c r="P204" s="11"/>
      <c r="Q204" s="11"/>
      <c r="R204" s="11"/>
      <c r="S204" s="11"/>
      <c r="T204" s="11"/>
      <c r="U204" s="16">
        <v>6.4353846153846153</v>
      </c>
    </row>
    <row r="205" spans="1:21">
      <c r="A205" s="9" t="s">
        <v>199</v>
      </c>
      <c r="B205" s="10">
        <v>4.22</v>
      </c>
      <c r="C205" s="11">
        <v>8.17</v>
      </c>
      <c r="D205" s="11">
        <v>10.119999999999999</v>
      </c>
      <c r="E205" s="11">
        <v>12.55</v>
      </c>
      <c r="F205" s="11">
        <v>17.11</v>
      </c>
      <c r="G205" s="11">
        <v>9.27</v>
      </c>
      <c r="H205" s="11">
        <v>11.68</v>
      </c>
      <c r="I205" s="11">
        <v>12.8</v>
      </c>
      <c r="J205" s="11">
        <v>17.829999999999998</v>
      </c>
      <c r="K205" s="11">
        <v>4.26</v>
      </c>
      <c r="L205" s="11">
        <v>6.46</v>
      </c>
      <c r="M205" s="11">
        <v>4.6900000000000004</v>
      </c>
      <c r="N205" s="11">
        <v>5.73</v>
      </c>
      <c r="O205" s="11">
        <v>5.0599999999999996</v>
      </c>
      <c r="P205" s="11">
        <v>14.8</v>
      </c>
      <c r="Q205" s="11">
        <v>18.04</v>
      </c>
      <c r="R205" s="11">
        <v>14.09</v>
      </c>
      <c r="S205" s="11">
        <v>15.37</v>
      </c>
      <c r="T205" s="11">
        <v>5.72</v>
      </c>
      <c r="U205" s="16">
        <v>10.419473684210526</v>
      </c>
    </row>
    <row r="206" spans="1:21">
      <c r="A206" s="9" t="s">
        <v>202</v>
      </c>
      <c r="B206" s="10">
        <v>6.56</v>
      </c>
      <c r="C206" s="11">
        <v>0</v>
      </c>
      <c r="D206" s="11">
        <v>0</v>
      </c>
      <c r="E206" s="11">
        <v>0</v>
      </c>
      <c r="F206" s="11">
        <v>0.69</v>
      </c>
      <c r="G206" s="11">
        <v>0</v>
      </c>
      <c r="H206" s="11">
        <v>0</v>
      </c>
      <c r="I206" s="11">
        <v>0</v>
      </c>
      <c r="J206" s="11">
        <v>0</v>
      </c>
      <c r="K206" s="11">
        <v>0</v>
      </c>
      <c r="L206" s="11">
        <v>0</v>
      </c>
      <c r="M206" s="11">
        <v>0</v>
      </c>
      <c r="N206" s="11">
        <v>0</v>
      </c>
      <c r="O206" s="11">
        <v>0</v>
      </c>
      <c r="P206" s="11">
        <v>0</v>
      </c>
      <c r="Q206" s="11">
        <v>0</v>
      </c>
      <c r="R206" s="11">
        <v>0</v>
      </c>
      <c r="S206" s="11">
        <v>0</v>
      </c>
      <c r="T206" s="11">
        <v>0</v>
      </c>
      <c r="U206" s="16">
        <v>0.38157894736842107</v>
      </c>
    </row>
    <row r="207" spans="1:21">
      <c r="A207" s="9" t="s">
        <v>203</v>
      </c>
      <c r="B207" s="10">
        <v>5.62</v>
      </c>
      <c r="C207" s="11">
        <v>4.3</v>
      </c>
      <c r="D207" s="11">
        <v>2.0499999999999998</v>
      </c>
      <c r="E207" s="11">
        <v>2.27</v>
      </c>
      <c r="F207" s="11">
        <v>2.23</v>
      </c>
      <c r="G207" s="11">
        <v>2.71</v>
      </c>
      <c r="H207" s="11">
        <v>2.16</v>
      </c>
      <c r="I207" s="11">
        <v>2.5099999999999998</v>
      </c>
      <c r="J207" s="11">
        <v>2.09</v>
      </c>
      <c r="K207" s="11">
        <v>3.25</v>
      </c>
      <c r="L207" s="11">
        <v>2.79</v>
      </c>
      <c r="M207" s="11">
        <v>2.84</v>
      </c>
      <c r="N207" s="11">
        <v>2.02</v>
      </c>
      <c r="O207" s="11">
        <v>2.7</v>
      </c>
      <c r="P207" s="11">
        <v>2.88</v>
      </c>
      <c r="Q207" s="11">
        <v>2.85</v>
      </c>
      <c r="R207" s="11">
        <v>3.29</v>
      </c>
      <c r="S207" s="11">
        <v>5.8</v>
      </c>
      <c r="T207" s="11">
        <v>3.4</v>
      </c>
      <c r="U207" s="16">
        <v>3.04</v>
      </c>
    </row>
    <row r="208" spans="1:21">
      <c r="A208" s="9" t="s">
        <v>204</v>
      </c>
      <c r="B208" s="10">
        <v>6.31</v>
      </c>
      <c r="C208" s="11"/>
      <c r="D208" s="11"/>
      <c r="E208" s="11"/>
      <c r="F208" s="11"/>
      <c r="G208" s="11"/>
      <c r="H208" s="11"/>
      <c r="I208" s="11"/>
      <c r="J208" s="11"/>
      <c r="K208" s="11"/>
      <c r="L208" s="11"/>
      <c r="M208" s="11"/>
      <c r="N208" s="11"/>
      <c r="O208" s="11"/>
      <c r="P208" s="11"/>
      <c r="Q208" s="11"/>
      <c r="R208" s="11"/>
      <c r="S208" s="11"/>
      <c r="T208" s="11"/>
      <c r="U208" s="16">
        <v>6.31</v>
      </c>
    </row>
    <row r="209" spans="1:21">
      <c r="A209" s="9" t="s">
        <v>205</v>
      </c>
      <c r="B209" s="10">
        <v>10.42</v>
      </c>
      <c r="C209" s="11">
        <v>10.56</v>
      </c>
      <c r="D209" s="11">
        <v>9.5</v>
      </c>
      <c r="E209" s="11">
        <v>10.62</v>
      </c>
      <c r="F209" s="11">
        <v>9.08</v>
      </c>
      <c r="G209" s="11">
        <v>10.35</v>
      </c>
      <c r="H209" s="11">
        <v>10.33</v>
      </c>
      <c r="I209" s="11">
        <v>9.57</v>
      </c>
      <c r="J209" s="11">
        <v>11.12</v>
      </c>
      <c r="K209" s="11">
        <v>7.75</v>
      </c>
      <c r="L209" s="11">
        <v>10.97</v>
      </c>
      <c r="M209" s="11">
        <v>10.52</v>
      </c>
      <c r="N209" s="11">
        <v>11.77</v>
      </c>
      <c r="O209" s="11">
        <v>6.73</v>
      </c>
      <c r="P209" s="11">
        <v>9.2899999999999991</v>
      </c>
      <c r="Q209" s="11">
        <v>8.77</v>
      </c>
      <c r="R209" s="11">
        <v>9.3000000000000007</v>
      </c>
      <c r="S209" s="11">
        <v>6.66</v>
      </c>
      <c r="T209" s="11">
        <v>10</v>
      </c>
      <c r="U209" s="16">
        <v>9.6478947368421046</v>
      </c>
    </row>
    <row r="210" spans="1:21">
      <c r="A210" s="9" t="s">
        <v>206</v>
      </c>
      <c r="B210" s="10">
        <v>3.06</v>
      </c>
      <c r="C210" s="11">
        <v>3.48</v>
      </c>
      <c r="D210" s="11">
        <v>4.22</v>
      </c>
      <c r="E210" s="11">
        <v>3.72</v>
      </c>
      <c r="F210" s="11">
        <v>2.16</v>
      </c>
      <c r="G210" s="11">
        <v>2.8</v>
      </c>
      <c r="H210" s="11">
        <v>3.29</v>
      </c>
      <c r="I210" s="11">
        <v>2.61</v>
      </c>
      <c r="J210" s="11">
        <v>5.12</v>
      </c>
      <c r="K210" s="11">
        <v>3.45</v>
      </c>
      <c r="L210" s="11">
        <v>5.01</v>
      </c>
      <c r="M210" s="11">
        <v>3.18</v>
      </c>
      <c r="N210" s="11">
        <v>3.2</v>
      </c>
      <c r="O210" s="11">
        <v>4.37</v>
      </c>
      <c r="P210" s="11">
        <v>3.77</v>
      </c>
      <c r="Q210" s="11">
        <v>4.95</v>
      </c>
      <c r="R210" s="11">
        <v>2.87</v>
      </c>
      <c r="S210" s="11">
        <v>5.44</v>
      </c>
      <c r="T210" s="11">
        <v>3.56</v>
      </c>
      <c r="U210" s="16">
        <v>3.6978947368421053</v>
      </c>
    </row>
    <row r="211" spans="1:21">
      <c r="A211" s="9" t="s">
        <v>207</v>
      </c>
      <c r="B211" s="10">
        <v>10.92</v>
      </c>
      <c r="C211" s="11">
        <v>9.4</v>
      </c>
      <c r="D211" s="11">
        <v>9.69</v>
      </c>
      <c r="E211" s="11">
        <v>10.039999999999999</v>
      </c>
      <c r="F211" s="11">
        <v>10.78</v>
      </c>
      <c r="G211" s="11">
        <v>9.9600000000000009</v>
      </c>
      <c r="H211" s="11">
        <v>8.2200000000000006</v>
      </c>
      <c r="I211" s="11">
        <v>9.11</v>
      </c>
      <c r="J211" s="11">
        <v>8.61</v>
      </c>
      <c r="K211" s="11">
        <v>9.07</v>
      </c>
      <c r="L211" s="11">
        <v>8.33</v>
      </c>
      <c r="M211" s="11">
        <v>9.92</v>
      </c>
      <c r="N211" s="11">
        <v>10.33</v>
      </c>
      <c r="O211" s="11">
        <v>9.4</v>
      </c>
      <c r="P211" s="11">
        <v>8.89</v>
      </c>
      <c r="Q211" s="11">
        <v>8.77</v>
      </c>
      <c r="R211" s="11">
        <v>9.2899999999999991</v>
      </c>
      <c r="S211" s="11">
        <v>9.5500000000000007</v>
      </c>
      <c r="T211" s="11">
        <v>8.9700000000000006</v>
      </c>
      <c r="U211" s="16">
        <v>9.4342105263157912</v>
      </c>
    </row>
    <row r="212" spans="1:21">
      <c r="A212" s="9" t="s">
        <v>208</v>
      </c>
      <c r="B212" s="10">
        <v>1.03</v>
      </c>
      <c r="C212" s="11">
        <v>0.9</v>
      </c>
      <c r="D212" s="11">
        <v>1.48</v>
      </c>
      <c r="E212" s="11">
        <v>0.98</v>
      </c>
      <c r="F212" s="11"/>
      <c r="G212" s="11"/>
      <c r="H212" s="11"/>
      <c r="I212" s="11"/>
      <c r="J212" s="11"/>
      <c r="K212" s="11"/>
      <c r="L212" s="11"/>
      <c r="M212" s="11"/>
      <c r="N212" s="11"/>
      <c r="O212" s="11"/>
      <c r="P212" s="11"/>
      <c r="Q212" s="11"/>
      <c r="R212" s="11"/>
      <c r="S212" s="11"/>
      <c r="T212" s="11"/>
      <c r="U212" s="16">
        <v>1.0974999999999999</v>
      </c>
    </row>
    <row r="213" spans="1:21">
      <c r="A213" s="9" t="s">
        <v>209</v>
      </c>
      <c r="B213" s="10">
        <v>9.68</v>
      </c>
      <c r="C213" s="11">
        <v>9.58</v>
      </c>
      <c r="D213" s="11">
        <v>7.69</v>
      </c>
      <c r="E213" s="11">
        <v>8.26</v>
      </c>
      <c r="F213" s="11">
        <v>10.44</v>
      </c>
      <c r="G213" s="11">
        <v>9.2200000000000006</v>
      </c>
      <c r="H213" s="11">
        <v>6.36</v>
      </c>
      <c r="I213" s="11">
        <v>9.02</v>
      </c>
      <c r="J213" s="11">
        <v>8.18</v>
      </c>
      <c r="K213" s="11">
        <v>5.87</v>
      </c>
      <c r="L213" s="11">
        <v>8.23</v>
      </c>
      <c r="M213" s="11">
        <v>7.36</v>
      </c>
      <c r="N213" s="11">
        <v>10.19</v>
      </c>
      <c r="O213" s="11">
        <v>4.6399999999999997</v>
      </c>
      <c r="P213" s="11">
        <v>8.7899999999999991</v>
      </c>
      <c r="Q213" s="11">
        <v>8.7100000000000009</v>
      </c>
      <c r="R213" s="11">
        <v>7.62</v>
      </c>
      <c r="S213" s="11">
        <v>10.24</v>
      </c>
      <c r="T213" s="11">
        <v>8.8000000000000007</v>
      </c>
      <c r="U213" s="16">
        <v>8.3621052631578969</v>
      </c>
    </row>
    <row r="214" spans="1:21">
      <c r="A214" s="9" t="s">
        <v>210</v>
      </c>
      <c r="B214" s="10"/>
      <c r="C214" s="11"/>
      <c r="D214" s="11"/>
      <c r="E214" s="11"/>
      <c r="F214" s="11"/>
      <c r="G214" s="11">
        <v>8.39</v>
      </c>
      <c r="H214" s="11">
        <v>6.77</v>
      </c>
      <c r="I214" s="11">
        <v>0</v>
      </c>
      <c r="J214" s="11">
        <v>0</v>
      </c>
      <c r="K214" s="11">
        <v>0</v>
      </c>
      <c r="L214" s="11">
        <v>0</v>
      </c>
      <c r="M214" s="11">
        <v>0</v>
      </c>
      <c r="N214" s="11">
        <v>0</v>
      </c>
      <c r="O214" s="11">
        <v>0</v>
      </c>
      <c r="P214" s="11">
        <v>0</v>
      </c>
      <c r="Q214" s="11">
        <v>0</v>
      </c>
      <c r="R214" s="11">
        <v>0</v>
      </c>
      <c r="S214" s="11">
        <v>0</v>
      </c>
      <c r="T214" s="11">
        <v>0</v>
      </c>
      <c r="U214" s="16">
        <v>1.082857142857143</v>
      </c>
    </row>
    <row r="215" spans="1:21">
      <c r="A215" s="9" t="s">
        <v>211</v>
      </c>
      <c r="B215" s="10">
        <v>8.7200000000000006</v>
      </c>
      <c r="C215" s="11">
        <v>7.76</v>
      </c>
      <c r="D215" s="11">
        <v>6.25</v>
      </c>
      <c r="E215" s="11">
        <v>1.79</v>
      </c>
      <c r="F215" s="11">
        <v>0.92</v>
      </c>
      <c r="G215" s="11">
        <v>4.92</v>
      </c>
      <c r="H215" s="11">
        <v>4.16</v>
      </c>
      <c r="I215" s="11">
        <v>8.73</v>
      </c>
      <c r="J215" s="11">
        <v>6.96</v>
      </c>
      <c r="K215" s="11">
        <v>15.93</v>
      </c>
      <c r="L215" s="11"/>
      <c r="M215" s="11"/>
      <c r="N215" s="11"/>
      <c r="O215" s="11"/>
      <c r="P215" s="11"/>
      <c r="Q215" s="11"/>
      <c r="R215" s="11"/>
      <c r="S215" s="11"/>
      <c r="T215" s="11"/>
      <c r="U215" s="16">
        <v>6.6139999999999999</v>
      </c>
    </row>
    <row r="216" spans="1:21">
      <c r="A216" s="9" t="s">
        <v>212</v>
      </c>
      <c r="B216" s="10">
        <v>3</v>
      </c>
      <c r="C216" s="11">
        <v>3</v>
      </c>
      <c r="D216" s="11">
        <v>3</v>
      </c>
      <c r="E216" s="11">
        <v>4.13</v>
      </c>
      <c r="F216" s="11">
        <v>3</v>
      </c>
      <c r="G216" s="11"/>
      <c r="H216" s="11"/>
      <c r="I216" s="11"/>
      <c r="J216" s="11"/>
      <c r="K216" s="11"/>
      <c r="L216" s="11"/>
      <c r="M216" s="11"/>
      <c r="N216" s="11"/>
      <c r="O216" s="11"/>
      <c r="P216" s="11"/>
      <c r="Q216" s="11"/>
      <c r="R216" s="11"/>
      <c r="S216" s="11"/>
      <c r="T216" s="11"/>
      <c r="U216" s="16">
        <v>3.226</v>
      </c>
    </row>
    <row r="217" spans="1:21">
      <c r="A217" s="9" t="s">
        <v>213</v>
      </c>
      <c r="B217" s="10">
        <v>0</v>
      </c>
      <c r="C217" s="11">
        <v>0</v>
      </c>
      <c r="D217" s="11">
        <v>0</v>
      </c>
      <c r="E217" s="11">
        <v>0</v>
      </c>
      <c r="F217" s="11">
        <v>0</v>
      </c>
      <c r="G217" s="11">
        <v>0</v>
      </c>
      <c r="H217" s="11">
        <v>0</v>
      </c>
      <c r="I217" s="11">
        <v>5.62</v>
      </c>
      <c r="J217" s="11">
        <v>0</v>
      </c>
      <c r="K217" s="11">
        <v>0</v>
      </c>
      <c r="L217" s="11">
        <v>10.6</v>
      </c>
      <c r="M217" s="11">
        <v>6.37</v>
      </c>
      <c r="N217" s="11">
        <v>11.94</v>
      </c>
      <c r="O217" s="11">
        <v>0</v>
      </c>
      <c r="P217" s="11">
        <v>0</v>
      </c>
      <c r="Q217" s="11">
        <v>0</v>
      </c>
      <c r="R217" s="11">
        <v>0</v>
      </c>
      <c r="S217" s="11">
        <v>0</v>
      </c>
      <c r="T217" s="11">
        <v>0</v>
      </c>
      <c r="U217" s="16">
        <v>1.8173684210526317</v>
      </c>
    </row>
    <row r="218" spans="1:21">
      <c r="A218" s="9" t="s">
        <v>214</v>
      </c>
      <c r="B218" s="10">
        <v>4.42</v>
      </c>
      <c r="C218" s="11">
        <v>3.49</v>
      </c>
      <c r="D218" s="11">
        <v>3.11</v>
      </c>
      <c r="E218" s="11">
        <v>4.4800000000000004</v>
      </c>
      <c r="F218" s="11">
        <v>3.43</v>
      </c>
      <c r="G218" s="11">
        <v>0</v>
      </c>
      <c r="H218" s="11">
        <v>0.6</v>
      </c>
      <c r="I218" s="11">
        <v>2.36</v>
      </c>
      <c r="J218" s="11">
        <v>1.08</v>
      </c>
      <c r="K218" s="11">
        <v>0.69</v>
      </c>
      <c r="L218" s="11">
        <v>0.99</v>
      </c>
      <c r="M218" s="11">
        <v>3.41</v>
      </c>
      <c r="N218" s="11">
        <v>5.48</v>
      </c>
      <c r="O218" s="11">
        <v>0.75</v>
      </c>
      <c r="P218" s="11">
        <v>0</v>
      </c>
      <c r="Q218" s="11">
        <v>3.62</v>
      </c>
      <c r="R218" s="11">
        <v>2.3199999999999998</v>
      </c>
      <c r="S218" s="11">
        <v>5.3</v>
      </c>
      <c r="T218" s="11">
        <v>5.34</v>
      </c>
      <c r="U218" s="16">
        <v>2.677368421052631</v>
      </c>
    </row>
    <row r="219" spans="1:21">
      <c r="A219" s="9" t="s">
        <v>215</v>
      </c>
      <c r="B219" s="10">
        <v>7.69</v>
      </c>
      <c r="C219" s="11">
        <v>7.69</v>
      </c>
      <c r="D219" s="11">
        <v>8.7100000000000009</v>
      </c>
      <c r="E219" s="11">
        <v>9.2200000000000006</v>
      </c>
      <c r="F219" s="11">
        <v>8</v>
      </c>
      <c r="G219" s="11">
        <v>9.33</v>
      </c>
      <c r="H219" s="11">
        <v>8.59</v>
      </c>
      <c r="I219" s="11">
        <v>9.07</v>
      </c>
      <c r="J219" s="11">
        <v>9.42</v>
      </c>
      <c r="K219" s="11">
        <v>8.73</v>
      </c>
      <c r="L219" s="11">
        <v>8.51</v>
      </c>
      <c r="M219" s="11">
        <v>7.96</v>
      </c>
      <c r="N219" s="11">
        <v>8.07</v>
      </c>
      <c r="O219" s="11">
        <v>8.06</v>
      </c>
      <c r="P219" s="11">
        <v>6.68</v>
      </c>
      <c r="Q219" s="11">
        <v>8.4600000000000009</v>
      </c>
      <c r="R219" s="11">
        <v>8.92</v>
      </c>
      <c r="S219" s="11">
        <v>8.66</v>
      </c>
      <c r="T219" s="11">
        <v>3.03</v>
      </c>
      <c r="U219" s="16">
        <v>8.1473684210526329</v>
      </c>
    </row>
    <row r="220" spans="1:21">
      <c r="A220" s="9" t="s">
        <v>216</v>
      </c>
      <c r="B220" s="10">
        <v>8.9499999999999993</v>
      </c>
      <c r="C220" s="11">
        <v>8.6199999999999992</v>
      </c>
      <c r="D220" s="11">
        <v>10.59</v>
      </c>
      <c r="E220" s="11">
        <v>7.26</v>
      </c>
      <c r="F220" s="11">
        <v>10.46</v>
      </c>
      <c r="G220" s="11">
        <v>8.31</v>
      </c>
      <c r="H220" s="11">
        <v>9</v>
      </c>
      <c r="I220" s="11">
        <v>8.68</v>
      </c>
      <c r="J220" s="11">
        <v>8.86</v>
      </c>
      <c r="K220" s="11">
        <v>8.1300000000000008</v>
      </c>
      <c r="L220" s="11">
        <v>8.39</v>
      </c>
      <c r="M220" s="11">
        <v>7.11</v>
      </c>
      <c r="N220" s="11">
        <v>10.84</v>
      </c>
      <c r="O220" s="11">
        <v>3.44</v>
      </c>
      <c r="P220" s="11">
        <v>5.93</v>
      </c>
      <c r="Q220" s="11">
        <v>8.0299999999999994</v>
      </c>
      <c r="R220" s="11">
        <v>7.89</v>
      </c>
      <c r="S220" s="11">
        <v>7.93</v>
      </c>
      <c r="T220" s="11">
        <v>7.39</v>
      </c>
      <c r="U220" s="16">
        <v>8.2005263157894728</v>
      </c>
    </row>
    <row r="221" spans="1:21">
      <c r="A221" s="12" t="s">
        <v>228</v>
      </c>
      <c r="B221" s="13">
        <v>6.5558937198067655</v>
      </c>
      <c r="C221" s="14">
        <v>6.1956459330143598</v>
      </c>
      <c r="D221" s="14">
        <v>6.2271291866028751</v>
      </c>
      <c r="E221" s="14">
        <v>6.0655023923444977</v>
      </c>
      <c r="F221" s="14">
        <v>5.9582608695652199</v>
      </c>
      <c r="G221" s="14">
        <v>5.9327751196172205</v>
      </c>
      <c r="H221" s="14">
        <v>5.6752657004830898</v>
      </c>
      <c r="I221" s="14">
        <v>5.5225</v>
      </c>
      <c r="J221" s="14">
        <v>5.840432692307691</v>
      </c>
      <c r="K221" s="14">
        <v>5.7527884615384615</v>
      </c>
      <c r="L221" s="14">
        <v>5.4473429951690813</v>
      </c>
      <c r="M221" s="14">
        <v>5.2814009661835728</v>
      </c>
      <c r="N221" s="14">
        <v>5.6040096618357493</v>
      </c>
      <c r="O221" s="14">
        <v>5.0093236714975831</v>
      </c>
      <c r="P221" s="14">
        <v>5.3356796116504857</v>
      </c>
      <c r="Q221" s="14">
        <v>5.6093658536585371</v>
      </c>
      <c r="R221" s="14">
        <v>4.9065196078431379</v>
      </c>
      <c r="S221" s="14">
        <v>5.2965024630541855</v>
      </c>
      <c r="T221" s="14">
        <v>5.1635960591133028</v>
      </c>
      <c r="U221" s="17">
        <v>5.6540687022900693</v>
      </c>
    </row>
    <row r="227" spans="1:26">
      <c r="B227" s="1">
        <v>1988</v>
      </c>
      <c r="C227" s="5">
        <v>1989</v>
      </c>
      <c r="D227" s="5">
        <v>1990</v>
      </c>
      <c r="E227" s="5">
        <v>1991</v>
      </c>
      <c r="F227" s="5">
        <v>1992</v>
      </c>
      <c r="G227" s="5">
        <v>1993</v>
      </c>
      <c r="H227" s="5">
        <v>1994</v>
      </c>
      <c r="I227" s="5">
        <v>1995</v>
      </c>
      <c r="J227" s="5">
        <v>1996</v>
      </c>
      <c r="K227" s="5">
        <v>1997</v>
      </c>
      <c r="L227" s="5">
        <v>1998</v>
      </c>
      <c r="M227" s="5">
        <v>1999</v>
      </c>
      <c r="N227" s="5">
        <v>2000</v>
      </c>
      <c r="O227" s="5">
        <v>2001</v>
      </c>
      <c r="P227" s="5">
        <v>2002</v>
      </c>
      <c r="Q227" s="5">
        <v>2003</v>
      </c>
      <c r="R227" s="5">
        <v>2004</v>
      </c>
      <c r="S227" s="5">
        <v>2005</v>
      </c>
      <c r="T227" s="5">
        <v>2006</v>
      </c>
      <c r="U227" s="5"/>
      <c r="V227" s="5"/>
      <c r="W227" s="5"/>
      <c r="X227" s="5"/>
      <c r="Y227" s="5"/>
      <c r="Z227" s="5"/>
    </row>
    <row r="228" spans="1:26">
      <c r="A228" t="s">
        <v>398</v>
      </c>
      <c r="B228" s="45">
        <v>6.5558937198067655</v>
      </c>
      <c r="C228" s="45">
        <v>6.1956459330143598</v>
      </c>
      <c r="D228" s="45">
        <v>6.2271291866028751</v>
      </c>
      <c r="E228" s="45">
        <v>6.0655023923444977</v>
      </c>
      <c r="F228" s="45">
        <v>5.9582608695652199</v>
      </c>
      <c r="G228" s="45">
        <v>5.9327751196172205</v>
      </c>
      <c r="H228" s="45">
        <v>5.6752657004830898</v>
      </c>
      <c r="I228" s="45">
        <v>5.5225</v>
      </c>
      <c r="J228" s="45">
        <v>5.840432692307691</v>
      </c>
      <c r="K228" s="45">
        <v>5.7527884615384615</v>
      </c>
      <c r="L228" s="45">
        <v>5.4473429951690813</v>
      </c>
      <c r="M228" s="45">
        <v>5.2814009661835728</v>
      </c>
      <c r="N228" s="45">
        <v>5.6040096618357493</v>
      </c>
      <c r="O228" s="45">
        <v>5.0093236714975831</v>
      </c>
      <c r="P228" s="45">
        <v>5.3356796116504857</v>
      </c>
      <c r="Q228" s="45">
        <v>5.6093658536585371</v>
      </c>
      <c r="R228" s="45">
        <v>4.9065196078431379</v>
      </c>
      <c r="S228" s="45">
        <v>5.2965024630541855</v>
      </c>
      <c r="T228" s="45">
        <v>5.1635960591133028</v>
      </c>
    </row>
    <row r="229" spans="1:26">
      <c r="A229" t="s">
        <v>397</v>
      </c>
      <c r="B229" s="47">
        <v>9188.5190000000002</v>
      </c>
      <c r="C229" s="47">
        <v>9366.1849999999995</v>
      </c>
      <c r="D229" s="47">
        <v>9603.1779999999999</v>
      </c>
      <c r="E229" s="47">
        <v>9836.2489999999998</v>
      </c>
      <c r="F229" s="47">
        <v>10079.717000000001</v>
      </c>
      <c r="G229" s="47">
        <v>10316.583999999999</v>
      </c>
      <c r="H229" s="47">
        <v>10529.964000000002</v>
      </c>
      <c r="I229" s="47">
        <v>10740.508999999998</v>
      </c>
      <c r="J229" s="47">
        <v>10930.106</v>
      </c>
      <c r="K229" s="47">
        <v>11117.008</v>
      </c>
      <c r="L229" s="43">
        <v>11282.819</v>
      </c>
      <c r="M229" s="43">
        <v>11426.278999999999</v>
      </c>
      <c r="N229" s="43">
        <v>11561.182000000001</v>
      </c>
      <c r="O229" s="43">
        <v>11697.609</v>
      </c>
      <c r="P229" s="43">
        <v>11831.008999999998</v>
      </c>
      <c r="Q229" s="43">
        <v>11952.473999999998</v>
      </c>
      <c r="R229" s="43">
        <v>12092.948</v>
      </c>
      <c r="S229" s="43">
        <v>12270.025999999998</v>
      </c>
      <c r="T229" s="43">
        <v>12484.501</v>
      </c>
    </row>
    <row r="230" spans="1:26">
      <c r="A230" t="s">
        <v>396</v>
      </c>
      <c r="B230" s="46">
        <f t="shared" ref="B230:K230" si="0">B228/B229*1000</f>
        <v>0.71348752936210569</v>
      </c>
      <c r="C230" s="46">
        <f t="shared" si="0"/>
        <v>0.6614908773438023</v>
      </c>
      <c r="D230" s="46">
        <f t="shared" si="0"/>
        <v>0.64844462808071202</v>
      </c>
      <c r="E230" s="46">
        <f t="shared" si="0"/>
        <v>0.61664791043257428</v>
      </c>
      <c r="F230" s="46">
        <f t="shared" si="0"/>
        <v>0.59111390424604382</v>
      </c>
      <c r="G230" s="46">
        <f t="shared" si="0"/>
        <v>0.57507166321887371</v>
      </c>
      <c r="H230" s="46">
        <f t="shared" si="0"/>
        <v>0.53896344759422632</v>
      </c>
      <c r="I230" s="46">
        <f t="shared" si="0"/>
        <v>0.51417488686988688</v>
      </c>
      <c r="J230" s="46">
        <f t="shared" si="0"/>
        <v>0.53434364610075069</v>
      </c>
      <c r="K230" s="46">
        <f t="shared" si="0"/>
        <v>0.51747632650246012</v>
      </c>
      <c r="L230" s="46">
        <f>L228/L229*1000</f>
        <v>0.48279982114124859</v>
      </c>
      <c r="M230" s="46">
        <f t="shared" ref="M230:T230" si="1">M228/M229*1000</f>
        <v>0.46221529915238141</v>
      </c>
      <c r="N230" s="46">
        <f t="shared" si="1"/>
        <v>0.48472635945318993</v>
      </c>
      <c r="O230" s="46">
        <f t="shared" si="1"/>
        <v>0.42823483598208684</v>
      </c>
      <c r="P230" s="46">
        <f t="shared" si="1"/>
        <v>0.45099108720570547</v>
      </c>
      <c r="Q230" s="46">
        <f t="shared" si="1"/>
        <v>0.46930584025186234</v>
      </c>
      <c r="R230" s="46">
        <f t="shared" si="1"/>
        <v>0.40573395402371182</v>
      </c>
      <c r="S230" s="46">
        <f t="shared" si="1"/>
        <v>0.43166187773800857</v>
      </c>
      <c r="T230" s="46">
        <f t="shared" si="1"/>
        <v>0.41360051628121158</v>
      </c>
      <c r="U230" s="46"/>
    </row>
    <row r="232" spans="1:26">
      <c r="A232" t="s">
        <v>400</v>
      </c>
      <c r="B232" s="45">
        <f>SUMPRODUCT((B5:B220),'Sales by Year 19882006'!B5:B220)/SUM('Sales by Year 19882006'!B5:B220)</f>
        <v>5.870118077696854</v>
      </c>
      <c r="C232" s="45">
        <f>SUMPRODUCT((C5:C220),'Sales by Year 19882006'!C5:C220)/SUM('Sales by Year 19882006'!C5:C220)</f>
        <v>5.7676896631189729</v>
      </c>
      <c r="D232" s="45">
        <f>SUMPRODUCT((D5:D220),'Sales by Year 19882006'!D5:D220)/SUM('Sales by Year 19882006'!D5:D220)</f>
        <v>6.004503536049639</v>
      </c>
      <c r="E232" s="45">
        <f>SUMPRODUCT((E5:E220),'Sales by Year 19882006'!E5:E220)/SUM('Sales by Year 19882006'!E5:E220)</f>
        <v>5.2983872562205354</v>
      </c>
      <c r="F232" s="45">
        <f>SUMPRODUCT((F5:F220),'Sales by Year 19882006'!F5:F220)/SUM('Sales by Year 19882006'!F5:F220)</f>
        <v>5.7627167074939303</v>
      </c>
      <c r="G232" s="45">
        <f>SUMPRODUCT((G5:G220),'Sales by Year 19882006'!G5:G220)/SUM('Sales by Year 19882006'!G5:G220)</f>
        <v>5.5144491507298143</v>
      </c>
      <c r="H232" s="45">
        <f>SUMPRODUCT((H5:H220),'Sales by Year 19882006'!H5:H220)/SUM('Sales by Year 19882006'!H5:H220)</f>
        <v>5.4689841132369796</v>
      </c>
      <c r="I232" s="45">
        <f>SUMPRODUCT((I5:I220),'Sales by Year 19882006'!I5:I220)/SUM('Sales by Year 19882006'!I5:I220)</f>
        <v>4.9797628549217832</v>
      </c>
      <c r="J232" s="45">
        <f>SUMPRODUCT((J5:J220),'Sales by Year 19882006'!J5:J220)/SUM('Sales by Year 19882006'!J5:J220)</f>
        <v>4.9921143552555121</v>
      </c>
      <c r="K232" s="45">
        <f>SUMPRODUCT((K5:K220),'Sales by Year 19882006'!K5:K220)/SUM('Sales by Year 19882006'!K5:K220)</f>
        <v>3.9887647028563733</v>
      </c>
      <c r="L232" s="45">
        <f>SUMPRODUCT((L5:L220),'Sales by Year 19882006'!L5:L220)/SUM('Sales by Year 19882006'!L5:L220)</f>
        <v>4.310070525788956</v>
      </c>
      <c r="M232" s="45">
        <f>SUMPRODUCT((M5:M220),'Sales by Year 19882006'!M5:M220)/SUM('Sales by Year 19882006'!M5:M220)</f>
        <v>5.6057330842842843</v>
      </c>
      <c r="N232" s="45">
        <f>SUMPRODUCT((N5:N220),'Sales by Year 19882006'!N5:N220)/SUM('Sales by Year 19882006'!N5:N220)</f>
        <v>5.1205751705608833</v>
      </c>
      <c r="O232" s="45">
        <f>SUMPRODUCT((O5:O220),'Sales by Year 19882006'!O5:O220)/SUM('Sales by Year 19882006'!O5:O220)</f>
        <v>5.0451454263783608</v>
      </c>
      <c r="P232" s="45">
        <f>SUMPRODUCT((P5:P220),'Sales by Year 19882006'!P5:P220)/SUM('Sales by Year 19882006'!P5:P220)</f>
        <v>5.5794130737211294</v>
      </c>
      <c r="Q232" s="45">
        <f>SUMPRODUCT((Q5:Q220),'Sales by Year 19882006'!Q5:Q220)/SUM('Sales by Year 19882006'!Q5:Q220)</f>
        <v>4.7128207093189047</v>
      </c>
      <c r="R232" s="45">
        <f>SUMPRODUCT((R5:R220),'Sales by Year 19882006'!R5:R220)/SUM('Sales by Year 19882006'!R5:R220)</f>
        <v>4.7610236758612645</v>
      </c>
      <c r="S232" s="45">
        <f>SUMPRODUCT((S5:S220),'Sales by Year 19882006'!S5:S220)/SUM('Sales by Year 19882006'!S5:S220)</f>
        <v>4.8414961974669115</v>
      </c>
      <c r="T232" s="45">
        <f>SUMPRODUCT((T5:T220),'Sales by Year 19882006'!T5:T220)/SUM('Sales by Year 19882006'!T5:T220)</f>
        <v>4.7587425740126577</v>
      </c>
    </row>
  </sheetData>
  <phoneticPr fontId="5" type="noConversion"/>
  <pageMargins left="0.75" right="0.75" top="1" bottom="1" header="0.5" footer="0.5"/>
  <pageSetup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U221"/>
  <sheetViews>
    <sheetView topLeftCell="C171" workbookViewId="0">
      <selection activeCell="T174" sqref="N174:T174"/>
    </sheetView>
  </sheetViews>
  <sheetFormatPr defaultRowHeight="13.2"/>
  <cols>
    <col min="1" max="1" width="44.44140625" bestFit="1" customWidth="1"/>
    <col min="2" max="20" width="10" bestFit="1" customWidth="1"/>
    <col min="21" max="21" width="11" bestFit="1" customWidth="1"/>
  </cols>
  <sheetData>
    <row r="3" spans="1:21">
      <c r="A3" s="3" t="s">
        <v>230</v>
      </c>
      <c r="B3" s="3" t="s">
        <v>219</v>
      </c>
      <c r="C3" s="2"/>
      <c r="D3" s="2"/>
      <c r="E3" s="2"/>
      <c r="F3" s="2"/>
      <c r="G3" s="2"/>
      <c r="H3" s="2"/>
      <c r="I3" s="2"/>
      <c r="J3" s="2"/>
      <c r="K3" s="2"/>
      <c r="L3" s="2"/>
      <c r="M3" s="2"/>
      <c r="N3" s="2"/>
      <c r="O3" s="2"/>
      <c r="P3" s="2"/>
      <c r="Q3" s="2"/>
      <c r="R3" s="2"/>
      <c r="S3" s="2"/>
      <c r="T3" s="2"/>
      <c r="U3" s="4"/>
    </row>
    <row r="4" spans="1:21">
      <c r="A4" s="3" t="s">
        <v>217</v>
      </c>
      <c r="B4" s="1">
        <v>1988</v>
      </c>
      <c r="C4" s="5">
        <v>1989</v>
      </c>
      <c r="D4" s="5">
        <v>1990</v>
      </c>
      <c r="E4" s="5">
        <v>1991</v>
      </c>
      <c r="F4" s="5">
        <v>1992</v>
      </c>
      <c r="G4" s="5">
        <v>1993</v>
      </c>
      <c r="H4" s="5">
        <v>1994</v>
      </c>
      <c r="I4" s="5">
        <v>1995</v>
      </c>
      <c r="J4" s="5">
        <v>1996</v>
      </c>
      <c r="K4" s="5">
        <v>1997</v>
      </c>
      <c r="L4" s="5">
        <v>1998</v>
      </c>
      <c r="M4" s="5">
        <v>1999</v>
      </c>
      <c r="N4" s="5">
        <v>2000</v>
      </c>
      <c r="O4" s="5">
        <v>2001</v>
      </c>
      <c r="P4" s="5">
        <v>2002</v>
      </c>
      <c r="Q4" s="5">
        <v>2003</v>
      </c>
      <c r="R4" s="5">
        <v>2004</v>
      </c>
      <c r="S4" s="5">
        <v>2005</v>
      </c>
      <c r="T4" s="5">
        <v>2006</v>
      </c>
      <c r="U4" s="6" t="s">
        <v>228</v>
      </c>
    </row>
    <row r="5" spans="1:21">
      <c r="A5" s="1" t="s">
        <v>0</v>
      </c>
      <c r="B5" s="7">
        <v>3134</v>
      </c>
      <c r="C5" s="8">
        <v>3134</v>
      </c>
      <c r="D5" s="8">
        <v>3134</v>
      </c>
      <c r="E5" s="8">
        <v>2138</v>
      </c>
      <c r="F5" s="8">
        <v>2138</v>
      </c>
      <c r="G5" s="8">
        <v>2138</v>
      </c>
      <c r="H5" s="8">
        <v>2962</v>
      </c>
      <c r="I5" s="8">
        <v>2994</v>
      </c>
      <c r="J5" s="8">
        <v>3491</v>
      </c>
      <c r="K5" s="8">
        <v>3000</v>
      </c>
      <c r="L5" s="8">
        <v>3000</v>
      </c>
      <c r="M5" s="8">
        <v>3000</v>
      </c>
      <c r="N5" s="8">
        <v>2743</v>
      </c>
      <c r="O5" s="8">
        <v>3005</v>
      </c>
      <c r="P5" s="8">
        <v>3076</v>
      </c>
      <c r="Q5" s="8">
        <v>2875</v>
      </c>
      <c r="R5" s="8">
        <v>3005</v>
      </c>
      <c r="S5" s="8">
        <v>2962</v>
      </c>
      <c r="T5" s="8">
        <v>2992</v>
      </c>
      <c r="U5" s="18">
        <v>54921</v>
      </c>
    </row>
    <row r="6" spans="1:21">
      <c r="A6" s="9" t="s">
        <v>2</v>
      </c>
      <c r="B6" s="10">
        <v>1996</v>
      </c>
      <c r="C6" s="11">
        <v>2110</v>
      </c>
      <c r="D6" s="11">
        <v>2325</v>
      </c>
      <c r="E6" s="11">
        <v>2445</v>
      </c>
      <c r="F6" s="11">
        <v>2448</v>
      </c>
      <c r="G6" s="11">
        <v>2706</v>
      </c>
      <c r="H6" s="11">
        <v>2744</v>
      </c>
      <c r="I6" s="11">
        <v>2813</v>
      </c>
      <c r="J6" s="11">
        <v>3015</v>
      </c>
      <c r="K6" s="11">
        <v>2979</v>
      </c>
      <c r="L6" s="11">
        <v>3179</v>
      </c>
      <c r="M6" s="11">
        <v>3317</v>
      </c>
      <c r="N6" s="11">
        <v>3518</v>
      </c>
      <c r="O6" s="11">
        <v>3276</v>
      </c>
      <c r="P6" s="11">
        <v>3070</v>
      </c>
      <c r="Q6" s="11">
        <v>3359</v>
      </c>
      <c r="R6" s="11">
        <v>3357</v>
      </c>
      <c r="S6" s="11">
        <v>3577</v>
      </c>
      <c r="T6" s="11">
        <v>3798</v>
      </c>
      <c r="U6" s="19">
        <v>56032</v>
      </c>
    </row>
    <row r="7" spans="1:21">
      <c r="A7" s="9" t="s">
        <v>3</v>
      </c>
      <c r="B7" s="10">
        <v>136591</v>
      </c>
      <c r="C7" s="11">
        <v>140495</v>
      </c>
      <c r="D7" s="11">
        <v>140981</v>
      </c>
      <c r="E7" s="11">
        <v>149604</v>
      </c>
      <c r="F7" s="11">
        <v>151186</v>
      </c>
      <c r="G7" s="11">
        <v>163439</v>
      </c>
      <c r="H7" s="11">
        <v>160675</v>
      </c>
      <c r="I7" s="11">
        <v>160776</v>
      </c>
      <c r="J7" s="11">
        <v>148742</v>
      </c>
      <c r="K7" s="11">
        <v>150699</v>
      </c>
      <c r="L7" s="11">
        <v>143303</v>
      </c>
      <c r="M7" s="11">
        <v>164994</v>
      </c>
      <c r="N7" s="11">
        <v>164176</v>
      </c>
      <c r="O7" s="11">
        <v>169410</v>
      </c>
      <c r="P7" s="11">
        <v>158872</v>
      </c>
      <c r="Q7" s="11">
        <v>166468</v>
      </c>
      <c r="R7" s="11">
        <v>169437</v>
      </c>
      <c r="S7" s="11">
        <v>169156</v>
      </c>
      <c r="T7" s="11">
        <v>173811</v>
      </c>
      <c r="U7" s="19">
        <v>2982815</v>
      </c>
    </row>
    <row r="8" spans="1:21">
      <c r="A8" s="9" t="s">
        <v>4</v>
      </c>
      <c r="B8" s="10">
        <v>208</v>
      </c>
      <c r="C8" s="11">
        <v>208</v>
      </c>
      <c r="D8" s="11">
        <v>181</v>
      </c>
      <c r="E8" s="11">
        <v>181</v>
      </c>
      <c r="F8" s="11">
        <v>175</v>
      </c>
      <c r="G8" s="11">
        <v>152</v>
      </c>
      <c r="H8" s="11">
        <v>190</v>
      </c>
      <c r="I8" s="11">
        <v>165</v>
      </c>
      <c r="J8" s="11">
        <v>185</v>
      </c>
      <c r="K8" s="11">
        <v>168</v>
      </c>
      <c r="L8" s="11">
        <v>177</v>
      </c>
      <c r="M8" s="11">
        <v>192</v>
      </c>
      <c r="N8" s="11">
        <v>218</v>
      </c>
      <c r="O8" s="11">
        <v>209</v>
      </c>
      <c r="P8" s="11">
        <v>235</v>
      </c>
      <c r="Q8" s="11">
        <v>203</v>
      </c>
      <c r="R8" s="11"/>
      <c r="S8" s="11"/>
      <c r="T8" s="11"/>
      <c r="U8" s="19">
        <v>3047</v>
      </c>
    </row>
    <row r="9" spans="1:21">
      <c r="A9" s="9" t="s">
        <v>5</v>
      </c>
      <c r="B9" s="10">
        <v>6136831</v>
      </c>
      <c r="C9" s="11">
        <v>6336487</v>
      </c>
      <c r="D9" s="11">
        <v>6510715</v>
      </c>
      <c r="E9" s="11">
        <v>6488346</v>
      </c>
      <c r="F9" s="11">
        <v>6920831</v>
      </c>
      <c r="G9" s="11">
        <v>7187382</v>
      </c>
      <c r="H9" s="11">
        <v>7253800</v>
      </c>
      <c r="I9" s="11">
        <v>7582295</v>
      </c>
      <c r="J9" s="11">
        <v>7741976</v>
      </c>
      <c r="K9" s="11">
        <v>7782847</v>
      </c>
      <c r="L9" s="11">
        <v>7944343</v>
      </c>
      <c r="M9" s="11">
        <v>8156926</v>
      </c>
      <c r="N9" s="11">
        <v>8251809</v>
      </c>
      <c r="O9" s="11">
        <v>8031037</v>
      </c>
      <c r="P9" s="11">
        <v>7598029</v>
      </c>
      <c r="Q9" s="11">
        <v>8041166</v>
      </c>
      <c r="R9" s="11">
        <v>8376616</v>
      </c>
      <c r="S9" s="11">
        <v>8542674</v>
      </c>
      <c r="T9" s="11">
        <v>8787002</v>
      </c>
      <c r="U9" s="19">
        <v>143671112</v>
      </c>
    </row>
    <row r="10" spans="1:21">
      <c r="A10" s="9" t="s">
        <v>6</v>
      </c>
      <c r="B10" s="10">
        <v>50043</v>
      </c>
      <c r="C10" s="11">
        <v>53038</v>
      </c>
      <c r="D10" s="11">
        <v>52640</v>
      </c>
      <c r="E10" s="11">
        <v>56669</v>
      </c>
      <c r="F10" s="11">
        <v>51997</v>
      </c>
      <c r="G10" s="11">
        <v>54641</v>
      </c>
      <c r="H10" s="11">
        <v>56085</v>
      </c>
      <c r="I10" s="11">
        <v>50501</v>
      </c>
      <c r="J10" s="11">
        <v>52596</v>
      </c>
      <c r="K10" s="11">
        <v>51576</v>
      </c>
      <c r="L10" s="11">
        <v>54319</v>
      </c>
      <c r="M10" s="11">
        <v>60466</v>
      </c>
      <c r="N10" s="11">
        <v>57468</v>
      </c>
      <c r="O10" s="11">
        <v>55501</v>
      </c>
      <c r="P10" s="11">
        <v>56615</v>
      </c>
      <c r="Q10" s="11">
        <v>55844</v>
      </c>
      <c r="R10" s="11">
        <v>55957</v>
      </c>
      <c r="S10" s="11">
        <v>58511</v>
      </c>
      <c r="T10" s="11">
        <v>59581</v>
      </c>
      <c r="U10" s="19">
        <v>1044048</v>
      </c>
    </row>
    <row r="11" spans="1:21">
      <c r="A11" s="9" t="s">
        <v>7</v>
      </c>
      <c r="B11" s="10">
        <v>0</v>
      </c>
      <c r="C11" s="11">
        <v>0</v>
      </c>
      <c r="D11" s="11">
        <v>0</v>
      </c>
      <c r="E11" s="11">
        <v>0</v>
      </c>
      <c r="F11" s="11">
        <v>0</v>
      </c>
      <c r="G11" s="11">
        <v>0</v>
      </c>
      <c r="H11" s="11">
        <v>0</v>
      </c>
      <c r="I11" s="11">
        <v>0</v>
      </c>
      <c r="J11" s="11">
        <v>0</v>
      </c>
      <c r="K11" s="11">
        <v>0</v>
      </c>
      <c r="L11" s="11">
        <v>0</v>
      </c>
      <c r="M11" s="11">
        <v>761492</v>
      </c>
      <c r="N11" s="11">
        <v>780496</v>
      </c>
      <c r="O11" s="11">
        <v>904831</v>
      </c>
      <c r="P11" s="11">
        <v>917718</v>
      </c>
      <c r="Q11" s="11">
        <v>922406</v>
      </c>
      <c r="R11" s="11">
        <v>865869</v>
      </c>
      <c r="S11" s="11">
        <v>923832</v>
      </c>
      <c r="T11" s="11">
        <v>973160</v>
      </c>
      <c r="U11" s="19">
        <v>7049804</v>
      </c>
    </row>
    <row r="12" spans="1:21">
      <c r="A12" s="9" t="s">
        <v>8</v>
      </c>
      <c r="B12" s="10">
        <v>6706</v>
      </c>
      <c r="C12" s="11">
        <v>7011</v>
      </c>
      <c r="D12" s="11">
        <v>6638</v>
      </c>
      <c r="E12" s="11">
        <v>6965</v>
      </c>
      <c r="F12" s="11">
        <v>7408</v>
      </c>
      <c r="G12" s="11">
        <v>7953</v>
      </c>
      <c r="H12" s="11">
        <v>7941</v>
      </c>
      <c r="I12" s="11">
        <v>8091</v>
      </c>
      <c r="J12" s="11">
        <v>7873</v>
      </c>
      <c r="K12" s="11">
        <v>7629</v>
      </c>
      <c r="L12" s="11">
        <v>8906</v>
      </c>
      <c r="M12" s="11">
        <v>8330</v>
      </c>
      <c r="N12" s="11">
        <v>8978</v>
      </c>
      <c r="O12" s="11">
        <v>9560</v>
      </c>
      <c r="P12" s="11">
        <v>9896</v>
      </c>
      <c r="Q12" s="11">
        <v>10278</v>
      </c>
      <c r="R12" s="11">
        <v>10160</v>
      </c>
      <c r="S12" s="11">
        <v>10759</v>
      </c>
      <c r="T12" s="11">
        <v>9394</v>
      </c>
      <c r="U12" s="19">
        <v>160476</v>
      </c>
    </row>
    <row r="13" spans="1:21">
      <c r="A13" s="9" t="s">
        <v>9</v>
      </c>
      <c r="B13" s="10">
        <v>36910</v>
      </c>
      <c r="C13" s="11">
        <v>39222</v>
      </c>
      <c r="D13" s="11">
        <v>37383</v>
      </c>
      <c r="E13" s="11">
        <v>40000</v>
      </c>
      <c r="F13" s="11">
        <v>38469</v>
      </c>
      <c r="G13" s="11">
        <v>43102</v>
      </c>
      <c r="H13" s="11">
        <v>43539</v>
      </c>
      <c r="I13" s="11">
        <v>45185</v>
      </c>
      <c r="J13" s="11">
        <v>49231</v>
      </c>
      <c r="K13" s="11">
        <v>48272</v>
      </c>
      <c r="L13" s="11">
        <v>47717</v>
      </c>
      <c r="M13" s="11">
        <v>48814</v>
      </c>
      <c r="N13" s="11">
        <v>51564</v>
      </c>
      <c r="O13" s="11">
        <v>52084</v>
      </c>
      <c r="P13" s="11">
        <v>54961</v>
      </c>
      <c r="Q13" s="11">
        <v>56071</v>
      </c>
      <c r="R13" s="11">
        <v>55048</v>
      </c>
      <c r="S13" s="11">
        <v>57810</v>
      </c>
      <c r="T13" s="11">
        <v>59615</v>
      </c>
      <c r="U13" s="19">
        <v>904997</v>
      </c>
    </row>
    <row r="14" spans="1:21">
      <c r="A14" s="9" t="s">
        <v>10</v>
      </c>
      <c r="B14" s="10">
        <v>18005</v>
      </c>
      <c r="C14" s="11">
        <v>20705</v>
      </c>
      <c r="D14" s="11">
        <v>18834</v>
      </c>
      <c r="E14" s="11">
        <v>20790</v>
      </c>
      <c r="F14" s="11">
        <v>21219</v>
      </c>
      <c r="G14" s="11">
        <v>22927</v>
      </c>
      <c r="H14" s="11">
        <v>22937</v>
      </c>
      <c r="I14" s="11">
        <v>22416</v>
      </c>
      <c r="J14" s="11">
        <v>24624</v>
      </c>
      <c r="K14" s="11">
        <v>23631</v>
      </c>
      <c r="L14" s="11">
        <v>22412</v>
      </c>
      <c r="M14" s="11">
        <v>23016</v>
      </c>
      <c r="N14" s="11">
        <v>23714</v>
      </c>
      <c r="O14" s="11">
        <v>24624</v>
      </c>
      <c r="P14" s="11">
        <v>24576</v>
      </c>
      <c r="Q14" s="11">
        <v>26220</v>
      </c>
      <c r="R14" s="11">
        <v>26273</v>
      </c>
      <c r="S14" s="11">
        <v>25216</v>
      </c>
      <c r="T14" s="11">
        <v>25731</v>
      </c>
      <c r="U14" s="19">
        <v>437870</v>
      </c>
    </row>
    <row r="15" spans="1:21">
      <c r="A15" s="9" t="s">
        <v>11</v>
      </c>
      <c r="B15" s="10">
        <v>246431</v>
      </c>
      <c r="C15" s="11">
        <v>254130</v>
      </c>
      <c r="D15" s="11">
        <v>259685</v>
      </c>
      <c r="E15" s="11">
        <v>279100</v>
      </c>
      <c r="F15" s="11">
        <v>286000</v>
      </c>
      <c r="G15" s="11">
        <v>322000</v>
      </c>
      <c r="H15" s="11">
        <v>340000</v>
      </c>
      <c r="I15" s="11">
        <v>328537</v>
      </c>
      <c r="J15" s="11">
        <v>368539</v>
      </c>
      <c r="K15" s="11">
        <v>376597</v>
      </c>
      <c r="L15" s="11">
        <v>382218</v>
      </c>
      <c r="M15" s="11">
        <v>421005</v>
      </c>
      <c r="N15" s="11">
        <v>431101</v>
      </c>
      <c r="O15" s="11">
        <v>450760</v>
      </c>
      <c r="P15" s="11">
        <v>449110</v>
      </c>
      <c r="Q15" s="11">
        <v>464977</v>
      </c>
      <c r="R15" s="11">
        <v>471930</v>
      </c>
      <c r="S15" s="11">
        <v>491051</v>
      </c>
      <c r="T15" s="11">
        <v>491621</v>
      </c>
      <c r="U15" s="19">
        <v>7114792</v>
      </c>
    </row>
    <row r="16" spans="1:21">
      <c r="A16" s="9" t="s">
        <v>12</v>
      </c>
      <c r="B16" s="10">
        <v>341693</v>
      </c>
      <c r="C16" s="11">
        <v>346136</v>
      </c>
      <c r="D16" s="11">
        <v>360582</v>
      </c>
      <c r="E16" s="11">
        <v>368532</v>
      </c>
      <c r="F16" s="11">
        <v>372319</v>
      </c>
      <c r="G16" s="11">
        <v>347562</v>
      </c>
      <c r="H16" s="11">
        <v>403284</v>
      </c>
      <c r="I16" s="11">
        <v>361826</v>
      </c>
      <c r="J16" s="11">
        <v>391656</v>
      </c>
      <c r="K16" s="11">
        <v>383554</v>
      </c>
      <c r="L16" s="11">
        <v>419474</v>
      </c>
      <c r="M16" s="11">
        <v>432988</v>
      </c>
      <c r="N16" s="11">
        <v>433294</v>
      </c>
      <c r="O16" s="11">
        <v>418622</v>
      </c>
      <c r="P16" s="11">
        <v>437773</v>
      </c>
      <c r="Q16" s="11">
        <v>452096</v>
      </c>
      <c r="R16" s="11">
        <v>450034</v>
      </c>
      <c r="S16" s="11">
        <v>471023</v>
      </c>
      <c r="T16" s="11">
        <v>455042</v>
      </c>
      <c r="U16" s="19">
        <v>7647490</v>
      </c>
    </row>
    <row r="17" spans="1:21">
      <c r="A17" s="9" t="s">
        <v>13</v>
      </c>
      <c r="B17" s="10">
        <v>42636</v>
      </c>
      <c r="C17" s="11">
        <v>43930</v>
      </c>
      <c r="D17" s="11">
        <v>50279</v>
      </c>
      <c r="E17" s="11">
        <v>52534</v>
      </c>
      <c r="F17" s="11">
        <v>50542</v>
      </c>
      <c r="G17" s="11">
        <v>56178</v>
      </c>
      <c r="H17" s="11">
        <v>61975</v>
      </c>
      <c r="I17" s="11">
        <v>56500</v>
      </c>
      <c r="J17" s="11">
        <v>56326</v>
      </c>
      <c r="K17" s="11">
        <v>51960</v>
      </c>
      <c r="L17" s="11">
        <v>45614</v>
      </c>
      <c r="M17" s="11">
        <v>32754</v>
      </c>
      <c r="N17" s="11">
        <v>28779</v>
      </c>
      <c r="O17" s="11">
        <v>29868</v>
      </c>
      <c r="P17" s="11">
        <v>29293</v>
      </c>
      <c r="Q17" s="11">
        <v>29969</v>
      </c>
      <c r="R17" s="11">
        <v>30152</v>
      </c>
      <c r="S17" s="11">
        <v>26407</v>
      </c>
      <c r="T17" s="11">
        <v>27339</v>
      </c>
      <c r="U17" s="19">
        <v>803035</v>
      </c>
    </row>
    <row r="18" spans="1:21">
      <c r="A18" s="9" t="s">
        <v>14</v>
      </c>
      <c r="B18" s="10">
        <v>44048</v>
      </c>
      <c r="C18" s="11">
        <v>45750</v>
      </c>
      <c r="D18" s="11">
        <v>44950</v>
      </c>
      <c r="E18" s="11">
        <v>44831</v>
      </c>
      <c r="F18" s="11">
        <v>41853</v>
      </c>
      <c r="G18" s="11">
        <v>46445</v>
      </c>
      <c r="H18" s="11">
        <v>47663</v>
      </c>
      <c r="I18" s="11">
        <v>48886</v>
      </c>
      <c r="J18" s="11">
        <v>53206</v>
      </c>
      <c r="K18" s="11">
        <v>50994</v>
      </c>
      <c r="L18" s="11">
        <v>51942</v>
      </c>
      <c r="M18" s="11">
        <v>55049</v>
      </c>
      <c r="N18" s="11">
        <v>57777</v>
      </c>
      <c r="O18" s="11">
        <v>57556</v>
      </c>
      <c r="P18" s="11">
        <v>61495</v>
      </c>
      <c r="Q18" s="11">
        <v>60382</v>
      </c>
      <c r="R18" s="11">
        <v>57369</v>
      </c>
      <c r="S18" s="11">
        <v>60715</v>
      </c>
      <c r="T18" s="11">
        <v>60519</v>
      </c>
      <c r="U18" s="19">
        <v>991430</v>
      </c>
    </row>
    <row r="19" spans="1:21">
      <c r="A19" s="9" t="s">
        <v>15</v>
      </c>
      <c r="B19" s="10">
        <v>61065</v>
      </c>
      <c r="C19" s="11">
        <v>58009</v>
      </c>
      <c r="D19" s="11">
        <v>59213</v>
      </c>
      <c r="E19" s="11">
        <v>60930</v>
      </c>
      <c r="F19" s="11">
        <v>61386</v>
      </c>
      <c r="G19" s="11">
        <v>68565</v>
      </c>
      <c r="H19" s="11">
        <v>63139</v>
      </c>
      <c r="I19" s="11">
        <v>66860</v>
      </c>
      <c r="J19" s="11">
        <v>74646</v>
      </c>
      <c r="K19" s="11">
        <v>81017</v>
      </c>
      <c r="L19" s="11">
        <v>83995</v>
      </c>
      <c r="M19" s="11">
        <v>87608</v>
      </c>
      <c r="N19" s="11">
        <v>109766</v>
      </c>
      <c r="O19" s="11">
        <v>115442</v>
      </c>
      <c r="P19" s="11">
        <v>116430</v>
      </c>
      <c r="Q19" s="11">
        <v>120887</v>
      </c>
      <c r="R19" s="11">
        <v>124635</v>
      </c>
      <c r="S19" s="11">
        <v>142055</v>
      </c>
      <c r="T19" s="11">
        <v>139120</v>
      </c>
      <c r="U19" s="19">
        <v>1694768</v>
      </c>
    </row>
    <row r="20" spans="1:21">
      <c r="A20" s="9" t="s">
        <v>16</v>
      </c>
      <c r="B20" s="10">
        <v>123196</v>
      </c>
      <c r="C20" s="11">
        <v>127015</v>
      </c>
      <c r="D20" s="11">
        <v>124147</v>
      </c>
      <c r="E20" s="11">
        <v>124979</v>
      </c>
      <c r="F20" s="11">
        <v>122224</v>
      </c>
      <c r="G20" s="11">
        <v>129418</v>
      </c>
      <c r="H20" s="11">
        <v>131102</v>
      </c>
      <c r="I20" s="11">
        <v>129999</v>
      </c>
      <c r="J20" s="11">
        <v>136112</v>
      </c>
      <c r="K20" s="11">
        <v>135267</v>
      </c>
      <c r="L20" s="11">
        <v>141326</v>
      </c>
      <c r="M20" s="11">
        <v>150063</v>
      </c>
      <c r="N20" s="11">
        <v>158193</v>
      </c>
      <c r="O20" s="11">
        <v>153854</v>
      </c>
      <c r="P20" s="11">
        <v>146279</v>
      </c>
      <c r="Q20" s="11">
        <v>142040</v>
      </c>
      <c r="R20" s="11">
        <v>147297</v>
      </c>
      <c r="S20" s="11">
        <v>144471</v>
      </c>
      <c r="T20" s="11">
        <v>144733</v>
      </c>
      <c r="U20" s="19">
        <v>2611715</v>
      </c>
    </row>
    <row r="21" spans="1:21">
      <c r="A21" s="9" t="s">
        <v>17</v>
      </c>
      <c r="B21" s="10">
        <v>45613</v>
      </c>
      <c r="C21" s="11">
        <v>50172</v>
      </c>
      <c r="D21" s="11">
        <v>51237</v>
      </c>
      <c r="E21" s="11">
        <v>56446</v>
      </c>
      <c r="F21" s="11">
        <v>56446</v>
      </c>
      <c r="G21" s="11">
        <v>60057</v>
      </c>
      <c r="H21" s="11">
        <v>60388</v>
      </c>
      <c r="I21" s="11">
        <v>58879</v>
      </c>
      <c r="J21" s="11">
        <v>61091</v>
      </c>
      <c r="K21" s="11">
        <v>59045</v>
      </c>
      <c r="L21" s="11">
        <v>57479</v>
      </c>
      <c r="M21" s="11">
        <v>60720</v>
      </c>
      <c r="N21" s="11">
        <v>61472</v>
      </c>
      <c r="O21" s="11">
        <v>60814</v>
      </c>
      <c r="P21" s="11">
        <v>60010</v>
      </c>
      <c r="Q21" s="11">
        <v>60353</v>
      </c>
      <c r="R21" s="11">
        <v>61855</v>
      </c>
      <c r="S21" s="11">
        <v>63892</v>
      </c>
      <c r="T21" s="11">
        <v>66917</v>
      </c>
      <c r="U21" s="19">
        <v>1112886</v>
      </c>
    </row>
    <row r="22" spans="1:21">
      <c r="A22" s="9" t="s">
        <v>18</v>
      </c>
      <c r="B22" s="10">
        <v>15011</v>
      </c>
      <c r="C22" s="11">
        <v>17000</v>
      </c>
      <c r="D22" s="11">
        <v>17000</v>
      </c>
      <c r="E22" s="11">
        <v>19000</v>
      </c>
      <c r="F22" s="11">
        <v>17000</v>
      </c>
      <c r="G22" s="11">
        <v>19000</v>
      </c>
      <c r="H22" s="11">
        <v>20870</v>
      </c>
      <c r="I22" s="11">
        <v>19645</v>
      </c>
      <c r="J22" s="11">
        <v>19156</v>
      </c>
      <c r="K22" s="11">
        <v>21683</v>
      </c>
      <c r="L22" s="11">
        <v>23097</v>
      </c>
      <c r="M22" s="11">
        <v>21713</v>
      </c>
      <c r="N22" s="11">
        <v>21225</v>
      </c>
      <c r="O22" s="11">
        <v>20614</v>
      </c>
      <c r="P22" s="11">
        <v>20952</v>
      </c>
      <c r="Q22" s="11">
        <v>20191</v>
      </c>
      <c r="R22" s="11">
        <v>20909</v>
      </c>
      <c r="S22" s="11">
        <v>21779</v>
      </c>
      <c r="T22" s="11">
        <v>22633</v>
      </c>
      <c r="U22" s="19">
        <v>378478</v>
      </c>
    </row>
    <row r="23" spans="1:21">
      <c r="A23" s="9" t="s">
        <v>19</v>
      </c>
      <c r="B23" s="10">
        <v>51504</v>
      </c>
      <c r="C23" s="11">
        <v>57239</v>
      </c>
      <c r="D23" s="11">
        <v>56927</v>
      </c>
      <c r="E23" s="11">
        <v>59329</v>
      </c>
      <c r="F23" s="11">
        <v>60231</v>
      </c>
      <c r="G23" s="11">
        <v>64110</v>
      </c>
      <c r="H23" s="11">
        <v>63370</v>
      </c>
      <c r="I23" s="11">
        <v>62306</v>
      </c>
      <c r="J23" s="11">
        <v>67027</v>
      </c>
      <c r="K23" s="11">
        <v>67744</v>
      </c>
      <c r="L23" s="11">
        <v>65233</v>
      </c>
      <c r="M23" s="11">
        <v>79189</v>
      </c>
      <c r="N23" s="11">
        <v>75794</v>
      </c>
      <c r="O23" s="11">
        <v>70396</v>
      </c>
      <c r="P23" s="11">
        <v>74557</v>
      </c>
      <c r="Q23" s="11">
        <v>67883</v>
      </c>
      <c r="R23" s="11">
        <v>67356</v>
      </c>
      <c r="S23" s="11">
        <v>70501</v>
      </c>
      <c r="T23" s="11">
        <v>63300</v>
      </c>
      <c r="U23" s="19">
        <v>1243996</v>
      </c>
    </row>
    <row r="24" spans="1:21">
      <c r="A24" s="9" t="s">
        <v>20</v>
      </c>
      <c r="B24" s="10">
        <v>27204872</v>
      </c>
      <c r="C24" s="11">
        <v>26660288</v>
      </c>
      <c r="D24" s="11">
        <v>28299596</v>
      </c>
      <c r="E24" s="11">
        <v>28172858</v>
      </c>
      <c r="F24" s="11">
        <v>24684752</v>
      </c>
      <c r="G24" s="11">
        <v>21742765</v>
      </c>
      <c r="H24" s="11">
        <v>19741607</v>
      </c>
      <c r="I24" s="11">
        <v>21521834</v>
      </c>
      <c r="J24" s="11">
        <v>17171222</v>
      </c>
      <c r="K24" s="11">
        <v>15101213</v>
      </c>
      <c r="L24" s="11">
        <v>16615799</v>
      </c>
      <c r="M24" s="11">
        <v>17900892</v>
      </c>
      <c r="N24" s="11">
        <v>18481190</v>
      </c>
      <c r="O24" s="11">
        <v>3510285</v>
      </c>
      <c r="P24" s="11">
        <v>1253735</v>
      </c>
      <c r="Q24" s="11">
        <v>1636945</v>
      </c>
      <c r="R24" s="11">
        <v>3393767</v>
      </c>
      <c r="S24" s="11">
        <v>3898349</v>
      </c>
      <c r="T24" s="11">
        <v>3136863</v>
      </c>
      <c r="U24" s="19">
        <v>300128832</v>
      </c>
    </row>
    <row r="25" spans="1:21">
      <c r="A25" s="9" t="s">
        <v>21</v>
      </c>
      <c r="B25" s="10">
        <v>208244</v>
      </c>
      <c r="C25" s="11">
        <v>202049</v>
      </c>
      <c r="D25" s="11">
        <v>217735</v>
      </c>
      <c r="E25" s="11">
        <v>219698</v>
      </c>
      <c r="F25" s="11">
        <v>225402</v>
      </c>
      <c r="G25" s="11">
        <v>229816</v>
      </c>
      <c r="H25" s="11">
        <v>249031</v>
      </c>
      <c r="I25" s="11">
        <v>243712</v>
      </c>
      <c r="J25" s="11">
        <v>256695</v>
      </c>
      <c r="K25" s="11">
        <v>253572</v>
      </c>
      <c r="L25" s="11">
        <v>264626</v>
      </c>
      <c r="M25" s="11">
        <v>265201</v>
      </c>
      <c r="N25" s="11">
        <v>292237</v>
      </c>
      <c r="O25" s="11">
        <v>284033</v>
      </c>
      <c r="P25" s="11">
        <v>279337</v>
      </c>
      <c r="Q25" s="11">
        <v>281328</v>
      </c>
      <c r="R25" s="11">
        <v>284612</v>
      </c>
      <c r="S25" s="11">
        <v>285630</v>
      </c>
      <c r="T25" s="11">
        <v>296832</v>
      </c>
      <c r="U25" s="19">
        <v>4839790</v>
      </c>
    </row>
    <row r="26" spans="1:21">
      <c r="A26" s="9" t="s">
        <v>22</v>
      </c>
      <c r="B26" s="10">
        <v>66067</v>
      </c>
      <c r="C26" s="11">
        <v>64530</v>
      </c>
      <c r="D26" s="11">
        <v>65323</v>
      </c>
      <c r="E26" s="11">
        <v>72049</v>
      </c>
      <c r="F26" s="11">
        <v>72246</v>
      </c>
      <c r="G26" s="11">
        <v>75910</v>
      </c>
      <c r="H26" s="11">
        <v>76157</v>
      </c>
      <c r="I26" s="11">
        <v>76300</v>
      </c>
      <c r="J26" s="11">
        <v>81330</v>
      </c>
      <c r="K26" s="11">
        <v>83857</v>
      </c>
      <c r="L26" s="11">
        <v>82255</v>
      </c>
      <c r="M26" s="11">
        <v>85423</v>
      </c>
      <c r="N26" s="11">
        <v>90566</v>
      </c>
      <c r="O26" s="11">
        <v>85594</v>
      </c>
      <c r="P26" s="11">
        <v>81758</v>
      </c>
      <c r="Q26" s="11">
        <v>83169</v>
      </c>
      <c r="R26" s="11">
        <v>91611</v>
      </c>
      <c r="S26" s="11">
        <v>102246</v>
      </c>
      <c r="T26" s="11">
        <v>109803</v>
      </c>
      <c r="U26" s="19">
        <v>1546194</v>
      </c>
    </row>
    <row r="27" spans="1:21">
      <c r="A27" s="9" t="s">
        <v>23</v>
      </c>
      <c r="B27" s="10">
        <v>75424</v>
      </c>
      <c r="C27" s="11">
        <v>74875</v>
      </c>
      <c r="D27" s="11">
        <v>78665</v>
      </c>
      <c r="E27" s="11">
        <v>83388</v>
      </c>
      <c r="F27" s="11">
        <v>89566</v>
      </c>
      <c r="G27" s="11">
        <v>98689</v>
      </c>
      <c r="H27" s="11">
        <v>115178</v>
      </c>
      <c r="I27" s="11">
        <v>121472</v>
      </c>
      <c r="J27" s="11">
        <v>134062</v>
      </c>
      <c r="K27" s="11">
        <v>136149</v>
      </c>
      <c r="L27" s="11">
        <v>130270</v>
      </c>
      <c r="M27" s="11">
        <v>133738</v>
      </c>
      <c r="N27" s="11">
        <v>136614</v>
      </c>
      <c r="O27" s="11">
        <v>137440</v>
      </c>
      <c r="P27" s="11">
        <v>138947</v>
      </c>
      <c r="Q27" s="11">
        <v>133090</v>
      </c>
      <c r="R27" s="11">
        <v>137839</v>
      </c>
      <c r="S27" s="11">
        <v>137863</v>
      </c>
      <c r="T27" s="11">
        <v>142499</v>
      </c>
      <c r="U27" s="19">
        <v>2235768</v>
      </c>
    </row>
    <row r="28" spans="1:21">
      <c r="A28" s="9" t="s">
        <v>24</v>
      </c>
      <c r="B28" s="10">
        <v>132228</v>
      </c>
      <c r="C28" s="11">
        <v>102000</v>
      </c>
      <c r="D28" s="11">
        <v>98000</v>
      </c>
      <c r="E28" s="11">
        <v>102000</v>
      </c>
      <c r="F28" s="11">
        <v>102190</v>
      </c>
      <c r="G28" s="11">
        <v>111327</v>
      </c>
      <c r="H28" s="11">
        <v>111798</v>
      </c>
      <c r="I28" s="11">
        <v>113810</v>
      </c>
      <c r="J28" s="11">
        <v>142527</v>
      </c>
      <c r="K28" s="11">
        <v>142360</v>
      </c>
      <c r="L28" s="11">
        <v>112014</v>
      </c>
      <c r="M28" s="11">
        <v>115560</v>
      </c>
      <c r="N28" s="11">
        <v>117505</v>
      </c>
      <c r="O28" s="11">
        <v>107344</v>
      </c>
      <c r="P28" s="11">
        <v>105208</v>
      </c>
      <c r="Q28" s="11">
        <v>104605</v>
      </c>
      <c r="R28" s="11">
        <v>99586</v>
      </c>
      <c r="S28" s="11">
        <v>97698</v>
      </c>
      <c r="T28" s="11">
        <v>101768</v>
      </c>
      <c r="U28" s="19">
        <v>2119528</v>
      </c>
    </row>
    <row r="29" spans="1:21">
      <c r="A29" s="9" t="s">
        <v>25</v>
      </c>
      <c r="B29" s="10">
        <v>106872</v>
      </c>
      <c r="C29" s="11">
        <v>106740</v>
      </c>
      <c r="D29" s="11">
        <v>110624</v>
      </c>
      <c r="E29" s="11">
        <v>115971</v>
      </c>
      <c r="F29" s="11">
        <v>110809</v>
      </c>
      <c r="G29" s="11">
        <v>118340</v>
      </c>
      <c r="H29" s="11">
        <v>119597</v>
      </c>
      <c r="I29" s="11">
        <v>117568</v>
      </c>
      <c r="J29" s="11">
        <v>129687</v>
      </c>
      <c r="K29" s="11">
        <v>129758</v>
      </c>
      <c r="L29" s="11">
        <v>131126</v>
      </c>
      <c r="M29" s="11">
        <v>142902</v>
      </c>
      <c r="N29" s="11">
        <v>147243</v>
      </c>
      <c r="O29" s="11">
        <v>142897</v>
      </c>
      <c r="P29" s="11">
        <v>152254</v>
      </c>
      <c r="Q29" s="11">
        <v>148486</v>
      </c>
      <c r="R29" s="11">
        <v>149119</v>
      </c>
      <c r="S29" s="11">
        <v>154206</v>
      </c>
      <c r="T29" s="11">
        <v>158730</v>
      </c>
      <c r="U29" s="19">
        <v>2492929</v>
      </c>
    </row>
    <row r="30" spans="1:21">
      <c r="A30" s="9" t="s">
        <v>26</v>
      </c>
      <c r="B30" s="10">
        <v>24037</v>
      </c>
      <c r="C30" s="11">
        <v>19495</v>
      </c>
      <c r="D30" s="11">
        <v>17260</v>
      </c>
      <c r="E30" s="11">
        <v>17560</v>
      </c>
      <c r="F30" s="11">
        <v>17464</v>
      </c>
      <c r="G30" s="11">
        <v>18780</v>
      </c>
      <c r="H30" s="11">
        <v>17585</v>
      </c>
      <c r="I30" s="11">
        <v>18226</v>
      </c>
      <c r="J30" s="11">
        <v>19238</v>
      </c>
      <c r="K30" s="11">
        <v>19452</v>
      </c>
      <c r="L30" s="11">
        <v>19468</v>
      </c>
      <c r="M30" s="11">
        <v>19581</v>
      </c>
      <c r="N30" s="11">
        <v>20028</v>
      </c>
      <c r="O30" s="11">
        <v>18774</v>
      </c>
      <c r="P30" s="11">
        <v>18672</v>
      </c>
      <c r="Q30" s="11">
        <v>18167</v>
      </c>
      <c r="R30" s="11">
        <v>19132</v>
      </c>
      <c r="S30" s="11">
        <v>20339</v>
      </c>
      <c r="T30" s="11">
        <v>20856</v>
      </c>
      <c r="U30" s="19">
        <v>364114</v>
      </c>
    </row>
    <row r="31" spans="1:21">
      <c r="A31" s="9" t="s">
        <v>27</v>
      </c>
      <c r="B31" s="10">
        <v>45935</v>
      </c>
      <c r="C31" s="11">
        <v>56970</v>
      </c>
      <c r="D31" s="11">
        <v>50747</v>
      </c>
      <c r="E31" s="11">
        <v>44575</v>
      </c>
      <c r="F31" s="11">
        <v>52816</v>
      </c>
      <c r="G31" s="11">
        <v>51514</v>
      </c>
      <c r="H31" s="11">
        <v>50705</v>
      </c>
      <c r="I31" s="11">
        <v>53000</v>
      </c>
      <c r="J31" s="11">
        <v>55793</v>
      </c>
      <c r="K31" s="11">
        <v>55752</v>
      </c>
      <c r="L31" s="11">
        <v>53168</v>
      </c>
      <c r="M31" s="11">
        <v>53180</v>
      </c>
      <c r="N31" s="11">
        <v>50372</v>
      </c>
      <c r="O31" s="11">
        <v>51427</v>
      </c>
      <c r="P31" s="11">
        <v>54088</v>
      </c>
      <c r="Q31" s="11">
        <v>52275</v>
      </c>
      <c r="R31" s="11">
        <v>53790</v>
      </c>
      <c r="S31" s="11">
        <v>55683</v>
      </c>
      <c r="T31" s="11">
        <v>55874</v>
      </c>
      <c r="U31" s="19">
        <v>997664</v>
      </c>
    </row>
    <row r="32" spans="1:21">
      <c r="A32" s="9" t="s">
        <v>28</v>
      </c>
      <c r="B32" s="10">
        <v>285363</v>
      </c>
      <c r="C32" s="11">
        <v>303556</v>
      </c>
      <c r="D32" s="11">
        <v>318828</v>
      </c>
      <c r="E32" s="11">
        <v>354433</v>
      </c>
      <c r="F32" s="11">
        <v>346714</v>
      </c>
      <c r="G32" s="11">
        <v>391256</v>
      </c>
      <c r="H32" s="11">
        <v>398735</v>
      </c>
      <c r="I32" s="11">
        <v>404589</v>
      </c>
      <c r="J32" s="11">
        <v>431842</v>
      </c>
      <c r="K32" s="11">
        <v>434279</v>
      </c>
      <c r="L32" s="11">
        <v>449931</v>
      </c>
      <c r="M32" s="11">
        <v>491948</v>
      </c>
      <c r="N32" s="11">
        <v>522132</v>
      </c>
      <c r="O32" s="11">
        <v>513707</v>
      </c>
      <c r="P32" s="11">
        <v>526118</v>
      </c>
      <c r="Q32" s="11">
        <v>529889</v>
      </c>
      <c r="R32" s="11">
        <v>545383</v>
      </c>
      <c r="S32" s="11">
        <v>571557</v>
      </c>
      <c r="T32" s="11">
        <v>623050</v>
      </c>
      <c r="U32" s="19">
        <v>8443310</v>
      </c>
    </row>
    <row r="33" spans="1:21">
      <c r="A33" s="9" t="s">
        <v>29</v>
      </c>
      <c r="B33" s="10">
        <v>1322727</v>
      </c>
      <c r="C33" s="11">
        <v>1340337</v>
      </c>
      <c r="D33" s="11">
        <v>1355854</v>
      </c>
      <c r="E33" s="11">
        <v>1367872</v>
      </c>
      <c r="F33" s="11">
        <v>1329302</v>
      </c>
      <c r="G33" s="11">
        <v>1314113</v>
      </c>
      <c r="H33" s="11">
        <v>1343362</v>
      </c>
      <c r="I33" s="11">
        <v>1265287</v>
      </c>
      <c r="J33" s="11">
        <v>1254698</v>
      </c>
      <c r="K33" s="11">
        <v>1403647</v>
      </c>
      <c r="L33" s="11">
        <v>1360680</v>
      </c>
      <c r="M33" s="11">
        <v>1272554</v>
      </c>
      <c r="N33" s="11">
        <v>1237105</v>
      </c>
      <c r="O33" s="11">
        <v>1154607</v>
      </c>
      <c r="P33" s="11">
        <v>1258073</v>
      </c>
      <c r="Q33" s="11">
        <v>1239578</v>
      </c>
      <c r="R33" s="11">
        <v>1273662</v>
      </c>
      <c r="S33" s="11">
        <v>1292369</v>
      </c>
      <c r="T33" s="11">
        <v>1309389</v>
      </c>
      <c r="U33" s="19">
        <v>24695216</v>
      </c>
    </row>
    <row r="34" spans="1:21">
      <c r="A34" s="9" t="s">
        <v>30</v>
      </c>
      <c r="B34" s="10">
        <v>0</v>
      </c>
      <c r="C34" s="11">
        <v>0</v>
      </c>
      <c r="D34" s="11">
        <v>0</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9">
        <v>0</v>
      </c>
    </row>
    <row r="35" spans="1:21">
      <c r="A35" s="9" t="s">
        <v>31</v>
      </c>
      <c r="B35" s="10">
        <v>193843</v>
      </c>
      <c r="C35" s="11">
        <v>199886</v>
      </c>
      <c r="D35" s="11">
        <v>200671</v>
      </c>
      <c r="E35" s="11">
        <v>211342</v>
      </c>
      <c r="F35" s="11">
        <v>199569</v>
      </c>
      <c r="G35" s="11">
        <v>218155</v>
      </c>
      <c r="H35" s="11">
        <v>220459</v>
      </c>
      <c r="I35" s="11">
        <v>217252</v>
      </c>
      <c r="J35" s="11">
        <v>227302</v>
      </c>
      <c r="K35" s="11">
        <v>222532</v>
      </c>
      <c r="L35" s="11">
        <v>217884</v>
      </c>
      <c r="M35" s="11">
        <v>235128</v>
      </c>
      <c r="N35" s="11">
        <v>230602</v>
      </c>
      <c r="O35" s="11">
        <v>221999</v>
      </c>
      <c r="P35" s="11">
        <v>225440</v>
      </c>
      <c r="Q35" s="11">
        <v>226511</v>
      </c>
      <c r="R35" s="11">
        <v>226189</v>
      </c>
      <c r="S35" s="11">
        <v>229336</v>
      </c>
      <c r="T35" s="11">
        <v>234779</v>
      </c>
      <c r="U35" s="19">
        <v>4158879</v>
      </c>
    </row>
    <row r="36" spans="1:21">
      <c r="A36" s="9" t="s">
        <v>32</v>
      </c>
      <c r="B36" s="10">
        <v>95299</v>
      </c>
      <c r="C36" s="11">
        <v>94224</v>
      </c>
      <c r="D36" s="11">
        <v>93867</v>
      </c>
      <c r="E36" s="11">
        <v>102007</v>
      </c>
      <c r="F36" s="11">
        <v>98520</v>
      </c>
      <c r="G36" s="11">
        <v>106840</v>
      </c>
      <c r="H36" s="11">
        <v>99731</v>
      </c>
      <c r="I36" s="11">
        <v>97406</v>
      </c>
      <c r="J36" s="11">
        <v>102442</v>
      </c>
      <c r="K36" s="11">
        <v>99747</v>
      </c>
      <c r="L36" s="11">
        <v>103782</v>
      </c>
      <c r="M36" s="11">
        <v>106787</v>
      </c>
      <c r="N36" s="11">
        <v>112092</v>
      </c>
      <c r="O36" s="11">
        <v>106280</v>
      </c>
      <c r="P36" s="11">
        <v>109836</v>
      </c>
      <c r="Q36" s="11">
        <v>108577</v>
      </c>
      <c r="R36" s="11">
        <v>111494</v>
      </c>
      <c r="S36" s="11">
        <v>114658</v>
      </c>
      <c r="T36" s="11">
        <v>118971</v>
      </c>
      <c r="U36" s="19">
        <v>1982560</v>
      </c>
    </row>
    <row r="37" spans="1:21">
      <c r="A37" s="9" t="s">
        <v>33</v>
      </c>
      <c r="B37" s="10">
        <v>19918</v>
      </c>
      <c r="C37" s="11">
        <v>20000</v>
      </c>
      <c r="D37" s="11">
        <v>19183</v>
      </c>
      <c r="E37" s="11">
        <v>20453</v>
      </c>
      <c r="F37" s="11">
        <v>21292</v>
      </c>
      <c r="G37" s="11">
        <v>22290</v>
      </c>
      <c r="H37" s="11">
        <v>21685</v>
      </c>
      <c r="I37" s="11">
        <v>22160</v>
      </c>
      <c r="J37" s="11">
        <v>22629</v>
      </c>
      <c r="K37" s="11">
        <v>22380</v>
      </c>
      <c r="L37" s="11">
        <v>22000</v>
      </c>
      <c r="M37" s="11">
        <v>21088</v>
      </c>
      <c r="N37" s="11">
        <v>20724</v>
      </c>
      <c r="O37" s="11">
        <v>21226</v>
      </c>
      <c r="P37" s="11">
        <v>20109</v>
      </c>
      <c r="Q37" s="11">
        <v>20734</v>
      </c>
      <c r="R37" s="11">
        <v>19981</v>
      </c>
      <c r="S37" s="11">
        <v>21093</v>
      </c>
      <c r="T37" s="11">
        <v>22051</v>
      </c>
      <c r="U37" s="19">
        <v>400996</v>
      </c>
    </row>
    <row r="38" spans="1:21">
      <c r="A38" s="9" t="s">
        <v>34</v>
      </c>
      <c r="B38" s="10">
        <v>6573739</v>
      </c>
      <c r="C38" s="11">
        <v>6775397</v>
      </c>
      <c r="D38" s="11">
        <v>6797609</v>
      </c>
      <c r="E38" s="11">
        <v>6941829</v>
      </c>
      <c r="F38" s="11">
        <v>6973801</v>
      </c>
      <c r="G38" s="11">
        <v>7145711</v>
      </c>
      <c r="H38" s="11">
        <v>7351467</v>
      </c>
      <c r="I38" s="11">
        <v>7302776</v>
      </c>
      <c r="J38" s="11">
        <v>7108563</v>
      </c>
      <c r="K38" s="11">
        <v>7038325</v>
      </c>
      <c r="L38" s="11">
        <v>7107820</v>
      </c>
      <c r="M38" s="11">
        <v>5326478</v>
      </c>
      <c r="N38" s="11">
        <v>5719313</v>
      </c>
      <c r="O38" s="11">
        <v>5467542</v>
      </c>
      <c r="P38" s="11">
        <v>4899970</v>
      </c>
      <c r="Q38" s="11">
        <v>5177892</v>
      </c>
      <c r="R38" s="11">
        <v>5344188</v>
      </c>
      <c r="S38" s="11">
        <v>5618150</v>
      </c>
      <c r="T38" s="11">
        <v>5749688</v>
      </c>
      <c r="U38" s="19">
        <v>120420258</v>
      </c>
    </row>
    <row r="39" spans="1:21">
      <c r="A39" s="9" t="s">
        <v>35</v>
      </c>
      <c r="B39" s="10">
        <v>2766535</v>
      </c>
      <c r="C39" s="11">
        <v>2928765</v>
      </c>
      <c r="D39" s="11">
        <v>3091269</v>
      </c>
      <c r="E39" s="11">
        <v>3122251</v>
      </c>
      <c r="F39" s="11">
        <v>3097698</v>
      </c>
      <c r="G39" s="11">
        <v>3430257</v>
      </c>
      <c r="H39" s="11">
        <v>3481167</v>
      </c>
      <c r="I39" s="11">
        <v>3662771</v>
      </c>
      <c r="J39" s="11">
        <v>3750483</v>
      </c>
      <c r="K39" s="11">
        <v>3769962</v>
      </c>
      <c r="L39" s="11">
        <v>3894749</v>
      </c>
      <c r="M39" s="11">
        <v>4077463</v>
      </c>
      <c r="N39" s="11">
        <v>4125407</v>
      </c>
      <c r="O39" s="11">
        <v>3984998</v>
      </c>
      <c r="P39" s="11">
        <v>4029289</v>
      </c>
      <c r="Q39" s="11">
        <v>4081653</v>
      </c>
      <c r="R39" s="11">
        <v>4202563</v>
      </c>
      <c r="S39" s="11">
        <v>4289629</v>
      </c>
      <c r="T39" s="11">
        <v>4429952</v>
      </c>
      <c r="U39" s="19">
        <v>70216861</v>
      </c>
    </row>
    <row r="40" spans="1:21">
      <c r="A40" s="9" t="s">
        <v>36</v>
      </c>
      <c r="B40" s="10">
        <v>756849</v>
      </c>
      <c r="C40" s="11">
        <v>847991</v>
      </c>
      <c r="D40" s="11">
        <v>888515</v>
      </c>
      <c r="E40" s="11">
        <v>881202</v>
      </c>
      <c r="F40" s="11">
        <v>879450</v>
      </c>
      <c r="G40" s="11">
        <v>897086</v>
      </c>
      <c r="H40" s="11">
        <v>818214</v>
      </c>
      <c r="I40" s="11">
        <v>887159</v>
      </c>
      <c r="J40" s="11">
        <v>875736</v>
      </c>
      <c r="K40" s="11">
        <v>910087</v>
      </c>
      <c r="L40" s="11">
        <v>918179</v>
      </c>
      <c r="M40" s="11">
        <v>913784</v>
      </c>
      <c r="N40" s="11">
        <v>639695</v>
      </c>
      <c r="O40" s="11">
        <v>618247</v>
      </c>
      <c r="P40" s="11">
        <v>796692</v>
      </c>
      <c r="Q40" s="11">
        <v>877211</v>
      </c>
      <c r="R40" s="11">
        <v>1000571</v>
      </c>
      <c r="S40" s="11">
        <v>980294</v>
      </c>
      <c r="T40" s="11">
        <v>1009445</v>
      </c>
      <c r="U40" s="19">
        <v>16396407</v>
      </c>
    </row>
    <row r="41" spans="1:21">
      <c r="A41" s="9" t="s">
        <v>37</v>
      </c>
      <c r="B41" s="10">
        <v>123209</v>
      </c>
      <c r="C41" s="11">
        <v>128778</v>
      </c>
      <c r="D41" s="11">
        <v>129750</v>
      </c>
      <c r="E41" s="11">
        <v>137534</v>
      </c>
      <c r="F41" s="11">
        <v>132059</v>
      </c>
      <c r="G41" s="11">
        <v>146500</v>
      </c>
      <c r="H41" s="11">
        <v>152133</v>
      </c>
      <c r="I41" s="11">
        <v>157160</v>
      </c>
      <c r="J41" s="11">
        <v>164721</v>
      </c>
      <c r="K41" s="11">
        <v>167905</v>
      </c>
      <c r="L41" s="11">
        <v>166738</v>
      </c>
      <c r="M41" s="11">
        <v>179000</v>
      </c>
      <c r="N41" s="11">
        <v>179086</v>
      </c>
      <c r="O41" s="11">
        <v>173472</v>
      </c>
      <c r="P41" s="11">
        <v>172846</v>
      </c>
      <c r="Q41" s="11">
        <v>173651</v>
      </c>
      <c r="R41" s="11">
        <v>179774</v>
      </c>
      <c r="S41" s="11">
        <v>182198</v>
      </c>
      <c r="T41" s="11">
        <v>189716</v>
      </c>
      <c r="U41" s="19">
        <v>3036230</v>
      </c>
    </row>
    <row r="42" spans="1:21">
      <c r="A42" s="9" t="s">
        <v>38</v>
      </c>
      <c r="B42" s="10">
        <v>1689514</v>
      </c>
      <c r="C42" s="11">
        <v>1691305</v>
      </c>
      <c r="D42" s="11">
        <v>1699728</v>
      </c>
      <c r="E42" s="11">
        <v>1699728</v>
      </c>
      <c r="F42" s="11">
        <v>1699728</v>
      </c>
      <c r="G42" s="11">
        <v>1699728</v>
      </c>
      <c r="H42" s="11"/>
      <c r="I42" s="11"/>
      <c r="J42" s="11"/>
      <c r="K42" s="11"/>
      <c r="L42" s="11"/>
      <c r="M42" s="11"/>
      <c r="N42" s="11"/>
      <c r="O42" s="11"/>
      <c r="P42" s="11"/>
      <c r="Q42" s="11"/>
      <c r="R42" s="11"/>
      <c r="S42" s="11"/>
      <c r="T42" s="11"/>
      <c r="U42" s="19">
        <v>10179731</v>
      </c>
    </row>
    <row r="43" spans="1:21">
      <c r="A43" s="9" t="s">
        <v>39</v>
      </c>
      <c r="B43" s="10">
        <v>98789</v>
      </c>
      <c r="C43" s="11">
        <v>100474</v>
      </c>
      <c r="D43" s="11">
        <v>104102</v>
      </c>
      <c r="E43" s="11">
        <v>105976</v>
      </c>
      <c r="F43" s="11">
        <v>102733</v>
      </c>
      <c r="G43" s="11">
        <v>100211</v>
      </c>
      <c r="H43" s="11">
        <v>96000</v>
      </c>
      <c r="I43" s="11">
        <v>93357</v>
      </c>
      <c r="J43" s="11">
        <v>96932</v>
      </c>
      <c r="K43" s="11">
        <v>98057</v>
      </c>
      <c r="L43" s="11">
        <v>102180</v>
      </c>
      <c r="M43" s="11">
        <v>92192</v>
      </c>
      <c r="N43" s="11">
        <v>86441</v>
      </c>
      <c r="O43" s="11">
        <v>86852</v>
      </c>
      <c r="P43" s="11">
        <v>89141</v>
      </c>
      <c r="Q43" s="11">
        <v>92254</v>
      </c>
      <c r="R43" s="11">
        <v>93800</v>
      </c>
      <c r="S43" s="11">
        <v>92000</v>
      </c>
      <c r="T43" s="11">
        <v>89124</v>
      </c>
      <c r="U43" s="19">
        <v>1820615</v>
      </c>
    </row>
    <row r="44" spans="1:21">
      <c r="A44" s="9" t="s">
        <v>40</v>
      </c>
      <c r="B44" s="10">
        <v>20924</v>
      </c>
      <c r="C44" s="11">
        <v>22134</v>
      </c>
      <c r="D44" s="11">
        <v>24500</v>
      </c>
      <c r="E44" s="11">
        <v>23493</v>
      </c>
      <c r="F44" s="11">
        <v>24517</v>
      </c>
      <c r="G44" s="11">
        <v>23356</v>
      </c>
      <c r="H44" s="11">
        <v>24683</v>
      </c>
      <c r="I44" s="11">
        <v>23706</v>
      </c>
      <c r="J44" s="11">
        <v>24865</v>
      </c>
      <c r="K44" s="11">
        <v>24026</v>
      </c>
      <c r="L44" s="11">
        <v>24506</v>
      </c>
      <c r="M44" s="11">
        <v>25313</v>
      </c>
      <c r="N44" s="11">
        <v>25332</v>
      </c>
      <c r="O44" s="11">
        <v>25216</v>
      </c>
      <c r="P44" s="11">
        <v>25799</v>
      </c>
      <c r="Q44" s="11">
        <v>24168</v>
      </c>
      <c r="R44" s="11">
        <v>23335</v>
      </c>
      <c r="S44" s="11">
        <v>23587</v>
      </c>
      <c r="T44" s="11">
        <v>24198</v>
      </c>
      <c r="U44" s="19">
        <v>457658</v>
      </c>
    </row>
    <row r="45" spans="1:21">
      <c r="A45" s="9" t="s">
        <v>41</v>
      </c>
      <c r="B45" s="10">
        <v>234353</v>
      </c>
      <c r="C45" s="11">
        <v>245337</v>
      </c>
      <c r="D45" s="11">
        <v>264717</v>
      </c>
      <c r="E45" s="11">
        <v>275697</v>
      </c>
      <c r="F45" s="11">
        <v>265943</v>
      </c>
      <c r="G45" s="11">
        <v>272346</v>
      </c>
      <c r="H45" s="11">
        <v>273831</v>
      </c>
      <c r="I45" s="11">
        <v>270553</v>
      </c>
      <c r="J45" s="11">
        <v>286447</v>
      </c>
      <c r="K45" s="11">
        <v>291102</v>
      </c>
      <c r="L45" s="11">
        <v>300647</v>
      </c>
      <c r="M45" s="11">
        <v>306987</v>
      </c>
      <c r="N45" s="11">
        <v>359127</v>
      </c>
      <c r="O45" s="11">
        <v>441100</v>
      </c>
      <c r="P45" s="11">
        <v>461209</v>
      </c>
      <c r="Q45" s="11">
        <v>454802</v>
      </c>
      <c r="R45" s="11">
        <v>468498</v>
      </c>
      <c r="S45" s="11">
        <v>488199</v>
      </c>
      <c r="T45" s="11">
        <v>512677</v>
      </c>
      <c r="U45" s="19">
        <v>6473572</v>
      </c>
    </row>
    <row r="46" spans="1:21">
      <c r="A46" s="9" t="s">
        <v>42</v>
      </c>
      <c r="B46" s="10">
        <v>182077</v>
      </c>
      <c r="C46" s="11">
        <v>189963</v>
      </c>
      <c r="D46" s="11">
        <v>195679</v>
      </c>
      <c r="E46" s="11">
        <v>195022</v>
      </c>
      <c r="F46" s="11">
        <v>199771</v>
      </c>
      <c r="G46" s="11">
        <v>180346</v>
      </c>
      <c r="H46" s="11">
        <v>218445</v>
      </c>
      <c r="I46" s="11">
        <v>190563</v>
      </c>
      <c r="J46" s="11">
        <v>208159</v>
      </c>
      <c r="K46" s="11">
        <v>219926</v>
      </c>
      <c r="L46" s="11">
        <v>242809</v>
      </c>
      <c r="M46" s="11">
        <v>257574</v>
      </c>
      <c r="N46" s="11">
        <v>249871</v>
      </c>
      <c r="O46" s="11">
        <v>241258</v>
      </c>
      <c r="P46" s="11">
        <v>255523</v>
      </c>
      <c r="Q46" s="11">
        <v>267795</v>
      </c>
      <c r="R46" s="11">
        <v>261825</v>
      </c>
      <c r="S46" s="11">
        <v>274072</v>
      </c>
      <c r="T46" s="11">
        <v>259489</v>
      </c>
      <c r="U46" s="19">
        <v>4290167</v>
      </c>
    </row>
    <row r="47" spans="1:21">
      <c r="A47" s="9" t="s">
        <v>43</v>
      </c>
      <c r="B47" s="10">
        <v>287544</v>
      </c>
      <c r="C47" s="11">
        <v>298467</v>
      </c>
      <c r="D47" s="11">
        <v>300566</v>
      </c>
      <c r="E47" s="11">
        <v>304206</v>
      </c>
      <c r="F47" s="11">
        <v>291029</v>
      </c>
      <c r="G47" s="11">
        <v>311678</v>
      </c>
      <c r="H47" s="11">
        <v>321679</v>
      </c>
      <c r="I47" s="11">
        <v>327177</v>
      </c>
      <c r="J47" s="11">
        <v>346779</v>
      </c>
      <c r="K47" s="11">
        <v>346162</v>
      </c>
      <c r="L47" s="11">
        <v>348617</v>
      </c>
      <c r="M47" s="11">
        <v>364321</v>
      </c>
      <c r="N47" s="11">
        <v>361248</v>
      </c>
      <c r="O47" s="11">
        <v>347559</v>
      </c>
      <c r="P47" s="11">
        <v>348330</v>
      </c>
      <c r="Q47" s="11">
        <v>348931</v>
      </c>
      <c r="R47" s="11">
        <v>360195</v>
      </c>
      <c r="S47" s="11">
        <v>364925</v>
      </c>
      <c r="T47" s="11">
        <v>382306</v>
      </c>
      <c r="U47" s="19">
        <v>6361719</v>
      </c>
    </row>
    <row r="48" spans="1:21">
      <c r="A48" s="9" t="s">
        <v>44</v>
      </c>
      <c r="B48" s="10">
        <v>254938</v>
      </c>
      <c r="C48" s="11">
        <v>260766</v>
      </c>
      <c r="D48" s="11">
        <v>255270</v>
      </c>
      <c r="E48" s="11">
        <v>268390</v>
      </c>
      <c r="F48" s="11">
        <v>252531</v>
      </c>
      <c r="G48" s="11">
        <v>278047</v>
      </c>
      <c r="H48" s="11">
        <v>284620</v>
      </c>
      <c r="I48" s="11">
        <v>282325</v>
      </c>
      <c r="J48" s="11">
        <v>308571</v>
      </c>
      <c r="K48" s="11">
        <v>291994</v>
      </c>
      <c r="L48" s="11">
        <v>303367</v>
      </c>
      <c r="M48" s="11">
        <v>320932</v>
      </c>
      <c r="N48" s="11">
        <v>315141</v>
      </c>
      <c r="O48" s="11">
        <v>316359</v>
      </c>
      <c r="P48" s="11">
        <v>322634</v>
      </c>
      <c r="Q48" s="11">
        <v>320000</v>
      </c>
      <c r="R48" s="11">
        <v>324979</v>
      </c>
      <c r="S48" s="11">
        <v>328364</v>
      </c>
      <c r="T48" s="11">
        <v>339032</v>
      </c>
      <c r="U48" s="19">
        <v>5628260</v>
      </c>
    </row>
    <row r="49" spans="1:21">
      <c r="A49" s="9" t="s">
        <v>45</v>
      </c>
      <c r="B49" s="10">
        <v>14890</v>
      </c>
      <c r="C49" s="11">
        <v>15350</v>
      </c>
      <c r="D49" s="11">
        <v>15292</v>
      </c>
      <c r="E49" s="11">
        <v>17432</v>
      </c>
      <c r="F49" s="11">
        <v>16095</v>
      </c>
      <c r="G49" s="11">
        <v>16654</v>
      </c>
      <c r="H49" s="11">
        <v>15838</v>
      </c>
      <c r="I49" s="11">
        <v>15905</v>
      </c>
      <c r="J49" s="11">
        <v>17352</v>
      </c>
      <c r="K49" s="11">
        <v>17062</v>
      </c>
      <c r="L49" s="11">
        <v>16489</v>
      </c>
      <c r="M49" s="11">
        <v>17155</v>
      </c>
      <c r="N49" s="11">
        <v>18120</v>
      </c>
      <c r="O49" s="11">
        <v>18777</v>
      </c>
      <c r="P49" s="11">
        <v>17252</v>
      </c>
      <c r="Q49" s="11">
        <v>17985</v>
      </c>
      <c r="R49" s="11">
        <v>17995</v>
      </c>
      <c r="S49" s="11">
        <v>18044</v>
      </c>
      <c r="T49" s="11">
        <v>17543</v>
      </c>
      <c r="U49" s="19">
        <v>321230</v>
      </c>
    </row>
    <row r="50" spans="1:21">
      <c r="A50" s="9" t="s">
        <v>46</v>
      </c>
      <c r="B50" s="10">
        <v>577</v>
      </c>
      <c r="C50" s="11">
        <v>558</v>
      </c>
      <c r="D50" s="11">
        <v>553</v>
      </c>
      <c r="E50" s="11">
        <v>594</v>
      </c>
      <c r="F50" s="11">
        <v>612</v>
      </c>
      <c r="G50" s="11">
        <v>638</v>
      </c>
      <c r="H50" s="11">
        <v>621</v>
      </c>
      <c r="I50" s="11">
        <v>653</v>
      </c>
      <c r="J50" s="11">
        <v>663</v>
      </c>
      <c r="K50" s="11">
        <v>801</v>
      </c>
      <c r="L50" s="11">
        <v>741</v>
      </c>
      <c r="M50" s="11">
        <v>675</v>
      </c>
      <c r="N50" s="11">
        <v>788</v>
      </c>
      <c r="O50" s="11">
        <v>787</v>
      </c>
      <c r="P50" s="11">
        <v>833</v>
      </c>
      <c r="Q50" s="11">
        <v>828</v>
      </c>
      <c r="R50" s="11">
        <v>861</v>
      </c>
      <c r="S50" s="11">
        <v>870</v>
      </c>
      <c r="T50" s="11">
        <v>877</v>
      </c>
      <c r="U50" s="19">
        <v>13530</v>
      </c>
    </row>
    <row r="51" spans="1:21">
      <c r="A51" s="9" t="s">
        <v>47</v>
      </c>
      <c r="B51" s="10">
        <v>3045</v>
      </c>
      <c r="C51" s="11">
        <v>2852</v>
      </c>
      <c r="D51" s="11">
        <v>3057</v>
      </c>
      <c r="E51" s="11">
        <v>3057</v>
      </c>
      <c r="F51" s="11">
        <v>3057</v>
      </c>
      <c r="G51" s="11">
        <v>3452</v>
      </c>
      <c r="H51" s="11">
        <v>3245</v>
      </c>
      <c r="I51" s="11">
        <v>2650</v>
      </c>
      <c r="J51" s="11">
        <v>3094</v>
      </c>
      <c r="K51" s="11">
        <v>3055</v>
      </c>
      <c r="L51" s="11">
        <v>3151</v>
      </c>
      <c r="M51" s="11">
        <v>3362</v>
      </c>
      <c r="N51" s="11">
        <v>3253</v>
      </c>
      <c r="O51" s="11">
        <v>3703</v>
      </c>
      <c r="P51" s="11">
        <v>3232</v>
      </c>
      <c r="Q51" s="11">
        <v>2867</v>
      </c>
      <c r="R51" s="11">
        <v>2903</v>
      </c>
      <c r="S51" s="11">
        <v>2119</v>
      </c>
      <c r="T51" s="11">
        <v>2397</v>
      </c>
      <c r="U51" s="19">
        <v>57551</v>
      </c>
    </row>
    <row r="52" spans="1:21">
      <c r="A52" s="9" t="s">
        <v>48</v>
      </c>
      <c r="B52" s="10">
        <v>0</v>
      </c>
      <c r="C52" s="11">
        <v>0</v>
      </c>
      <c r="D52" s="11">
        <v>0</v>
      </c>
      <c r="E52" s="11">
        <v>0</v>
      </c>
      <c r="F52" s="11">
        <v>0</v>
      </c>
      <c r="G52" s="11">
        <v>0</v>
      </c>
      <c r="H52" s="11">
        <v>0</v>
      </c>
      <c r="I52" s="11">
        <v>0</v>
      </c>
      <c r="J52" s="11">
        <v>0</v>
      </c>
      <c r="K52" s="11">
        <v>0</v>
      </c>
      <c r="L52" s="11">
        <v>26103</v>
      </c>
      <c r="M52" s="11">
        <v>22439</v>
      </c>
      <c r="N52" s="11">
        <v>26375</v>
      </c>
      <c r="O52" s="11">
        <v>31132</v>
      </c>
      <c r="P52" s="11">
        <v>34379</v>
      </c>
      <c r="Q52" s="11">
        <v>32743</v>
      </c>
      <c r="R52" s="11">
        <v>29006</v>
      </c>
      <c r="S52" s="11">
        <v>29644</v>
      </c>
      <c r="T52" s="11">
        <v>27941</v>
      </c>
      <c r="U52" s="19">
        <v>259762</v>
      </c>
    </row>
    <row r="53" spans="1:21">
      <c r="A53" s="9" t="s">
        <v>49</v>
      </c>
      <c r="B53" s="10">
        <v>125963</v>
      </c>
      <c r="C53" s="11">
        <v>114311</v>
      </c>
      <c r="D53" s="11">
        <v>109064</v>
      </c>
      <c r="E53" s="11">
        <v>101864</v>
      </c>
      <c r="F53" s="11">
        <v>99750</v>
      </c>
      <c r="G53" s="11">
        <v>108540</v>
      </c>
      <c r="H53" s="11">
        <v>124648</v>
      </c>
      <c r="I53" s="11">
        <v>117569</v>
      </c>
      <c r="J53" s="11">
        <v>136008</v>
      </c>
      <c r="K53" s="11">
        <v>137591</v>
      </c>
      <c r="L53" s="11">
        <v>138415</v>
      </c>
      <c r="M53" s="11">
        <v>147790</v>
      </c>
      <c r="N53" s="11">
        <v>168198</v>
      </c>
      <c r="O53" s="11">
        <v>175142</v>
      </c>
      <c r="P53" s="11">
        <v>195430</v>
      </c>
      <c r="Q53" s="11">
        <v>216223</v>
      </c>
      <c r="R53" s="11">
        <v>250537</v>
      </c>
      <c r="S53" s="11">
        <v>269161</v>
      </c>
      <c r="T53" s="11">
        <v>309344</v>
      </c>
      <c r="U53" s="19">
        <v>3045548</v>
      </c>
    </row>
    <row r="54" spans="1:21">
      <c r="A54" s="9" t="s">
        <v>50</v>
      </c>
      <c r="B54" s="10">
        <v>108667</v>
      </c>
      <c r="C54" s="11">
        <v>111021</v>
      </c>
      <c r="D54" s="11">
        <v>112384</v>
      </c>
      <c r="E54" s="11">
        <v>116718</v>
      </c>
      <c r="F54" s="11">
        <v>110775</v>
      </c>
      <c r="G54" s="11">
        <v>118576</v>
      </c>
      <c r="H54" s="11">
        <v>119559</v>
      </c>
      <c r="I54" s="11">
        <v>118948</v>
      </c>
      <c r="J54" s="11">
        <v>125850</v>
      </c>
      <c r="K54" s="11">
        <v>123909</v>
      </c>
      <c r="L54" s="11">
        <v>132596</v>
      </c>
      <c r="M54" s="11">
        <v>151473</v>
      </c>
      <c r="N54" s="11">
        <v>147583</v>
      </c>
      <c r="O54" s="11">
        <v>148536</v>
      </c>
      <c r="P54" s="11">
        <v>144244</v>
      </c>
      <c r="Q54" s="11">
        <v>141392</v>
      </c>
      <c r="R54" s="11">
        <v>143367</v>
      </c>
      <c r="S54" s="11">
        <v>148211</v>
      </c>
      <c r="T54" s="11">
        <v>151597</v>
      </c>
      <c r="U54" s="19">
        <v>2475406</v>
      </c>
    </row>
    <row r="55" spans="1:21">
      <c r="A55" s="9" t="s">
        <v>51</v>
      </c>
      <c r="B55" s="10">
        <v>27497</v>
      </c>
      <c r="C55" s="11">
        <v>28901</v>
      </c>
      <c r="D55" s="11">
        <v>28299</v>
      </c>
      <c r="E55" s="11">
        <v>24453</v>
      </c>
      <c r="F55" s="11">
        <v>15317</v>
      </c>
      <c r="G55" s="11">
        <v>19350</v>
      </c>
      <c r="H55" s="11">
        <v>21386</v>
      </c>
      <c r="I55" s="11">
        <v>21677</v>
      </c>
      <c r="J55" s="11">
        <v>23345</v>
      </c>
      <c r="K55" s="11">
        <v>23696</v>
      </c>
      <c r="L55" s="11">
        <v>23112</v>
      </c>
      <c r="M55" s="11">
        <v>23574</v>
      </c>
      <c r="N55" s="11">
        <v>23280</v>
      </c>
      <c r="O55" s="11">
        <v>20818</v>
      </c>
      <c r="P55" s="11">
        <v>21019</v>
      </c>
      <c r="Q55" s="11">
        <v>19945</v>
      </c>
      <c r="R55" s="11">
        <v>19734</v>
      </c>
      <c r="S55" s="11">
        <v>20469</v>
      </c>
      <c r="T55" s="11">
        <v>20250</v>
      </c>
      <c r="U55" s="19">
        <v>426122</v>
      </c>
    </row>
    <row r="56" spans="1:21">
      <c r="A56" s="9" t="s">
        <v>52</v>
      </c>
      <c r="B56" s="10">
        <v>14951</v>
      </c>
      <c r="C56" s="11">
        <v>15036</v>
      </c>
      <c r="D56" s="11">
        <v>15743</v>
      </c>
      <c r="E56" s="11">
        <v>17071</v>
      </c>
      <c r="F56" s="11">
        <v>17638</v>
      </c>
      <c r="G56" s="11">
        <v>17131</v>
      </c>
      <c r="H56" s="11">
        <v>18089</v>
      </c>
      <c r="I56" s="11">
        <v>18089</v>
      </c>
      <c r="J56" s="11">
        <v>18700</v>
      </c>
      <c r="K56" s="11">
        <v>18000</v>
      </c>
      <c r="L56" s="11">
        <v>17000</v>
      </c>
      <c r="M56" s="11">
        <v>18000</v>
      </c>
      <c r="N56" s="11">
        <v>19000</v>
      </c>
      <c r="O56" s="11">
        <v>21000</v>
      </c>
      <c r="P56" s="11">
        <v>20000</v>
      </c>
      <c r="Q56" s="11">
        <v>20000</v>
      </c>
      <c r="R56" s="11">
        <v>20100</v>
      </c>
      <c r="S56" s="11">
        <v>18777</v>
      </c>
      <c r="T56" s="11">
        <v>20000</v>
      </c>
      <c r="U56" s="19">
        <v>344325</v>
      </c>
    </row>
    <row r="57" spans="1:21">
      <c r="A57" s="9" t="s">
        <v>53</v>
      </c>
      <c r="B57" s="10">
        <v>16043</v>
      </c>
      <c r="C57" s="11">
        <v>16932</v>
      </c>
      <c r="D57" s="11">
        <v>17632</v>
      </c>
      <c r="E57" s="11">
        <v>19110</v>
      </c>
      <c r="F57" s="11">
        <v>17479</v>
      </c>
      <c r="G57" s="11">
        <v>18980</v>
      </c>
      <c r="H57" s="11">
        <v>19240</v>
      </c>
      <c r="I57" s="11">
        <v>18717</v>
      </c>
      <c r="J57" s="11">
        <v>15841</v>
      </c>
      <c r="K57" s="11">
        <v>14357</v>
      </c>
      <c r="L57" s="11">
        <v>17648</v>
      </c>
      <c r="M57" s="11">
        <v>22758</v>
      </c>
      <c r="N57" s="11">
        <v>23412</v>
      </c>
      <c r="O57" s="11">
        <v>19550</v>
      </c>
      <c r="P57" s="11">
        <v>22867</v>
      </c>
      <c r="Q57" s="11">
        <v>22492</v>
      </c>
      <c r="R57" s="11">
        <v>22642</v>
      </c>
      <c r="S57" s="11">
        <v>24292</v>
      </c>
      <c r="T57" s="11">
        <v>25659</v>
      </c>
      <c r="U57" s="19">
        <v>375651</v>
      </c>
    </row>
    <row r="58" spans="1:21">
      <c r="A58" s="9" t="s">
        <v>54</v>
      </c>
      <c r="B58" s="10">
        <v>145985</v>
      </c>
      <c r="C58" s="11">
        <v>150672</v>
      </c>
      <c r="D58" s="11">
        <v>149755</v>
      </c>
      <c r="E58" s="11">
        <v>150670</v>
      </c>
      <c r="F58" s="11">
        <v>152981</v>
      </c>
      <c r="G58" s="11">
        <v>164837</v>
      </c>
      <c r="H58" s="11">
        <v>161512</v>
      </c>
      <c r="I58" s="11">
        <v>169138</v>
      </c>
      <c r="J58" s="11">
        <v>180656</v>
      </c>
      <c r="K58" s="11">
        <v>0</v>
      </c>
      <c r="L58" s="11">
        <v>175226</v>
      </c>
      <c r="M58" s="11">
        <v>178446</v>
      </c>
      <c r="N58" s="11">
        <v>182761</v>
      </c>
      <c r="O58" s="11">
        <v>181849</v>
      </c>
      <c r="P58" s="11">
        <v>174454</v>
      </c>
      <c r="Q58" s="11">
        <v>183899</v>
      </c>
      <c r="R58" s="11">
        <v>179769</v>
      </c>
      <c r="S58" s="11">
        <v>189945</v>
      </c>
      <c r="T58" s="11">
        <v>199332</v>
      </c>
      <c r="U58" s="19">
        <v>3071887</v>
      </c>
    </row>
    <row r="59" spans="1:21">
      <c r="A59" s="9" t="s">
        <v>55</v>
      </c>
      <c r="B59" s="10">
        <v>209692</v>
      </c>
      <c r="C59" s="11">
        <v>218242</v>
      </c>
      <c r="D59" s="11">
        <v>218361</v>
      </c>
      <c r="E59" s="11">
        <v>232414</v>
      </c>
      <c r="F59" s="11">
        <v>217871</v>
      </c>
      <c r="G59" s="11">
        <v>234408</v>
      </c>
      <c r="H59" s="11">
        <v>229610</v>
      </c>
      <c r="I59" s="11">
        <v>226734</v>
      </c>
      <c r="J59" s="11">
        <v>239579</v>
      </c>
      <c r="K59" s="11">
        <v>235828</v>
      </c>
      <c r="L59" s="11">
        <v>235675</v>
      </c>
      <c r="M59" s="11">
        <v>237456</v>
      </c>
      <c r="N59" s="11">
        <v>246286</v>
      </c>
      <c r="O59" s="11">
        <v>243555</v>
      </c>
      <c r="P59" s="11">
        <v>248410</v>
      </c>
      <c r="Q59" s="11">
        <v>248011</v>
      </c>
      <c r="R59" s="11">
        <v>248226</v>
      </c>
      <c r="S59" s="11">
        <v>252664</v>
      </c>
      <c r="T59" s="11">
        <v>258432</v>
      </c>
      <c r="U59" s="19">
        <v>4481454</v>
      </c>
    </row>
    <row r="60" spans="1:21">
      <c r="A60" s="9" t="s">
        <v>56</v>
      </c>
      <c r="B60" s="10">
        <v>358329</v>
      </c>
      <c r="C60" s="11">
        <v>364476</v>
      </c>
      <c r="D60" s="11">
        <v>365419</v>
      </c>
      <c r="E60" s="11">
        <v>360384</v>
      </c>
      <c r="F60" s="11">
        <v>370897</v>
      </c>
      <c r="G60" s="11">
        <v>374627</v>
      </c>
      <c r="H60" s="11">
        <v>382201</v>
      </c>
      <c r="I60" s="11">
        <v>379715</v>
      </c>
      <c r="J60" s="11">
        <v>402316</v>
      </c>
      <c r="K60" s="11">
        <v>409015</v>
      </c>
      <c r="L60" s="11">
        <v>412270</v>
      </c>
      <c r="M60" s="11">
        <v>427807</v>
      </c>
      <c r="N60" s="11">
        <v>431307</v>
      </c>
      <c r="O60" s="11">
        <v>431307</v>
      </c>
      <c r="P60" s="11">
        <v>411286</v>
      </c>
      <c r="Q60" s="11">
        <v>420017</v>
      </c>
      <c r="R60" s="11">
        <v>415859</v>
      </c>
      <c r="S60" s="11">
        <v>443992</v>
      </c>
      <c r="T60" s="11">
        <v>455482</v>
      </c>
      <c r="U60" s="19">
        <v>7616706</v>
      </c>
    </row>
    <row r="61" spans="1:21">
      <c r="A61" s="9" t="s">
        <v>57</v>
      </c>
      <c r="B61" s="10">
        <v>0</v>
      </c>
      <c r="C61" s="11">
        <v>0</v>
      </c>
      <c r="D61" s="11">
        <v>0</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9">
        <v>0</v>
      </c>
    </row>
    <row r="62" spans="1:21">
      <c r="A62" s="9" t="s">
        <v>58</v>
      </c>
      <c r="B62" s="10">
        <v>5414</v>
      </c>
      <c r="C62" s="11">
        <v>5414</v>
      </c>
      <c r="D62" s="11">
        <v>6840</v>
      </c>
      <c r="E62" s="11">
        <v>6840</v>
      </c>
      <c r="F62" s="11">
        <v>6412</v>
      </c>
      <c r="G62" s="11">
        <v>5680</v>
      </c>
      <c r="H62" s="11">
        <v>5750</v>
      </c>
      <c r="I62" s="11">
        <v>5282</v>
      </c>
      <c r="J62" s="11">
        <v>5993</v>
      </c>
      <c r="K62" s="11">
        <v>6032</v>
      </c>
      <c r="L62" s="11">
        <v>6394</v>
      </c>
      <c r="M62" s="11">
        <v>6199</v>
      </c>
      <c r="N62" s="11">
        <v>6251</v>
      </c>
      <c r="O62" s="11">
        <v>6271</v>
      </c>
      <c r="P62" s="11">
        <v>6055</v>
      </c>
      <c r="Q62" s="11">
        <v>6534</v>
      </c>
      <c r="R62" s="11">
        <v>6712</v>
      </c>
      <c r="S62" s="11">
        <v>6897</v>
      </c>
      <c r="T62" s="11">
        <v>7282</v>
      </c>
      <c r="U62" s="19">
        <v>118252</v>
      </c>
    </row>
    <row r="63" spans="1:21">
      <c r="A63" s="9" t="s">
        <v>59</v>
      </c>
      <c r="B63" s="10">
        <v>20430</v>
      </c>
      <c r="C63" s="11">
        <v>16486</v>
      </c>
      <c r="D63" s="11">
        <v>17462</v>
      </c>
      <c r="E63" s="11">
        <v>15191</v>
      </c>
      <c r="F63" s="11">
        <v>16630</v>
      </c>
      <c r="G63" s="11">
        <v>16684</v>
      </c>
      <c r="H63" s="11">
        <v>21288</v>
      </c>
      <c r="I63" s="11">
        <v>19015</v>
      </c>
      <c r="J63" s="11">
        <v>20660</v>
      </c>
      <c r="K63" s="11">
        <v>21918</v>
      </c>
      <c r="L63" s="11">
        <v>22624</v>
      </c>
      <c r="M63" s="11">
        <v>22624</v>
      </c>
      <c r="N63" s="11">
        <v>25941</v>
      </c>
      <c r="O63" s="11">
        <v>29763</v>
      </c>
      <c r="P63" s="11">
        <v>27423</v>
      </c>
      <c r="Q63" s="11">
        <v>27686</v>
      </c>
      <c r="R63" s="11">
        <v>28841</v>
      </c>
      <c r="S63" s="11">
        <v>28841</v>
      </c>
      <c r="T63" s="11">
        <v>29924</v>
      </c>
      <c r="U63" s="19">
        <v>429431</v>
      </c>
    </row>
    <row r="64" spans="1:21">
      <c r="A64" s="9" t="s">
        <v>60</v>
      </c>
      <c r="B64" s="10">
        <v>2132312</v>
      </c>
      <c r="C64" s="11">
        <v>2208936</v>
      </c>
      <c r="D64" s="11">
        <v>2252399</v>
      </c>
      <c r="E64" s="11">
        <v>2216263</v>
      </c>
      <c r="F64" s="11">
        <v>2290695</v>
      </c>
      <c r="G64" s="11">
        <v>2480025</v>
      </c>
      <c r="H64" s="11">
        <v>2457870</v>
      </c>
      <c r="I64" s="11">
        <v>2331705</v>
      </c>
      <c r="J64" s="11">
        <v>2468844</v>
      </c>
      <c r="K64" s="11">
        <v>2514906</v>
      </c>
      <c r="L64" s="11">
        <v>2574621</v>
      </c>
      <c r="M64" s="11">
        <v>2790533</v>
      </c>
      <c r="N64" s="11">
        <v>2844528</v>
      </c>
      <c r="O64" s="11">
        <v>0</v>
      </c>
      <c r="P64" s="11">
        <v>2542729</v>
      </c>
      <c r="Q64" s="11">
        <v>2542158</v>
      </c>
      <c r="R64" s="11">
        <v>2634133</v>
      </c>
      <c r="S64" s="11">
        <v>2663174</v>
      </c>
      <c r="T64" s="11">
        <v>2689923</v>
      </c>
      <c r="U64" s="19">
        <v>44635754</v>
      </c>
    </row>
    <row r="65" spans="1:21">
      <c r="A65" s="9" t="s">
        <v>61</v>
      </c>
      <c r="B65" s="10">
        <v>4625</v>
      </c>
      <c r="C65" s="11">
        <v>4912</v>
      </c>
      <c r="D65" s="11">
        <v>4762</v>
      </c>
      <c r="E65" s="11">
        <v>4875</v>
      </c>
      <c r="F65" s="11">
        <v>4859</v>
      </c>
      <c r="G65" s="11">
        <v>4848</v>
      </c>
      <c r="H65" s="11">
        <v>5171</v>
      </c>
      <c r="I65" s="11">
        <v>5354</v>
      </c>
      <c r="J65" s="11">
        <v>5735</v>
      </c>
      <c r="K65" s="11">
        <v>5713</v>
      </c>
      <c r="L65" s="11">
        <v>5756</v>
      </c>
      <c r="M65" s="11">
        <v>6555</v>
      </c>
      <c r="N65" s="11">
        <v>6383</v>
      </c>
      <c r="O65" s="11">
        <v>6880</v>
      </c>
      <c r="P65" s="11">
        <v>6957</v>
      </c>
      <c r="Q65" s="11">
        <v>6577</v>
      </c>
      <c r="R65" s="11">
        <v>6715</v>
      </c>
      <c r="S65" s="11">
        <v>6650</v>
      </c>
      <c r="T65" s="11">
        <v>6287</v>
      </c>
      <c r="U65" s="19">
        <v>109614</v>
      </c>
    </row>
    <row r="66" spans="1:21">
      <c r="A66" s="9" t="s">
        <v>62</v>
      </c>
      <c r="B66" s="10"/>
      <c r="C66" s="11">
        <v>0</v>
      </c>
      <c r="D66" s="11">
        <v>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9">
        <v>0</v>
      </c>
    </row>
    <row r="67" spans="1:21">
      <c r="A67" s="9" t="s">
        <v>63</v>
      </c>
      <c r="B67" s="10">
        <v>132052</v>
      </c>
      <c r="C67" s="11">
        <v>125000</v>
      </c>
      <c r="D67" s="11">
        <v>127000</v>
      </c>
      <c r="E67" s="11">
        <v>133506</v>
      </c>
      <c r="F67" s="11">
        <v>144270</v>
      </c>
      <c r="G67" s="11">
        <v>137293</v>
      </c>
      <c r="H67" s="11">
        <v>164361</v>
      </c>
      <c r="I67" s="11">
        <v>158212</v>
      </c>
      <c r="J67" s="11">
        <v>178097</v>
      </c>
      <c r="K67" s="11">
        <v>169678</v>
      </c>
      <c r="L67" s="11">
        <v>174172</v>
      </c>
      <c r="M67" s="11">
        <v>192665</v>
      </c>
      <c r="N67" s="11">
        <v>210042</v>
      </c>
      <c r="O67" s="11">
        <v>219248</v>
      </c>
      <c r="P67" s="11">
        <v>215484</v>
      </c>
      <c r="Q67" s="11">
        <v>230734</v>
      </c>
      <c r="R67" s="11">
        <v>222121</v>
      </c>
      <c r="S67" s="11">
        <v>225054</v>
      </c>
      <c r="T67" s="11">
        <v>243649</v>
      </c>
      <c r="U67" s="19">
        <v>3402638</v>
      </c>
    </row>
    <row r="68" spans="1:21">
      <c r="A68" s="9" t="s">
        <v>64</v>
      </c>
      <c r="B68" s="10">
        <v>43821</v>
      </c>
      <c r="C68" s="11">
        <v>43184</v>
      </c>
      <c r="D68" s="11">
        <v>44864</v>
      </c>
      <c r="E68" s="11">
        <v>45500</v>
      </c>
      <c r="F68" s="11">
        <v>47067</v>
      </c>
      <c r="G68" s="11">
        <v>47638</v>
      </c>
      <c r="H68" s="11">
        <v>49620</v>
      </c>
      <c r="I68" s="11">
        <v>50720</v>
      </c>
      <c r="J68" s="11">
        <v>56802</v>
      </c>
      <c r="K68" s="11">
        <v>60833</v>
      </c>
      <c r="L68" s="11">
        <v>61987</v>
      </c>
      <c r="M68" s="11">
        <v>65524</v>
      </c>
      <c r="N68" s="11">
        <v>65069</v>
      </c>
      <c r="O68" s="11">
        <v>63954</v>
      </c>
      <c r="P68" s="11">
        <v>63178</v>
      </c>
      <c r="Q68" s="11">
        <v>65490</v>
      </c>
      <c r="R68" s="11">
        <v>69285</v>
      </c>
      <c r="S68" s="11">
        <v>71906</v>
      </c>
      <c r="T68" s="11">
        <v>72804</v>
      </c>
      <c r="U68" s="19">
        <v>1089246</v>
      </c>
    </row>
    <row r="69" spans="1:21">
      <c r="A69" s="9" t="s">
        <v>65</v>
      </c>
      <c r="B69" s="10">
        <v>3510</v>
      </c>
      <c r="C69" s="11">
        <v>3511</v>
      </c>
      <c r="D69" s="11">
        <v>3511</v>
      </c>
      <c r="E69" s="11">
        <v>3511</v>
      </c>
      <c r="F69" s="11">
        <v>3511</v>
      </c>
      <c r="G69" s="11">
        <v>3984</v>
      </c>
      <c r="H69" s="11">
        <v>3645</v>
      </c>
      <c r="I69" s="11">
        <v>3526</v>
      </c>
      <c r="J69" s="11">
        <v>3966</v>
      </c>
      <c r="K69" s="11">
        <v>3869</v>
      </c>
      <c r="L69" s="11">
        <v>4086</v>
      </c>
      <c r="M69" s="11">
        <v>3967</v>
      </c>
      <c r="N69" s="11">
        <v>3937</v>
      </c>
      <c r="O69" s="11">
        <v>3921</v>
      </c>
      <c r="P69" s="11">
        <v>4046</v>
      </c>
      <c r="Q69" s="11">
        <v>3908</v>
      </c>
      <c r="R69" s="11">
        <v>3889</v>
      </c>
      <c r="S69" s="11">
        <v>3814</v>
      </c>
      <c r="T69" s="11">
        <v>3884</v>
      </c>
      <c r="U69" s="19">
        <v>71996</v>
      </c>
    </row>
    <row r="70" spans="1:21">
      <c r="A70" s="9" t="s">
        <v>66</v>
      </c>
      <c r="B70" s="10">
        <v>784</v>
      </c>
      <c r="C70" s="11">
        <v>962</v>
      </c>
      <c r="D70" s="11">
        <v>1059</v>
      </c>
      <c r="E70" s="11">
        <v>1110</v>
      </c>
      <c r="F70" s="11">
        <v>1045</v>
      </c>
      <c r="G70" s="11">
        <v>1070</v>
      </c>
      <c r="H70" s="11">
        <v>1183</v>
      </c>
      <c r="I70" s="11">
        <v>1035</v>
      </c>
      <c r="J70" s="11">
        <v>1101</v>
      </c>
      <c r="K70" s="11">
        <v>1173</v>
      </c>
      <c r="L70" s="11">
        <v>1167</v>
      </c>
      <c r="M70" s="11">
        <v>1058</v>
      </c>
      <c r="N70" s="11">
        <v>1243</v>
      </c>
      <c r="O70" s="11">
        <v>241</v>
      </c>
      <c r="P70" s="11">
        <v>261</v>
      </c>
      <c r="Q70" s="11"/>
      <c r="R70" s="11"/>
      <c r="S70" s="11"/>
      <c r="T70" s="11"/>
      <c r="U70" s="19">
        <v>14492</v>
      </c>
    </row>
    <row r="71" spans="1:21">
      <c r="A71" s="9" t="s">
        <v>67</v>
      </c>
      <c r="B71" s="10">
        <v>71444</v>
      </c>
      <c r="C71" s="11">
        <v>69208</v>
      </c>
      <c r="D71" s="11">
        <v>72512</v>
      </c>
      <c r="E71" s="11">
        <v>75735</v>
      </c>
      <c r="F71" s="11">
        <v>75555</v>
      </c>
      <c r="G71" s="11">
        <v>79961</v>
      </c>
      <c r="H71" s="11">
        <v>78509</v>
      </c>
      <c r="I71" s="11">
        <v>75770</v>
      </c>
      <c r="J71" s="11">
        <v>84304</v>
      </c>
      <c r="K71" s="11">
        <v>79583</v>
      </c>
      <c r="L71" s="11">
        <v>75313</v>
      </c>
      <c r="M71" s="11">
        <v>73683</v>
      </c>
      <c r="N71" s="11">
        <v>73425</v>
      </c>
      <c r="O71" s="11">
        <v>72532</v>
      </c>
      <c r="P71" s="11">
        <v>74248</v>
      </c>
      <c r="Q71" s="11">
        <v>75564</v>
      </c>
      <c r="R71" s="11">
        <v>76963</v>
      </c>
      <c r="S71" s="11">
        <v>109006</v>
      </c>
      <c r="T71" s="11">
        <v>128773</v>
      </c>
      <c r="U71" s="19">
        <v>1522088</v>
      </c>
    </row>
    <row r="72" spans="1:21">
      <c r="A72" s="9" t="s">
        <v>68</v>
      </c>
      <c r="B72" s="10">
        <v>19919</v>
      </c>
      <c r="C72" s="11">
        <v>22198</v>
      </c>
      <c r="D72" s="11">
        <v>21235</v>
      </c>
      <c r="E72" s="11">
        <v>22001</v>
      </c>
      <c r="F72" s="11">
        <v>21292</v>
      </c>
      <c r="G72" s="11">
        <v>17658</v>
      </c>
      <c r="H72" s="11">
        <v>21662</v>
      </c>
      <c r="I72" s="11">
        <v>20298</v>
      </c>
      <c r="J72" s="11">
        <v>21399</v>
      </c>
      <c r="K72" s="11">
        <v>21299</v>
      </c>
      <c r="L72" s="11">
        <v>21349</v>
      </c>
      <c r="M72" s="11">
        <v>22211</v>
      </c>
      <c r="N72" s="11">
        <v>24007</v>
      </c>
      <c r="O72" s="11">
        <v>22889</v>
      </c>
      <c r="P72" s="11">
        <v>30092</v>
      </c>
      <c r="Q72" s="11">
        <v>33040</v>
      </c>
      <c r="R72" s="11">
        <v>33390</v>
      </c>
      <c r="S72" s="11">
        <v>32806</v>
      </c>
      <c r="T72" s="11">
        <v>35465</v>
      </c>
      <c r="U72" s="19">
        <v>464210</v>
      </c>
    </row>
    <row r="73" spans="1:21">
      <c r="A73" s="9" t="s">
        <v>69</v>
      </c>
      <c r="B73" s="10">
        <v>40380</v>
      </c>
      <c r="C73" s="11">
        <v>40570</v>
      </c>
      <c r="D73" s="11">
        <v>41956</v>
      </c>
      <c r="E73" s="11">
        <v>43066</v>
      </c>
      <c r="F73" s="11">
        <v>39724</v>
      </c>
      <c r="G73" s="11">
        <v>41058</v>
      </c>
      <c r="H73" s="11">
        <v>39465</v>
      </c>
      <c r="I73" s="11">
        <v>39378</v>
      </c>
      <c r="J73" s="11">
        <v>38741</v>
      </c>
      <c r="K73" s="11">
        <v>37792</v>
      </c>
      <c r="L73" s="11">
        <v>37003</v>
      </c>
      <c r="M73" s="11">
        <v>35077</v>
      </c>
      <c r="N73" s="11">
        <v>37858</v>
      </c>
      <c r="O73" s="11">
        <v>28254</v>
      </c>
      <c r="P73" s="11"/>
      <c r="Q73" s="11"/>
      <c r="R73" s="11"/>
      <c r="S73" s="11"/>
      <c r="T73" s="11"/>
      <c r="U73" s="19">
        <v>540322</v>
      </c>
    </row>
    <row r="74" spans="1:21">
      <c r="A74" s="9" t="s">
        <v>70</v>
      </c>
      <c r="B74" s="10">
        <v>131358</v>
      </c>
      <c r="C74" s="11">
        <v>141300</v>
      </c>
      <c r="D74" s="11">
        <v>139514</v>
      </c>
      <c r="E74" s="11">
        <v>152986</v>
      </c>
      <c r="F74" s="11">
        <v>150161</v>
      </c>
      <c r="G74" s="11">
        <v>166200</v>
      </c>
      <c r="H74" s="11">
        <v>175258</v>
      </c>
      <c r="I74" s="11">
        <v>268257</v>
      </c>
      <c r="J74" s="11">
        <v>1534574</v>
      </c>
      <c r="K74" s="11">
        <v>1415769</v>
      </c>
      <c r="L74" s="11">
        <v>1400710</v>
      </c>
      <c r="M74" s="11">
        <v>2491808</v>
      </c>
      <c r="N74" s="11">
        <v>1819217</v>
      </c>
      <c r="O74" s="11">
        <v>1130851</v>
      </c>
      <c r="P74" s="11">
        <v>1352177</v>
      </c>
      <c r="Q74" s="11">
        <v>1287770</v>
      </c>
      <c r="R74" s="11">
        <v>1274131</v>
      </c>
      <c r="S74" s="11">
        <v>1304519</v>
      </c>
      <c r="T74" s="11">
        <v>1380361</v>
      </c>
      <c r="U74" s="19">
        <v>17716921</v>
      </c>
    </row>
    <row r="75" spans="1:21">
      <c r="A75" s="9" t="s">
        <v>71</v>
      </c>
      <c r="B75" s="10">
        <v>11831</v>
      </c>
      <c r="C75" s="11">
        <v>16200</v>
      </c>
      <c r="D75" s="11">
        <v>18831</v>
      </c>
      <c r="E75" s="11">
        <v>17025</v>
      </c>
      <c r="F75" s="11">
        <v>19810</v>
      </c>
      <c r="G75" s="11">
        <v>18606</v>
      </c>
      <c r="H75" s="11">
        <v>20574</v>
      </c>
      <c r="I75" s="11">
        <v>17436</v>
      </c>
      <c r="J75" s="11">
        <v>19318</v>
      </c>
      <c r="K75" s="11">
        <v>17135</v>
      </c>
      <c r="L75" s="11">
        <v>16500</v>
      </c>
      <c r="M75" s="11">
        <v>17712</v>
      </c>
      <c r="N75" s="11">
        <v>20986</v>
      </c>
      <c r="O75" s="11">
        <v>22645</v>
      </c>
      <c r="P75" s="11">
        <v>26397</v>
      </c>
      <c r="Q75" s="11">
        <v>23383</v>
      </c>
      <c r="R75" s="11">
        <v>23657</v>
      </c>
      <c r="S75" s="11">
        <v>24172</v>
      </c>
      <c r="T75" s="11">
        <v>26613</v>
      </c>
      <c r="U75" s="19">
        <v>378831</v>
      </c>
    </row>
    <row r="76" spans="1:21">
      <c r="A76" s="9" t="s">
        <v>72</v>
      </c>
      <c r="B76" s="10">
        <v>191118</v>
      </c>
      <c r="C76" s="11">
        <v>192020</v>
      </c>
      <c r="D76" s="11">
        <v>194637</v>
      </c>
      <c r="E76" s="11">
        <v>203765</v>
      </c>
      <c r="F76" s="11">
        <v>195806</v>
      </c>
      <c r="G76" s="11">
        <v>215797</v>
      </c>
      <c r="H76" s="11">
        <v>215933</v>
      </c>
      <c r="I76" s="11">
        <v>212970</v>
      </c>
      <c r="J76" s="11">
        <v>224836</v>
      </c>
      <c r="K76" s="11">
        <v>223932</v>
      </c>
      <c r="L76" s="11">
        <v>227691</v>
      </c>
      <c r="M76" s="11">
        <v>244397</v>
      </c>
      <c r="N76" s="11">
        <v>253077</v>
      </c>
      <c r="O76" s="11">
        <v>237356</v>
      </c>
      <c r="P76" s="11">
        <v>239810</v>
      </c>
      <c r="Q76" s="11">
        <v>239219</v>
      </c>
      <c r="R76" s="11">
        <v>250250</v>
      </c>
      <c r="S76" s="11">
        <v>249995</v>
      </c>
      <c r="T76" s="11">
        <v>247274</v>
      </c>
      <c r="U76" s="19">
        <v>4259883</v>
      </c>
    </row>
    <row r="77" spans="1:21">
      <c r="A77" s="9" t="s">
        <v>73</v>
      </c>
      <c r="B77" s="10">
        <v>122387</v>
      </c>
      <c r="C77" s="11">
        <v>121933</v>
      </c>
      <c r="D77" s="11">
        <v>120262</v>
      </c>
      <c r="E77" s="11">
        <v>122072</v>
      </c>
      <c r="F77" s="11">
        <v>115143</v>
      </c>
      <c r="G77" s="11">
        <v>117700</v>
      </c>
      <c r="H77" s="11">
        <v>113570</v>
      </c>
      <c r="I77" s="11">
        <v>102466</v>
      </c>
      <c r="J77" s="11">
        <v>105241</v>
      </c>
      <c r="K77" s="11">
        <v>109221</v>
      </c>
      <c r="L77" s="11">
        <v>111513</v>
      </c>
      <c r="M77" s="11">
        <v>116090</v>
      </c>
      <c r="N77" s="11">
        <v>120767</v>
      </c>
      <c r="O77" s="11">
        <v>120218</v>
      </c>
      <c r="P77" s="11">
        <v>122216</v>
      </c>
      <c r="Q77" s="11">
        <v>124231</v>
      </c>
      <c r="R77" s="11">
        <v>138136</v>
      </c>
      <c r="S77" s="11">
        <v>157640</v>
      </c>
      <c r="T77" s="11">
        <v>171081</v>
      </c>
      <c r="U77" s="19">
        <v>2331887</v>
      </c>
    </row>
    <row r="78" spans="1:21">
      <c r="A78" s="9" t="s">
        <v>74</v>
      </c>
      <c r="B78" s="10">
        <v>139645</v>
      </c>
      <c r="C78" s="11">
        <v>141062</v>
      </c>
      <c r="D78" s="11">
        <v>142424</v>
      </c>
      <c r="E78" s="11">
        <v>142871</v>
      </c>
      <c r="F78" s="11">
        <v>132846</v>
      </c>
      <c r="G78" s="11">
        <v>142850</v>
      </c>
      <c r="H78" s="11">
        <v>142051</v>
      </c>
      <c r="I78" s="11">
        <v>144796</v>
      </c>
      <c r="J78" s="11">
        <v>161117</v>
      </c>
      <c r="K78" s="11">
        <v>156344</v>
      </c>
      <c r="L78" s="11">
        <v>151696</v>
      </c>
      <c r="M78" s="11">
        <v>154461</v>
      </c>
      <c r="N78" s="11">
        <v>155335</v>
      </c>
      <c r="O78" s="11">
        <v>150390</v>
      </c>
      <c r="P78" s="11">
        <v>155032</v>
      </c>
      <c r="Q78" s="11">
        <v>156284</v>
      </c>
      <c r="R78" s="11">
        <v>155606</v>
      </c>
      <c r="S78" s="11">
        <v>155460</v>
      </c>
      <c r="T78" s="11">
        <v>155508</v>
      </c>
      <c r="U78" s="19">
        <v>2835778</v>
      </c>
    </row>
    <row r="79" spans="1:21">
      <c r="A79" s="9" t="s">
        <v>75</v>
      </c>
      <c r="B79" s="10">
        <v>18359</v>
      </c>
      <c r="C79" s="11">
        <v>15043</v>
      </c>
      <c r="D79" s="11">
        <v>14007</v>
      </c>
      <c r="E79" s="11">
        <v>13373</v>
      </c>
      <c r="F79" s="11">
        <v>11886</v>
      </c>
      <c r="G79" s="11">
        <v>12415</v>
      </c>
      <c r="H79" s="11">
        <v>12096</v>
      </c>
      <c r="I79" s="11">
        <v>12115</v>
      </c>
      <c r="J79" s="11">
        <v>12721</v>
      </c>
      <c r="K79" s="11">
        <v>12464</v>
      </c>
      <c r="L79" s="11">
        <v>11868</v>
      </c>
      <c r="M79" s="11">
        <v>11811</v>
      </c>
      <c r="N79" s="11">
        <v>12185</v>
      </c>
      <c r="O79" s="11">
        <v>14294</v>
      </c>
      <c r="P79" s="11">
        <v>16525</v>
      </c>
      <c r="Q79" s="11">
        <v>16410</v>
      </c>
      <c r="R79" s="11">
        <v>16712</v>
      </c>
      <c r="S79" s="11">
        <v>18673</v>
      </c>
      <c r="T79" s="11">
        <v>21246</v>
      </c>
      <c r="U79" s="19">
        <v>274203</v>
      </c>
    </row>
    <row r="80" spans="1:21">
      <c r="A80" s="9" t="s">
        <v>76</v>
      </c>
      <c r="B80" s="10">
        <v>147687</v>
      </c>
      <c r="C80" s="11">
        <v>162837</v>
      </c>
      <c r="D80" s="11">
        <v>186615</v>
      </c>
      <c r="E80" s="11">
        <v>187618</v>
      </c>
      <c r="F80" s="11">
        <v>219449</v>
      </c>
      <c r="G80" s="11">
        <v>202171</v>
      </c>
      <c r="H80" s="11">
        <v>222345</v>
      </c>
      <c r="I80" s="11">
        <v>197973</v>
      </c>
      <c r="J80" s="11">
        <v>194665</v>
      </c>
      <c r="K80" s="11">
        <v>159439</v>
      </c>
      <c r="L80" s="11">
        <v>119024</v>
      </c>
      <c r="M80" s="11">
        <v>143392</v>
      </c>
      <c r="N80" s="11">
        <v>155743</v>
      </c>
      <c r="O80" s="11">
        <v>168501</v>
      </c>
      <c r="P80" s="11">
        <v>165314</v>
      </c>
      <c r="Q80" s="11">
        <v>164035</v>
      </c>
      <c r="R80" s="11">
        <v>164796</v>
      </c>
      <c r="S80" s="11">
        <v>145530</v>
      </c>
      <c r="T80" s="11">
        <v>155800</v>
      </c>
      <c r="U80" s="19">
        <v>3262934</v>
      </c>
    </row>
    <row r="81" spans="1:21">
      <c r="A81" s="9" t="s">
        <v>77</v>
      </c>
      <c r="B81" s="10">
        <v>8181</v>
      </c>
      <c r="C81" s="11">
        <v>5836</v>
      </c>
      <c r="D81" s="11">
        <v>6195</v>
      </c>
      <c r="E81" s="11">
        <v>6086</v>
      </c>
      <c r="F81" s="11">
        <v>6113</v>
      </c>
      <c r="G81" s="11">
        <v>3082</v>
      </c>
      <c r="H81" s="11"/>
      <c r="I81" s="11"/>
      <c r="J81" s="11"/>
      <c r="K81" s="11"/>
      <c r="L81" s="11"/>
      <c r="M81" s="11"/>
      <c r="N81" s="11"/>
      <c r="O81" s="11"/>
      <c r="P81" s="11"/>
      <c r="Q81" s="11"/>
      <c r="R81" s="11"/>
      <c r="S81" s="11"/>
      <c r="T81" s="11"/>
      <c r="U81" s="19">
        <v>35493</v>
      </c>
    </row>
    <row r="82" spans="1:21">
      <c r="A82" s="9" t="s">
        <v>78</v>
      </c>
      <c r="B82" s="10">
        <v>41731</v>
      </c>
      <c r="C82" s="11">
        <v>39527</v>
      </c>
      <c r="D82" s="11">
        <v>41314</v>
      </c>
      <c r="E82" s="11">
        <v>44575</v>
      </c>
      <c r="F82" s="11">
        <v>45179</v>
      </c>
      <c r="G82" s="11">
        <v>49000</v>
      </c>
      <c r="H82" s="11">
        <v>49256</v>
      </c>
      <c r="I82" s="11">
        <v>51391</v>
      </c>
      <c r="J82" s="11">
        <v>56076</v>
      </c>
      <c r="K82" s="11">
        <v>60186</v>
      </c>
      <c r="L82" s="11">
        <v>64796</v>
      </c>
      <c r="M82" s="11">
        <v>78161</v>
      </c>
      <c r="N82" s="11">
        <v>81218</v>
      </c>
      <c r="O82" s="11">
        <v>86826</v>
      </c>
      <c r="P82" s="11">
        <v>94019</v>
      </c>
      <c r="Q82" s="11">
        <v>96946</v>
      </c>
      <c r="R82" s="11">
        <v>100010</v>
      </c>
      <c r="S82" s="11">
        <v>104493</v>
      </c>
      <c r="T82" s="11">
        <v>117014</v>
      </c>
      <c r="U82" s="19">
        <v>1301718</v>
      </c>
    </row>
    <row r="83" spans="1:21">
      <c r="A83" s="9" t="s">
        <v>79</v>
      </c>
      <c r="B83" s="10">
        <v>2271</v>
      </c>
      <c r="C83" s="11">
        <v>8500</v>
      </c>
      <c r="D83" s="11">
        <v>10700</v>
      </c>
      <c r="E83" s="11">
        <v>14160</v>
      </c>
      <c r="F83" s="11">
        <v>3000</v>
      </c>
      <c r="G83" s="11">
        <v>9000</v>
      </c>
      <c r="H83" s="11">
        <v>15620</v>
      </c>
      <c r="I83" s="11">
        <v>15620</v>
      </c>
      <c r="J83" s="11">
        <v>19098</v>
      </c>
      <c r="K83" s="11">
        <v>22226</v>
      </c>
      <c r="L83" s="11">
        <v>21434</v>
      </c>
      <c r="M83" s="11">
        <v>21432</v>
      </c>
      <c r="N83" s="11">
        <v>31565</v>
      </c>
      <c r="O83" s="11">
        <v>8275</v>
      </c>
      <c r="P83" s="11">
        <v>11075</v>
      </c>
      <c r="Q83" s="11">
        <v>11242</v>
      </c>
      <c r="R83" s="11">
        <v>11326</v>
      </c>
      <c r="S83" s="11">
        <v>10300</v>
      </c>
      <c r="T83" s="11">
        <v>10300</v>
      </c>
      <c r="U83" s="19">
        <v>257144</v>
      </c>
    </row>
    <row r="84" spans="1:21">
      <c r="A84" s="9" t="s">
        <v>80</v>
      </c>
      <c r="B84" s="10"/>
      <c r="C84" s="11"/>
      <c r="D84" s="11"/>
      <c r="E84" s="11"/>
      <c r="F84" s="11"/>
      <c r="G84" s="11"/>
      <c r="H84" s="11"/>
      <c r="I84" s="11"/>
      <c r="J84" s="11"/>
      <c r="K84" s="11"/>
      <c r="L84" s="11"/>
      <c r="M84" s="11"/>
      <c r="N84" s="11"/>
      <c r="O84" s="11">
        <v>0</v>
      </c>
      <c r="P84" s="11">
        <v>103266</v>
      </c>
      <c r="Q84" s="11">
        <v>103035</v>
      </c>
      <c r="R84" s="11">
        <v>103576</v>
      </c>
      <c r="S84" s="11">
        <v>105027</v>
      </c>
      <c r="T84" s="11">
        <v>105150</v>
      </c>
      <c r="U84" s="19">
        <v>520054</v>
      </c>
    </row>
    <row r="85" spans="1:21">
      <c r="A85" s="9" t="s">
        <v>81</v>
      </c>
      <c r="B85" s="10">
        <v>85768</v>
      </c>
      <c r="C85" s="11">
        <v>89792</v>
      </c>
      <c r="D85" s="11">
        <v>89005</v>
      </c>
      <c r="E85" s="11">
        <v>99506</v>
      </c>
      <c r="F85" s="11">
        <v>99513</v>
      </c>
      <c r="G85" s="11">
        <v>103541</v>
      </c>
      <c r="H85" s="11">
        <v>104061</v>
      </c>
      <c r="I85" s="11">
        <v>108167</v>
      </c>
      <c r="J85" s="11">
        <v>106422</v>
      </c>
      <c r="K85" s="11">
        <v>99624</v>
      </c>
      <c r="L85" s="11">
        <v>99802</v>
      </c>
      <c r="M85" s="11">
        <v>107112</v>
      </c>
      <c r="N85" s="11">
        <v>100340</v>
      </c>
      <c r="O85" s="11">
        <v>107167</v>
      </c>
      <c r="P85" s="11">
        <v>69469</v>
      </c>
      <c r="Q85" s="11">
        <v>77070</v>
      </c>
      <c r="R85" s="11">
        <v>33713</v>
      </c>
      <c r="S85" s="11">
        <v>28891</v>
      </c>
      <c r="T85" s="11">
        <v>35026</v>
      </c>
      <c r="U85" s="19">
        <v>1643989</v>
      </c>
    </row>
    <row r="86" spans="1:21">
      <c r="A86" s="9" t="s">
        <v>82</v>
      </c>
      <c r="B86" s="10"/>
      <c r="C86" s="11"/>
      <c r="D86" s="11"/>
      <c r="E86" s="11"/>
      <c r="F86" s="11"/>
      <c r="G86" s="11"/>
      <c r="H86" s="11"/>
      <c r="I86" s="11"/>
      <c r="J86" s="11"/>
      <c r="K86" s="11"/>
      <c r="L86" s="11">
        <v>469771</v>
      </c>
      <c r="M86" s="11">
        <v>484214</v>
      </c>
      <c r="N86" s="11">
        <v>586909</v>
      </c>
      <c r="O86" s="11">
        <v>660541</v>
      </c>
      <c r="P86" s="11">
        <v>704803</v>
      </c>
      <c r="Q86" s="11">
        <v>732903</v>
      </c>
      <c r="R86" s="11">
        <v>792802</v>
      </c>
      <c r="S86" s="11">
        <v>837637</v>
      </c>
      <c r="T86" s="11">
        <v>857520</v>
      </c>
      <c r="U86" s="19">
        <v>6127100</v>
      </c>
    </row>
    <row r="87" spans="1:21">
      <c r="A87" s="9" t="s">
        <v>83</v>
      </c>
      <c r="B87" s="10">
        <v>45712</v>
      </c>
      <c r="C87" s="11">
        <v>46960</v>
      </c>
      <c r="D87" s="11">
        <v>45698</v>
      </c>
      <c r="E87" s="11">
        <v>46048</v>
      </c>
      <c r="F87" s="11">
        <v>47068</v>
      </c>
      <c r="G87" s="11">
        <v>46979</v>
      </c>
      <c r="H87" s="11">
        <v>46039</v>
      </c>
      <c r="I87" s="11">
        <v>46604</v>
      </c>
      <c r="J87" s="11">
        <v>50727</v>
      </c>
      <c r="K87" s="11">
        <v>60359</v>
      </c>
      <c r="L87" s="11">
        <v>63986</v>
      </c>
      <c r="M87" s="11">
        <v>67605</v>
      </c>
      <c r="N87" s="11">
        <v>80343</v>
      </c>
      <c r="O87" s="11">
        <v>88389</v>
      </c>
      <c r="P87" s="11">
        <v>93401</v>
      </c>
      <c r="Q87" s="11">
        <v>96485</v>
      </c>
      <c r="R87" s="11">
        <v>99706</v>
      </c>
      <c r="S87" s="11">
        <v>122132</v>
      </c>
      <c r="T87" s="11">
        <v>133238</v>
      </c>
      <c r="U87" s="19">
        <v>1327479</v>
      </c>
    </row>
    <row r="88" spans="1:21">
      <c r="A88" s="9" t="s">
        <v>84</v>
      </c>
      <c r="B88" s="10">
        <v>2363</v>
      </c>
      <c r="C88" s="11">
        <v>2755</v>
      </c>
      <c r="D88" s="11">
        <v>2604</v>
      </c>
      <c r="E88" s="11">
        <v>2322</v>
      </c>
      <c r="F88" s="11">
        <v>3242</v>
      </c>
      <c r="G88" s="11">
        <v>1923</v>
      </c>
      <c r="H88" s="11">
        <v>1847</v>
      </c>
      <c r="I88" s="11">
        <v>1789</v>
      </c>
      <c r="J88" s="11">
        <v>1717</v>
      </c>
      <c r="K88" s="11">
        <v>1731</v>
      </c>
      <c r="L88" s="11">
        <v>1733</v>
      </c>
      <c r="M88" s="11">
        <v>1806</v>
      </c>
      <c r="N88" s="11">
        <v>1764</v>
      </c>
      <c r="O88" s="11">
        <v>1915</v>
      </c>
      <c r="P88" s="11">
        <v>1926</v>
      </c>
      <c r="Q88" s="11">
        <v>1621</v>
      </c>
      <c r="R88" s="11">
        <v>1644</v>
      </c>
      <c r="S88" s="11">
        <v>1567</v>
      </c>
      <c r="T88" s="11">
        <v>1592</v>
      </c>
      <c r="U88" s="19">
        <v>37861</v>
      </c>
    </row>
    <row r="89" spans="1:21">
      <c r="A89" s="9" t="s">
        <v>85</v>
      </c>
      <c r="B89" s="10">
        <v>82374</v>
      </c>
      <c r="C89" s="11">
        <v>84827</v>
      </c>
      <c r="D89" s="11">
        <v>86415</v>
      </c>
      <c r="E89" s="11">
        <v>88016</v>
      </c>
      <c r="F89" s="11">
        <v>90208</v>
      </c>
      <c r="G89" s="11">
        <v>93648</v>
      </c>
      <c r="H89" s="11">
        <v>94238</v>
      </c>
      <c r="I89" s="11">
        <v>90086</v>
      </c>
      <c r="J89" s="11">
        <v>88956</v>
      </c>
      <c r="K89" s="11">
        <v>93401</v>
      </c>
      <c r="L89" s="11">
        <v>94270</v>
      </c>
      <c r="M89" s="11">
        <v>100101</v>
      </c>
      <c r="N89" s="11">
        <v>97739</v>
      </c>
      <c r="O89" s="11">
        <v>87887</v>
      </c>
      <c r="P89" s="11">
        <v>86076</v>
      </c>
      <c r="Q89" s="11">
        <v>85020</v>
      </c>
      <c r="R89" s="11">
        <v>92356</v>
      </c>
      <c r="S89" s="11">
        <v>95157</v>
      </c>
      <c r="T89" s="11">
        <v>103258</v>
      </c>
      <c r="U89" s="19">
        <v>1734033</v>
      </c>
    </row>
    <row r="90" spans="1:21">
      <c r="A90" s="9" t="s">
        <v>86</v>
      </c>
      <c r="B90" s="10">
        <v>27741</v>
      </c>
      <c r="C90" s="11">
        <v>24966</v>
      </c>
      <c r="D90" s="11">
        <v>24343</v>
      </c>
      <c r="E90" s="11">
        <v>29240</v>
      </c>
      <c r="F90" s="11">
        <v>25288</v>
      </c>
      <c r="G90" s="11">
        <v>28000</v>
      </c>
      <c r="H90" s="11">
        <v>30783</v>
      </c>
      <c r="I90" s="11">
        <v>31504</v>
      </c>
      <c r="J90" s="11">
        <v>38100</v>
      </c>
      <c r="K90" s="11">
        <v>38100</v>
      </c>
      <c r="L90" s="11">
        <v>49698</v>
      </c>
      <c r="M90" s="11">
        <v>50866</v>
      </c>
      <c r="N90" s="11">
        <v>58454</v>
      </c>
      <c r="O90" s="11">
        <v>60710</v>
      </c>
      <c r="P90" s="11">
        <v>61330</v>
      </c>
      <c r="Q90" s="11">
        <v>62040</v>
      </c>
      <c r="R90" s="11">
        <v>66380</v>
      </c>
      <c r="S90" s="11">
        <v>71998</v>
      </c>
      <c r="T90" s="11">
        <v>88905</v>
      </c>
      <c r="U90" s="19">
        <v>868446</v>
      </c>
    </row>
    <row r="91" spans="1:21">
      <c r="A91" s="9" t="s">
        <v>87</v>
      </c>
      <c r="B91" s="10">
        <v>48253</v>
      </c>
      <c r="C91" s="11">
        <v>48694</v>
      </c>
      <c r="D91" s="11">
        <v>50444</v>
      </c>
      <c r="E91" s="11">
        <v>52255</v>
      </c>
      <c r="F91" s="11">
        <v>55070</v>
      </c>
      <c r="G91" s="11">
        <v>55848</v>
      </c>
      <c r="H91" s="11">
        <v>57238</v>
      </c>
      <c r="I91" s="11">
        <v>57616</v>
      </c>
      <c r="J91" s="11">
        <v>51403</v>
      </c>
      <c r="K91" s="11">
        <v>53479</v>
      </c>
      <c r="L91" s="11">
        <v>55146</v>
      </c>
      <c r="M91" s="11">
        <v>57602</v>
      </c>
      <c r="N91" s="11">
        <v>62504</v>
      </c>
      <c r="O91" s="11">
        <v>65270</v>
      </c>
      <c r="P91" s="11">
        <v>64748</v>
      </c>
      <c r="Q91" s="11">
        <v>66657</v>
      </c>
      <c r="R91" s="11">
        <v>65955</v>
      </c>
      <c r="S91" s="11">
        <v>66592</v>
      </c>
      <c r="T91" s="11">
        <v>72302</v>
      </c>
      <c r="U91" s="19">
        <v>1107076</v>
      </c>
    </row>
    <row r="92" spans="1:21">
      <c r="A92" s="9" t="s">
        <v>88</v>
      </c>
      <c r="B92" s="10">
        <v>31635</v>
      </c>
      <c r="C92" s="11">
        <v>32380</v>
      </c>
      <c r="D92" s="11">
        <v>31791</v>
      </c>
      <c r="E92" s="11">
        <v>33740</v>
      </c>
      <c r="F92" s="11">
        <v>32712</v>
      </c>
      <c r="G92" s="11">
        <v>35608</v>
      </c>
      <c r="H92" s="11">
        <v>35802</v>
      </c>
      <c r="I92" s="11">
        <v>36519</v>
      </c>
      <c r="J92" s="11">
        <v>39445</v>
      </c>
      <c r="K92" s="11">
        <v>40011</v>
      </c>
      <c r="L92" s="11">
        <v>39388</v>
      </c>
      <c r="M92" s="11">
        <v>40169</v>
      </c>
      <c r="N92" s="11">
        <v>40333</v>
      </c>
      <c r="O92" s="11">
        <v>40567</v>
      </c>
      <c r="P92" s="11">
        <v>40889</v>
      </c>
      <c r="Q92" s="11">
        <v>40647</v>
      </c>
      <c r="R92" s="11">
        <v>41343</v>
      </c>
      <c r="S92" s="11">
        <v>41770</v>
      </c>
      <c r="T92" s="11">
        <v>44011</v>
      </c>
      <c r="U92" s="19">
        <v>718760</v>
      </c>
    </row>
    <row r="93" spans="1:21">
      <c r="A93" s="9" t="s">
        <v>89</v>
      </c>
      <c r="B93" s="10">
        <v>505961</v>
      </c>
      <c r="C93" s="11">
        <v>524304</v>
      </c>
      <c r="D93" s="11">
        <v>518808</v>
      </c>
      <c r="E93" s="11">
        <v>564675</v>
      </c>
      <c r="F93" s="11">
        <v>575836</v>
      </c>
      <c r="G93" s="11">
        <v>612626</v>
      </c>
      <c r="H93" s="11">
        <v>607618</v>
      </c>
      <c r="I93" s="11">
        <v>596301</v>
      </c>
      <c r="J93" s="11">
        <v>604637</v>
      </c>
      <c r="K93" s="11">
        <v>606262</v>
      </c>
      <c r="L93" s="11">
        <v>606552</v>
      </c>
      <c r="M93" s="11">
        <v>615219</v>
      </c>
      <c r="N93" s="11">
        <v>606576</v>
      </c>
      <c r="O93" s="11">
        <v>631894</v>
      </c>
      <c r="P93" s="11">
        <v>623863</v>
      </c>
      <c r="Q93" s="11">
        <v>609354</v>
      </c>
      <c r="R93" s="11">
        <v>619763</v>
      </c>
      <c r="S93" s="11">
        <v>651095</v>
      </c>
      <c r="T93" s="11">
        <v>681069</v>
      </c>
      <c r="U93" s="19">
        <v>11362413</v>
      </c>
    </row>
    <row r="94" spans="1:21">
      <c r="A94" s="9" t="s">
        <v>90</v>
      </c>
      <c r="B94" s="10">
        <v>10562646</v>
      </c>
      <c r="C94" s="11">
        <v>11069081</v>
      </c>
      <c r="D94" s="11">
        <v>11085609</v>
      </c>
      <c r="E94" s="11">
        <v>11265618</v>
      </c>
      <c r="F94" s="11">
        <v>11606255</v>
      </c>
      <c r="G94" s="11">
        <v>11406093</v>
      </c>
      <c r="H94" s="11">
        <v>12194302</v>
      </c>
      <c r="I94" s="11">
        <v>11982514</v>
      </c>
      <c r="J94" s="11">
        <v>13035466</v>
      </c>
      <c r="K94" s="11">
        <v>13240421</v>
      </c>
      <c r="L94" s="11">
        <v>13334488</v>
      </c>
      <c r="M94" s="11">
        <v>13765885</v>
      </c>
      <c r="N94" s="11">
        <v>14598389</v>
      </c>
      <c r="O94" s="11">
        <v>13031025</v>
      </c>
      <c r="P94" s="11">
        <v>12894068</v>
      </c>
      <c r="Q94" s="11">
        <v>12980031</v>
      </c>
      <c r="R94" s="11">
        <v>13239589</v>
      </c>
      <c r="S94" s="11">
        <v>13288812</v>
      </c>
      <c r="T94" s="11">
        <v>13939314</v>
      </c>
      <c r="U94" s="19">
        <v>238519606</v>
      </c>
    </row>
    <row r="95" spans="1:21">
      <c r="A95" s="9" t="s">
        <v>91</v>
      </c>
      <c r="B95" s="10">
        <v>433866</v>
      </c>
      <c r="C95" s="11">
        <v>451086</v>
      </c>
      <c r="D95" s="11">
        <v>450149</v>
      </c>
      <c r="E95" s="11">
        <v>456802</v>
      </c>
      <c r="F95" s="11">
        <v>436194</v>
      </c>
      <c r="G95" s="11">
        <v>473097</v>
      </c>
      <c r="H95" s="11">
        <v>473373</v>
      </c>
      <c r="I95" s="11">
        <v>567885</v>
      </c>
      <c r="J95" s="11">
        <v>619767</v>
      </c>
      <c r="K95" s="11">
        <v>607119</v>
      </c>
      <c r="L95" s="11">
        <v>622281</v>
      </c>
      <c r="M95" s="11">
        <v>651517</v>
      </c>
      <c r="N95" s="11">
        <v>669964</v>
      </c>
      <c r="O95" s="11">
        <v>674105</v>
      </c>
      <c r="P95" s="11">
        <v>694398</v>
      </c>
      <c r="Q95" s="11">
        <v>710179</v>
      </c>
      <c r="R95" s="11">
        <v>724627</v>
      </c>
      <c r="S95" s="11">
        <v>743363</v>
      </c>
      <c r="T95" s="11">
        <v>775470</v>
      </c>
      <c r="U95" s="19">
        <v>11235242</v>
      </c>
    </row>
    <row r="96" spans="1:21">
      <c r="A96" s="9" t="s">
        <v>92</v>
      </c>
      <c r="B96" s="10">
        <v>0</v>
      </c>
      <c r="C96" s="11">
        <v>0</v>
      </c>
      <c r="D96" s="11">
        <v>0</v>
      </c>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9">
        <v>0</v>
      </c>
    </row>
    <row r="97" spans="1:21">
      <c r="A97" s="9" t="s">
        <v>93</v>
      </c>
      <c r="B97" s="10"/>
      <c r="C97" s="11"/>
      <c r="D97" s="11"/>
      <c r="E97" s="11"/>
      <c r="F97" s="11"/>
      <c r="G97" s="11">
        <v>21400</v>
      </c>
      <c r="H97" s="11">
        <v>19983</v>
      </c>
      <c r="I97" s="11">
        <v>20438</v>
      </c>
      <c r="J97" s="11">
        <v>20900</v>
      </c>
      <c r="K97" s="11">
        <v>21019</v>
      </c>
      <c r="L97" s="11">
        <v>20694</v>
      </c>
      <c r="M97" s="11">
        <v>20984</v>
      </c>
      <c r="N97" s="11">
        <v>23244</v>
      </c>
      <c r="O97" s="11">
        <v>22301</v>
      </c>
      <c r="P97" s="11">
        <v>22222</v>
      </c>
      <c r="Q97" s="11">
        <v>22624</v>
      </c>
      <c r="R97" s="11">
        <v>23121</v>
      </c>
      <c r="S97" s="11"/>
      <c r="T97" s="11"/>
      <c r="U97" s="19">
        <v>258930</v>
      </c>
    </row>
    <row r="98" spans="1:21">
      <c r="A98" s="9" t="s">
        <v>94</v>
      </c>
      <c r="B98" s="10">
        <v>2083</v>
      </c>
      <c r="C98" s="11">
        <v>2095</v>
      </c>
      <c r="D98" s="11">
        <v>2072</v>
      </c>
      <c r="E98" s="11">
        <v>1882</v>
      </c>
      <c r="F98" s="11">
        <v>1892</v>
      </c>
      <c r="G98" s="11">
        <v>1729</v>
      </c>
      <c r="H98" s="11">
        <v>1721</v>
      </c>
      <c r="I98" s="11">
        <v>1682</v>
      </c>
      <c r="J98" s="11">
        <v>1786</v>
      </c>
      <c r="K98" s="11">
        <v>1783</v>
      </c>
      <c r="L98" s="11">
        <v>1806</v>
      </c>
      <c r="M98" s="11">
        <v>1922</v>
      </c>
      <c r="N98" s="11">
        <v>2176</v>
      </c>
      <c r="O98" s="11">
        <v>1970</v>
      </c>
      <c r="P98" s="11">
        <v>2017</v>
      </c>
      <c r="Q98" s="11">
        <v>2059</v>
      </c>
      <c r="R98" s="11">
        <v>2104</v>
      </c>
      <c r="S98" s="11">
        <v>1863</v>
      </c>
      <c r="T98" s="11">
        <v>1939</v>
      </c>
      <c r="U98" s="19">
        <v>36581</v>
      </c>
    </row>
    <row r="99" spans="1:21">
      <c r="A99" s="9" t="s">
        <v>95</v>
      </c>
      <c r="B99" s="10">
        <v>44322</v>
      </c>
      <c r="C99" s="11">
        <v>45965</v>
      </c>
      <c r="D99" s="11">
        <v>47433</v>
      </c>
      <c r="E99" s="11">
        <v>51105</v>
      </c>
      <c r="F99" s="11">
        <v>52820</v>
      </c>
      <c r="G99" s="11">
        <v>55800</v>
      </c>
      <c r="H99" s="11">
        <v>60423</v>
      </c>
      <c r="I99" s="11">
        <v>65306</v>
      </c>
      <c r="J99" s="11">
        <v>71106</v>
      </c>
      <c r="K99" s="11">
        <v>77414</v>
      </c>
      <c r="L99" s="11">
        <v>81883</v>
      </c>
      <c r="M99" s="11">
        <v>86573</v>
      </c>
      <c r="N99" s="11">
        <v>91635</v>
      </c>
      <c r="O99" s="11">
        <v>92961</v>
      </c>
      <c r="P99" s="11">
        <v>94228</v>
      </c>
      <c r="Q99" s="11">
        <v>106307</v>
      </c>
      <c r="R99" s="11">
        <v>104256</v>
      </c>
      <c r="S99" s="11">
        <v>109303</v>
      </c>
      <c r="T99" s="11">
        <v>118509</v>
      </c>
      <c r="U99" s="19">
        <v>1457349</v>
      </c>
    </row>
    <row r="100" spans="1:21">
      <c r="A100" s="9" t="s">
        <v>96</v>
      </c>
      <c r="B100" s="10">
        <v>166279</v>
      </c>
      <c r="C100" s="11">
        <v>174693</v>
      </c>
      <c r="D100" s="11">
        <v>176748</v>
      </c>
      <c r="E100" s="11">
        <v>191969</v>
      </c>
      <c r="F100" s="11">
        <v>197161</v>
      </c>
      <c r="G100" s="11">
        <v>212851</v>
      </c>
      <c r="H100" s="11">
        <v>228929</v>
      </c>
      <c r="I100" s="11">
        <v>233092</v>
      </c>
      <c r="J100" s="11">
        <v>257476</v>
      </c>
      <c r="K100" s="11">
        <v>251987</v>
      </c>
      <c r="L100" s="11">
        <v>250916</v>
      </c>
      <c r="M100" s="11">
        <v>270205</v>
      </c>
      <c r="N100" s="11">
        <v>279011</v>
      </c>
      <c r="O100" s="11">
        <v>281735</v>
      </c>
      <c r="P100" s="11">
        <v>290901</v>
      </c>
      <c r="Q100" s="11">
        <v>312631</v>
      </c>
      <c r="R100" s="11">
        <v>334418</v>
      </c>
      <c r="S100" s="11">
        <v>361493</v>
      </c>
      <c r="T100" s="11">
        <v>390792</v>
      </c>
      <c r="U100" s="19">
        <v>4863287</v>
      </c>
    </row>
    <row r="101" spans="1:21">
      <c r="A101" s="9" t="s">
        <v>97</v>
      </c>
      <c r="B101" s="10">
        <v>239944</v>
      </c>
      <c r="C101" s="11">
        <v>241000</v>
      </c>
      <c r="D101" s="11">
        <v>249704</v>
      </c>
      <c r="E101" s="11">
        <v>259235</v>
      </c>
      <c r="F101" s="11">
        <v>253594</v>
      </c>
      <c r="G101" s="11">
        <v>266380</v>
      </c>
      <c r="H101" s="11">
        <v>271053</v>
      </c>
      <c r="I101" s="11">
        <v>272889</v>
      </c>
      <c r="J101" s="11">
        <v>273993</v>
      </c>
      <c r="K101" s="11">
        <v>275342</v>
      </c>
      <c r="L101" s="11">
        <v>265512</v>
      </c>
      <c r="M101" s="11">
        <v>277519</v>
      </c>
      <c r="N101" s="11">
        <v>285320</v>
      </c>
      <c r="O101" s="11">
        <v>275770</v>
      </c>
      <c r="P101" s="11">
        <v>279369</v>
      </c>
      <c r="Q101" s="11">
        <v>275676</v>
      </c>
      <c r="R101" s="11">
        <v>272856</v>
      </c>
      <c r="S101" s="11">
        <v>277123</v>
      </c>
      <c r="T101" s="11">
        <v>271852</v>
      </c>
      <c r="U101" s="19">
        <v>5084131</v>
      </c>
    </row>
    <row r="102" spans="1:21">
      <c r="A102" s="9" t="s">
        <v>98</v>
      </c>
      <c r="B102" s="10">
        <v>220386</v>
      </c>
      <c r="C102" s="11">
        <v>228982</v>
      </c>
      <c r="D102" s="11">
        <v>216251</v>
      </c>
      <c r="E102" s="11">
        <v>197819</v>
      </c>
      <c r="F102" s="11">
        <v>185431</v>
      </c>
      <c r="G102" s="11">
        <v>204755</v>
      </c>
      <c r="H102" s="11">
        <v>202821</v>
      </c>
      <c r="I102" s="11">
        <v>197286</v>
      </c>
      <c r="J102" s="11">
        <v>214001</v>
      </c>
      <c r="K102" s="11">
        <v>212552</v>
      </c>
      <c r="L102" s="11">
        <v>219991</v>
      </c>
      <c r="M102" s="11">
        <v>225784</v>
      </c>
      <c r="N102" s="11">
        <v>225972</v>
      </c>
      <c r="O102" s="11">
        <v>212982</v>
      </c>
      <c r="P102" s="11">
        <v>209633</v>
      </c>
      <c r="Q102" s="11">
        <v>210138</v>
      </c>
      <c r="R102" s="11">
        <v>208407</v>
      </c>
      <c r="S102" s="11">
        <v>217540</v>
      </c>
      <c r="T102" s="11">
        <v>227835</v>
      </c>
      <c r="U102" s="19">
        <v>4038566</v>
      </c>
    </row>
    <row r="103" spans="1:21">
      <c r="A103" s="9" t="s">
        <v>99</v>
      </c>
      <c r="B103" s="10">
        <v>21810</v>
      </c>
      <c r="C103" s="11">
        <v>21810</v>
      </c>
      <c r="D103" s="11">
        <v>24066</v>
      </c>
      <c r="E103" s="11">
        <v>24105</v>
      </c>
      <c r="F103" s="11">
        <v>24354</v>
      </c>
      <c r="G103" s="11">
        <v>25769</v>
      </c>
      <c r="H103" s="11">
        <v>25782</v>
      </c>
      <c r="I103" s="11">
        <v>31536</v>
      </c>
      <c r="J103" s="11">
        <v>45744</v>
      </c>
      <c r="K103" s="11">
        <v>45744</v>
      </c>
      <c r="L103" s="11">
        <v>54776</v>
      </c>
      <c r="M103" s="11">
        <v>61410</v>
      </c>
      <c r="N103" s="11">
        <v>63861</v>
      </c>
      <c r="O103" s="11">
        <v>169964</v>
      </c>
      <c r="P103" s="11">
        <v>163552</v>
      </c>
      <c r="Q103" s="11">
        <v>159835</v>
      </c>
      <c r="R103" s="11">
        <v>163350</v>
      </c>
      <c r="S103" s="11">
        <v>177128</v>
      </c>
      <c r="T103" s="11">
        <v>182256</v>
      </c>
      <c r="U103" s="19">
        <v>1486852</v>
      </c>
    </row>
    <row r="104" spans="1:21">
      <c r="A104" s="9" t="s">
        <v>100</v>
      </c>
      <c r="B104" s="10">
        <v>3057</v>
      </c>
      <c r="C104" s="11">
        <v>2896</v>
      </c>
      <c r="D104" s="11">
        <v>2815</v>
      </c>
      <c r="E104" s="11">
        <v>2631</v>
      </c>
      <c r="F104" s="11">
        <v>2837</v>
      </c>
      <c r="G104" s="11">
        <v>2652</v>
      </c>
      <c r="H104" s="11">
        <v>3287</v>
      </c>
      <c r="I104" s="11">
        <v>2593</v>
      </c>
      <c r="J104" s="11">
        <v>3489</v>
      </c>
      <c r="K104" s="11">
        <v>2876</v>
      </c>
      <c r="L104" s="11">
        <v>3121</v>
      </c>
      <c r="M104" s="11">
        <v>3145</v>
      </c>
      <c r="N104" s="11">
        <v>3202</v>
      </c>
      <c r="O104" s="11">
        <v>3221</v>
      </c>
      <c r="P104" s="11">
        <v>3563</v>
      </c>
      <c r="Q104" s="11">
        <v>3396</v>
      </c>
      <c r="R104" s="11">
        <v>3501</v>
      </c>
      <c r="S104" s="11">
        <v>3138</v>
      </c>
      <c r="T104" s="11">
        <v>3551</v>
      </c>
      <c r="U104" s="19">
        <v>58971</v>
      </c>
    </row>
    <row r="105" spans="1:21">
      <c r="A105" s="9" t="s">
        <v>101</v>
      </c>
      <c r="B105" s="10">
        <v>171736</v>
      </c>
      <c r="C105" s="11">
        <v>173995</v>
      </c>
      <c r="D105" s="11">
        <v>183367</v>
      </c>
      <c r="E105" s="11">
        <v>178419</v>
      </c>
      <c r="F105" s="11">
        <v>184438</v>
      </c>
      <c r="G105" s="11">
        <v>179382</v>
      </c>
      <c r="H105" s="11">
        <v>197944</v>
      </c>
      <c r="I105" s="11">
        <v>103119</v>
      </c>
      <c r="J105" s="11">
        <v>109526</v>
      </c>
      <c r="K105" s="11">
        <v>108239</v>
      </c>
      <c r="L105" s="11">
        <v>107567</v>
      </c>
      <c r="M105" s="11">
        <v>116365</v>
      </c>
      <c r="N105" s="11">
        <v>111636</v>
      </c>
      <c r="O105" s="11">
        <v>103997</v>
      </c>
      <c r="P105" s="11">
        <v>110034</v>
      </c>
      <c r="Q105" s="11">
        <v>111003</v>
      </c>
      <c r="R105" s="11">
        <v>111261</v>
      </c>
      <c r="S105" s="11">
        <v>112263</v>
      </c>
      <c r="T105" s="11">
        <v>108786</v>
      </c>
      <c r="U105" s="19">
        <v>2583077</v>
      </c>
    </row>
    <row r="106" spans="1:21">
      <c r="A106" s="9" t="s">
        <v>102</v>
      </c>
      <c r="B106" s="10">
        <v>214939</v>
      </c>
      <c r="C106" s="11">
        <v>238958</v>
      </c>
      <c r="D106" s="11">
        <v>243036</v>
      </c>
      <c r="E106" s="11">
        <v>255508</v>
      </c>
      <c r="F106" s="11">
        <v>265339</v>
      </c>
      <c r="G106" s="11">
        <v>281241</v>
      </c>
      <c r="H106" s="11">
        <v>280001</v>
      </c>
      <c r="I106" s="11">
        <v>280001</v>
      </c>
      <c r="J106" s="11">
        <v>318053</v>
      </c>
      <c r="K106" s="11">
        <v>318053</v>
      </c>
      <c r="L106" s="11">
        <v>330638</v>
      </c>
      <c r="M106" s="11">
        <v>347264</v>
      </c>
      <c r="N106" s="11">
        <v>364678</v>
      </c>
      <c r="O106" s="11">
        <v>373267</v>
      </c>
      <c r="P106" s="11">
        <v>388401</v>
      </c>
      <c r="Q106" s="11">
        <v>395018</v>
      </c>
      <c r="R106" s="11">
        <v>396991</v>
      </c>
      <c r="S106" s="11">
        <v>399893</v>
      </c>
      <c r="T106" s="11">
        <v>419300</v>
      </c>
      <c r="U106" s="19">
        <v>6110579</v>
      </c>
    </row>
    <row r="107" spans="1:21">
      <c r="A107" s="9" t="s">
        <v>103</v>
      </c>
      <c r="B107" s="10">
        <v>55312</v>
      </c>
      <c r="C107" s="11">
        <v>57724</v>
      </c>
      <c r="D107" s="11">
        <v>56589</v>
      </c>
      <c r="E107" s="11">
        <v>58531</v>
      </c>
      <c r="F107" s="11">
        <v>64500</v>
      </c>
      <c r="G107" s="11">
        <v>53893</v>
      </c>
      <c r="H107" s="11">
        <v>73081</v>
      </c>
      <c r="I107" s="11">
        <v>50794</v>
      </c>
      <c r="J107" s="11">
        <v>63367</v>
      </c>
      <c r="K107" s="11">
        <v>59456</v>
      </c>
      <c r="L107" s="11">
        <v>55279</v>
      </c>
      <c r="M107" s="11">
        <v>60240</v>
      </c>
      <c r="N107" s="11">
        <v>73487</v>
      </c>
      <c r="O107" s="11">
        <v>77158</v>
      </c>
      <c r="P107" s="11">
        <v>74843</v>
      </c>
      <c r="Q107" s="11">
        <v>72830</v>
      </c>
      <c r="R107" s="11">
        <v>70483</v>
      </c>
      <c r="S107" s="11">
        <v>60673</v>
      </c>
      <c r="T107" s="11">
        <v>63351</v>
      </c>
      <c r="U107" s="19">
        <v>1201591</v>
      </c>
    </row>
    <row r="108" spans="1:21">
      <c r="A108" s="9" t="s">
        <v>104</v>
      </c>
      <c r="B108" s="10">
        <v>352428</v>
      </c>
      <c r="C108" s="11">
        <v>369239</v>
      </c>
      <c r="D108" s="11">
        <v>383101</v>
      </c>
      <c r="E108" s="11">
        <v>418909</v>
      </c>
      <c r="F108" s="11">
        <v>407809</v>
      </c>
      <c r="G108" s="11">
        <v>445253</v>
      </c>
      <c r="H108" s="11">
        <v>444962</v>
      </c>
      <c r="I108" s="11">
        <v>467262</v>
      </c>
      <c r="J108" s="11">
        <v>476625</v>
      </c>
      <c r="K108" s="11">
        <v>488410</v>
      </c>
      <c r="L108" s="11">
        <v>495772</v>
      </c>
      <c r="M108" s="11">
        <v>525243</v>
      </c>
      <c r="N108" s="11">
        <v>543747</v>
      </c>
      <c r="O108" s="11">
        <v>551660</v>
      </c>
      <c r="P108" s="11">
        <v>594228</v>
      </c>
      <c r="Q108" s="11">
        <v>581497</v>
      </c>
      <c r="R108" s="11">
        <v>610810</v>
      </c>
      <c r="S108" s="11">
        <v>620309</v>
      </c>
      <c r="T108" s="11">
        <v>652912</v>
      </c>
      <c r="U108" s="19">
        <v>9430176</v>
      </c>
    </row>
    <row r="109" spans="1:21">
      <c r="A109" s="9" t="s">
        <v>105</v>
      </c>
      <c r="B109" s="10">
        <v>13325</v>
      </c>
      <c r="C109" s="11">
        <v>13396</v>
      </c>
      <c r="D109" s="11">
        <v>10134</v>
      </c>
      <c r="E109" s="11">
        <v>12220</v>
      </c>
      <c r="F109" s="11">
        <v>12725</v>
      </c>
      <c r="G109" s="11">
        <v>12907</v>
      </c>
      <c r="H109" s="11">
        <v>12803</v>
      </c>
      <c r="I109" s="11">
        <v>12161</v>
      </c>
      <c r="J109" s="11">
        <v>12253</v>
      </c>
      <c r="K109" s="11">
        <v>12840</v>
      </c>
      <c r="L109" s="11">
        <v>13141</v>
      </c>
      <c r="M109" s="11">
        <v>13428</v>
      </c>
      <c r="N109" s="11">
        <v>13751</v>
      </c>
      <c r="O109" s="11">
        <v>13500</v>
      </c>
      <c r="P109" s="11">
        <v>14862</v>
      </c>
      <c r="Q109" s="11">
        <v>16304</v>
      </c>
      <c r="R109" s="11">
        <v>16660</v>
      </c>
      <c r="S109" s="11">
        <v>15900</v>
      </c>
      <c r="T109" s="11">
        <v>15708</v>
      </c>
      <c r="U109" s="19">
        <v>258018</v>
      </c>
    </row>
    <row r="110" spans="1:21">
      <c r="A110" s="9" t="s">
        <v>106</v>
      </c>
      <c r="B110" s="10">
        <v>79723</v>
      </c>
      <c r="C110" s="11">
        <v>79510</v>
      </c>
      <c r="D110" s="11">
        <v>76218</v>
      </c>
      <c r="E110" s="11">
        <v>76455</v>
      </c>
      <c r="F110" s="11">
        <v>72647</v>
      </c>
      <c r="G110" s="11">
        <v>76092</v>
      </c>
      <c r="H110" s="11">
        <v>74573</v>
      </c>
      <c r="I110" s="11">
        <v>72055</v>
      </c>
      <c r="J110" s="11">
        <v>75746</v>
      </c>
      <c r="K110" s="11">
        <v>73195</v>
      </c>
      <c r="L110" s="11">
        <v>69948</v>
      </c>
      <c r="M110" s="11">
        <v>70042</v>
      </c>
      <c r="N110" s="11">
        <v>73456</v>
      </c>
      <c r="O110" s="11">
        <v>74000</v>
      </c>
      <c r="P110" s="11">
        <v>75950</v>
      </c>
      <c r="Q110" s="11">
        <v>75647</v>
      </c>
      <c r="R110" s="11">
        <v>78317</v>
      </c>
      <c r="S110" s="11">
        <v>81175</v>
      </c>
      <c r="T110" s="11">
        <v>82878</v>
      </c>
      <c r="U110" s="19">
        <v>1437627</v>
      </c>
    </row>
    <row r="111" spans="1:21">
      <c r="A111" s="9" t="s">
        <v>107</v>
      </c>
      <c r="B111" s="10">
        <v>31856</v>
      </c>
      <c r="C111" s="11">
        <v>34685</v>
      </c>
      <c r="D111" s="11">
        <v>37308</v>
      </c>
      <c r="E111" s="11">
        <v>34287</v>
      </c>
      <c r="F111" s="11">
        <v>34784</v>
      </c>
      <c r="G111" s="11">
        <v>35988</v>
      </c>
      <c r="H111" s="11">
        <v>36310</v>
      </c>
      <c r="I111" s="11">
        <v>34778</v>
      </c>
      <c r="J111" s="11">
        <v>34570</v>
      </c>
      <c r="K111" s="11">
        <v>33876</v>
      </c>
      <c r="L111" s="11">
        <v>35320</v>
      </c>
      <c r="M111" s="11">
        <v>39562</v>
      </c>
      <c r="N111" s="11">
        <v>39719</v>
      </c>
      <c r="O111" s="11">
        <v>36824</v>
      </c>
      <c r="P111" s="11">
        <v>38540</v>
      </c>
      <c r="Q111" s="11">
        <v>38726</v>
      </c>
      <c r="R111" s="11">
        <v>40259</v>
      </c>
      <c r="S111" s="11">
        <v>40273</v>
      </c>
      <c r="T111" s="11">
        <v>35970</v>
      </c>
      <c r="U111" s="19">
        <v>693635</v>
      </c>
    </row>
    <row r="112" spans="1:21">
      <c r="A112" s="9" t="s">
        <v>108</v>
      </c>
      <c r="B112" s="10">
        <v>425883</v>
      </c>
      <c r="C112" s="11">
        <v>431330</v>
      </c>
      <c r="D112" s="11">
        <v>445638</v>
      </c>
      <c r="E112" s="11">
        <v>455095</v>
      </c>
      <c r="F112" s="11">
        <v>502386</v>
      </c>
      <c r="G112" s="11">
        <v>612789</v>
      </c>
      <c r="H112" s="11">
        <v>653460</v>
      </c>
      <c r="I112" s="11">
        <v>663309</v>
      </c>
      <c r="J112" s="11">
        <v>674371</v>
      </c>
      <c r="K112" s="11">
        <v>744280</v>
      </c>
      <c r="L112" s="11">
        <v>772969</v>
      </c>
      <c r="M112" s="11">
        <v>785737</v>
      </c>
      <c r="N112" s="11">
        <v>800192</v>
      </c>
      <c r="O112" s="11">
        <v>823146</v>
      </c>
      <c r="P112" s="11">
        <v>717762</v>
      </c>
      <c r="Q112" s="11">
        <v>786304</v>
      </c>
      <c r="R112" s="11">
        <v>830416</v>
      </c>
      <c r="S112" s="11">
        <v>824917</v>
      </c>
      <c r="T112" s="11">
        <v>852153</v>
      </c>
      <c r="U112" s="19">
        <v>12802137</v>
      </c>
    </row>
    <row r="113" spans="1:21">
      <c r="A113" s="9" t="s">
        <v>109</v>
      </c>
      <c r="B113" s="10">
        <v>1550</v>
      </c>
      <c r="C113" s="11">
        <v>1579</v>
      </c>
      <c r="D113" s="11">
        <v>1545</v>
      </c>
      <c r="E113" s="11">
        <v>1743</v>
      </c>
      <c r="F113" s="11">
        <v>1643</v>
      </c>
      <c r="G113" s="11">
        <v>1393</v>
      </c>
      <c r="H113" s="11">
        <v>1300</v>
      </c>
      <c r="I113" s="11">
        <v>1186</v>
      </c>
      <c r="J113" s="11">
        <v>1413</v>
      </c>
      <c r="K113" s="11">
        <v>1341</v>
      </c>
      <c r="L113" s="11">
        <v>1301</v>
      </c>
      <c r="M113" s="11">
        <v>1324</v>
      </c>
      <c r="N113" s="11">
        <v>1458</v>
      </c>
      <c r="O113" s="11">
        <v>1349</v>
      </c>
      <c r="P113" s="11">
        <v>1320</v>
      </c>
      <c r="Q113" s="11">
        <v>1283</v>
      </c>
      <c r="R113" s="11">
        <v>1450</v>
      </c>
      <c r="S113" s="11">
        <v>1447</v>
      </c>
      <c r="T113" s="11">
        <v>1488</v>
      </c>
      <c r="U113" s="19">
        <v>27113</v>
      </c>
    </row>
    <row r="114" spans="1:21">
      <c r="A114" s="9" t="s">
        <v>111</v>
      </c>
      <c r="B114" s="10">
        <v>189472</v>
      </c>
      <c r="C114" s="11">
        <v>210602</v>
      </c>
      <c r="D114" s="11">
        <v>230063</v>
      </c>
      <c r="E114" s="11">
        <v>246780</v>
      </c>
      <c r="F114" s="11">
        <v>236787</v>
      </c>
      <c r="G114" s="11">
        <v>249785</v>
      </c>
      <c r="H114" s="11">
        <v>258009</v>
      </c>
      <c r="I114" s="11">
        <v>259482</v>
      </c>
      <c r="J114" s="11">
        <v>274175</v>
      </c>
      <c r="K114" s="11">
        <v>280404</v>
      </c>
      <c r="L114" s="11">
        <v>283060</v>
      </c>
      <c r="M114" s="11">
        <v>306625</v>
      </c>
      <c r="N114" s="11">
        <v>318031</v>
      </c>
      <c r="O114" s="11">
        <v>320832</v>
      </c>
      <c r="P114" s="11">
        <v>334394</v>
      </c>
      <c r="Q114" s="11">
        <v>326826</v>
      </c>
      <c r="R114" s="11">
        <v>333230</v>
      </c>
      <c r="S114" s="11">
        <v>337534</v>
      </c>
      <c r="T114" s="11">
        <v>364420</v>
      </c>
      <c r="U114" s="19">
        <v>5360511</v>
      </c>
    </row>
    <row r="115" spans="1:21">
      <c r="A115" s="9" t="s">
        <v>110</v>
      </c>
      <c r="B115" s="10">
        <v>25106</v>
      </c>
      <c r="C115" s="11">
        <v>24267</v>
      </c>
      <c r="D115" s="11">
        <v>24039</v>
      </c>
      <c r="E115" s="11">
        <v>22899</v>
      </c>
      <c r="F115" s="11">
        <v>22222</v>
      </c>
      <c r="G115" s="11">
        <v>22991</v>
      </c>
      <c r="H115" s="11">
        <v>25674</v>
      </c>
      <c r="I115" s="11">
        <v>24884</v>
      </c>
      <c r="J115" s="11">
        <v>26649</v>
      </c>
      <c r="K115" s="11">
        <v>24815</v>
      </c>
      <c r="L115" s="11">
        <v>24693</v>
      </c>
      <c r="M115" s="11">
        <v>24498</v>
      </c>
      <c r="N115" s="11">
        <v>25091</v>
      </c>
      <c r="O115" s="11">
        <v>23972</v>
      </c>
      <c r="P115" s="11">
        <v>25032</v>
      </c>
      <c r="Q115" s="11">
        <v>23287</v>
      </c>
      <c r="R115" s="11">
        <v>24644</v>
      </c>
      <c r="S115" s="11">
        <v>22958</v>
      </c>
      <c r="T115" s="11">
        <v>24965</v>
      </c>
      <c r="U115" s="19">
        <v>462686</v>
      </c>
    </row>
    <row r="116" spans="1:21">
      <c r="A116" s="9" t="s">
        <v>112</v>
      </c>
      <c r="B116" s="10">
        <v>40014</v>
      </c>
      <c r="C116" s="11">
        <v>45303</v>
      </c>
      <c r="D116" s="11">
        <v>46933</v>
      </c>
      <c r="E116" s="11">
        <v>47004</v>
      </c>
      <c r="F116" s="11">
        <v>44906</v>
      </c>
      <c r="G116" s="11">
        <v>56844</v>
      </c>
      <c r="H116" s="11">
        <v>53606</v>
      </c>
      <c r="I116" s="11">
        <v>51633</v>
      </c>
      <c r="J116" s="11">
        <v>60068</v>
      </c>
      <c r="K116" s="11">
        <v>50499</v>
      </c>
      <c r="L116" s="11">
        <v>53618</v>
      </c>
      <c r="M116" s="11">
        <v>51314</v>
      </c>
      <c r="N116" s="11">
        <v>57318</v>
      </c>
      <c r="O116" s="11">
        <v>52807</v>
      </c>
      <c r="P116" s="11">
        <v>40384</v>
      </c>
      <c r="Q116" s="11">
        <v>55550</v>
      </c>
      <c r="R116" s="11">
        <v>55332</v>
      </c>
      <c r="S116" s="11">
        <v>57670</v>
      </c>
      <c r="T116" s="11">
        <v>57075</v>
      </c>
      <c r="U116" s="19">
        <v>977878</v>
      </c>
    </row>
    <row r="117" spans="1:21">
      <c r="A117" s="9" t="s">
        <v>113</v>
      </c>
      <c r="B117" s="10">
        <v>111769</v>
      </c>
      <c r="C117" s="11">
        <v>111800</v>
      </c>
      <c r="D117" s="11">
        <v>113000</v>
      </c>
      <c r="E117" s="11">
        <v>110700</v>
      </c>
      <c r="F117" s="11">
        <v>104000</v>
      </c>
      <c r="G117" s="11">
        <v>111060</v>
      </c>
      <c r="H117" s="11">
        <v>110769</v>
      </c>
      <c r="I117" s="11">
        <v>105948</v>
      </c>
      <c r="J117" s="11">
        <v>113067</v>
      </c>
      <c r="K117" s="11">
        <v>118133</v>
      </c>
      <c r="L117" s="11">
        <v>111398</v>
      </c>
      <c r="M117" s="11">
        <v>112535</v>
      </c>
      <c r="N117" s="11">
        <v>115095</v>
      </c>
      <c r="O117" s="11">
        <v>117320</v>
      </c>
      <c r="P117" s="11">
        <v>113779</v>
      </c>
      <c r="Q117" s="11">
        <v>109918</v>
      </c>
      <c r="R117" s="11">
        <v>109995</v>
      </c>
      <c r="S117" s="11">
        <v>109869</v>
      </c>
      <c r="T117" s="11">
        <v>106040</v>
      </c>
      <c r="U117" s="19">
        <v>2116195</v>
      </c>
    </row>
    <row r="118" spans="1:21">
      <c r="A118" s="9" t="s">
        <v>114</v>
      </c>
      <c r="B118" s="10">
        <v>705</v>
      </c>
      <c r="C118" s="11">
        <v>704</v>
      </c>
      <c r="D118" s="11">
        <v>704</v>
      </c>
      <c r="E118" s="11">
        <v>704</v>
      </c>
      <c r="F118" s="11">
        <v>704</v>
      </c>
      <c r="G118" s="11">
        <v>704</v>
      </c>
      <c r="H118" s="11">
        <v>717</v>
      </c>
      <c r="I118" s="11">
        <v>669</v>
      </c>
      <c r="J118" s="11">
        <v>580</v>
      </c>
      <c r="K118" s="11">
        <v>680</v>
      </c>
      <c r="L118" s="11">
        <v>615</v>
      </c>
      <c r="M118" s="11">
        <v>632</v>
      </c>
      <c r="N118" s="11">
        <v>653</v>
      </c>
      <c r="O118" s="11">
        <v>635</v>
      </c>
      <c r="P118" s="11">
        <v>622</v>
      </c>
      <c r="Q118" s="11">
        <v>599</v>
      </c>
      <c r="R118" s="11">
        <v>607</v>
      </c>
      <c r="S118" s="11">
        <v>566</v>
      </c>
      <c r="T118" s="11">
        <v>625</v>
      </c>
      <c r="U118" s="19">
        <v>12425</v>
      </c>
    </row>
    <row r="119" spans="1:21">
      <c r="A119" s="9" t="s">
        <v>115</v>
      </c>
      <c r="B119" s="10">
        <v>113915</v>
      </c>
      <c r="C119" s="11">
        <v>119277</v>
      </c>
      <c r="D119" s="11">
        <v>116151</v>
      </c>
      <c r="E119" s="11">
        <v>125721</v>
      </c>
      <c r="F119" s="11">
        <v>124696</v>
      </c>
      <c r="G119" s="11">
        <v>133720</v>
      </c>
      <c r="H119" s="11">
        <v>137704</v>
      </c>
      <c r="I119" s="11">
        <v>142856</v>
      </c>
      <c r="J119" s="11">
        <v>151152</v>
      </c>
      <c r="K119" s="11">
        <v>150084</v>
      </c>
      <c r="L119" s="11">
        <v>148693</v>
      </c>
      <c r="M119" s="11">
        <v>159615</v>
      </c>
      <c r="N119" s="11">
        <v>168248</v>
      </c>
      <c r="O119" s="11">
        <v>165321</v>
      </c>
      <c r="P119" s="11">
        <v>175866</v>
      </c>
      <c r="Q119" s="11">
        <v>179967</v>
      </c>
      <c r="R119" s="11">
        <v>183759</v>
      </c>
      <c r="S119" s="11">
        <v>191363</v>
      </c>
      <c r="T119" s="11">
        <v>197744</v>
      </c>
      <c r="U119" s="19">
        <v>2885852</v>
      </c>
    </row>
    <row r="120" spans="1:21">
      <c r="A120" s="9" t="s">
        <v>116</v>
      </c>
      <c r="B120" s="10">
        <v>172415</v>
      </c>
      <c r="C120" s="11">
        <v>178161</v>
      </c>
      <c r="D120" s="11">
        <v>178161</v>
      </c>
      <c r="E120" s="11">
        <v>187147</v>
      </c>
      <c r="F120" s="11">
        <v>186275</v>
      </c>
      <c r="G120" s="11">
        <v>193064</v>
      </c>
      <c r="H120" s="11">
        <v>194664</v>
      </c>
      <c r="I120" s="11">
        <v>193538</v>
      </c>
      <c r="J120" s="11">
        <v>205387</v>
      </c>
      <c r="K120" s="11">
        <v>204070</v>
      </c>
      <c r="L120" s="11">
        <v>208698</v>
      </c>
      <c r="M120" s="11">
        <v>206915</v>
      </c>
      <c r="N120" s="11">
        <v>210377</v>
      </c>
      <c r="O120" s="11">
        <v>205020</v>
      </c>
      <c r="P120" s="11">
        <v>207182</v>
      </c>
      <c r="Q120" s="11">
        <v>206896</v>
      </c>
      <c r="R120" s="11">
        <v>206777</v>
      </c>
      <c r="S120" s="11">
        <v>206635</v>
      </c>
      <c r="T120" s="11">
        <v>209158</v>
      </c>
      <c r="U120" s="19">
        <v>3760540</v>
      </c>
    </row>
    <row r="121" spans="1:21">
      <c r="A121" s="9" t="s">
        <v>117</v>
      </c>
      <c r="B121" s="10">
        <v>51217</v>
      </c>
      <c r="C121" s="11">
        <v>53379</v>
      </c>
      <c r="D121" s="11">
        <v>53727</v>
      </c>
      <c r="E121" s="11">
        <v>56052</v>
      </c>
      <c r="F121" s="11">
        <v>52849</v>
      </c>
      <c r="G121" s="11">
        <v>58322</v>
      </c>
      <c r="H121" s="11">
        <v>57946</v>
      </c>
      <c r="I121" s="11">
        <v>56694</v>
      </c>
      <c r="J121" s="11">
        <v>60589</v>
      </c>
      <c r="K121" s="11">
        <v>60641</v>
      </c>
      <c r="L121" s="11">
        <v>62414</v>
      </c>
      <c r="M121" s="11">
        <v>64149</v>
      </c>
      <c r="N121" s="11">
        <v>67549</v>
      </c>
      <c r="O121" s="11">
        <v>61360</v>
      </c>
      <c r="P121" s="11">
        <v>61671</v>
      </c>
      <c r="Q121" s="11">
        <v>61520</v>
      </c>
      <c r="R121" s="11">
        <v>62708</v>
      </c>
      <c r="S121" s="11">
        <v>55718</v>
      </c>
      <c r="T121" s="11">
        <v>66103</v>
      </c>
      <c r="U121" s="19">
        <v>1124608</v>
      </c>
    </row>
    <row r="122" spans="1:21">
      <c r="A122" s="9" t="s">
        <v>118</v>
      </c>
      <c r="B122" s="10">
        <v>8517</v>
      </c>
      <c r="C122" s="11">
        <v>8516</v>
      </c>
      <c r="D122" s="11">
        <v>7535</v>
      </c>
      <c r="E122" s="11">
        <v>7550</v>
      </c>
      <c r="F122" s="11">
        <v>7739</v>
      </c>
      <c r="G122" s="11">
        <v>7739</v>
      </c>
      <c r="H122" s="11">
        <v>8069</v>
      </c>
      <c r="I122" s="11">
        <v>8482</v>
      </c>
      <c r="J122" s="11">
        <v>9598</v>
      </c>
      <c r="K122" s="11">
        <v>9355</v>
      </c>
      <c r="L122" s="11">
        <v>8788</v>
      </c>
      <c r="M122" s="11">
        <v>9114</v>
      </c>
      <c r="N122" s="11">
        <v>9314</v>
      </c>
      <c r="O122" s="11">
        <v>10665</v>
      </c>
      <c r="P122" s="11">
        <v>9971</v>
      </c>
      <c r="Q122" s="11">
        <v>9006</v>
      </c>
      <c r="R122" s="11">
        <v>9976</v>
      </c>
      <c r="S122" s="11">
        <v>10520</v>
      </c>
      <c r="T122" s="11">
        <v>11176</v>
      </c>
      <c r="U122" s="19">
        <v>171630</v>
      </c>
    </row>
    <row r="123" spans="1:21">
      <c r="A123" s="9" t="s">
        <v>119</v>
      </c>
      <c r="B123" s="10">
        <v>992332</v>
      </c>
      <c r="C123" s="11">
        <v>1022524</v>
      </c>
      <c r="D123" s="11">
        <v>1019502</v>
      </c>
      <c r="E123" s="11">
        <v>1020361</v>
      </c>
      <c r="F123" s="11">
        <v>990688</v>
      </c>
      <c r="G123" s="11">
        <v>942679</v>
      </c>
      <c r="H123" s="11">
        <v>907868</v>
      </c>
      <c r="I123" s="11">
        <v>836163</v>
      </c>
      <c r="J123" s="11">
        <v>819277</v>
      </c>
      <c r="K123" s="11">
        <v>806919</v>
      </c>
      <c r="L123" s="11">
        <v>785442</v>
      </c>
      <c r="M123" s="11">
        <v>691419</v>
      </c>
      <c r="N123" s="11">
        <v>766199</v>
      </c>
      <c r="O123" s="11">
        <v>814762</v>
      </c>
      <c r="P123" s="11">
        <v>778214</v>
      </c>
      <c r="Q123" s="11">
        <v>778260</v>
      </c>
      <c r="R123" s="11">
        <v>806600</v>
      </c>
      <c r="S123" s="11">
        <v>856160</v>
      </c>
      <c r="T123" s="11">
        <v>904234</v>
      </c>
      <c r="U123" s="19">
        <v>16539603</v>
      </c>
    </row>
    <row r="124" spans="1:21">
      <c r="A124" s="9" t="s">
        <v>120</v>
      </c>
      <c r="B124" s="10">
        <v>9535</v>
      </c>
      <c r="C124" s="11">
        <v>9829</v>
      </c>
      <c r="D124" s="11">
        <v>9669</v>
      </c>
      <c r="E124" s="11">
        <v>10010</v>
      </c>
      <c r="F124" s="11">
        <v>10596</v>
      </c>
      <c r="G124" s="11">
        <v>10533</v>
      </c>
      <c r="H124" s="11">
        <v>10883</v>
      </c>
      <c r="I124" s="11">
        <v>10821</v>
      </c>
      <c r="J124" s="11">
        <v>12249</v>
      </c>
      <c r="K124" s="11">
        <v>12406</v>
      </c>
      <c r="L124" s="11">
        <v>12663</v>
      </c>
      <c r="M124" s="11">
        <v>12988</v>
      </c>
      <c r="N124" s="11">
        <v>16683</v>
      </c>
      <c r="O124" s="11">
        <v>16701</v>
      </c>
      <c r="P124" s="11">
        <v>14018</v>
      </c>
      <c r="Q124" s="11">
        <v>13960</v>
      </c>
      <c r="R124" s="11">
        <v>14567</v>
      </c>
      <c r="S124" s="11">
        <v>15580</v>
      </c>
      <c r="T124" s="11">
        <v>16040</v>
      </c>
      <c r="U124" s="19">
        <v>239731</v>
      </c>
    </row>
    <row r="125" spans="1:21">
      <c r="A125" s="9" t="s">
        <v>121</v>
      </c>
      <c r="B125" s="10">
        <v>13354</v>
      </c>
      <c r="C125" s="11">
        <v>11240</v>
      </c>
      <c r="D125" s="11">
        <v>10731</v>
      </c>
      <c r="E125" s="11">
        <v>11621</v>
      </c>
      <c r="F125" s="11">
        <v>11649</v>
      </c>
      <c r="G125" s="11">
        <v>11756</v>
      </c>
      <c r="H125" s="11">
        <v>12291</v>
      </c>
      <c r="I125" s="11">
        <v>12739</v>
      </c>
      <c r="J125" s="11">
        <v>14436</v>
      </c>
      <c r="K125" s="11">
        <v>14570</v>
      </c>
      <c r="L125" s="11">
        <v>14569</v>
      </c>
      <c r="M125" s="11">
        <v>15072</v>
      </c>
      <c r="N125" s="11">
        <v>16930</v>
      </c>
      <c r="O125" s="11">
        <v>16006</v>
      </c>
      <c r="P125" s="11">
        <v>16311</v>
      </c>
      <c r="Q125" s="11">
        <v>16203</v>
      </c>
      <c r="R125" s="11">
        <v>16500</v>
      </c>
      <c r="S125" s="11">
        <v>16218</v>
      </c>
      <c r="T125" s="11">
        <v>16303</v>
      </c>
      <c r="U125" s="19">
        <v>268499</v>
      </c>
    </row>
    <row r="126" spans="1:21">
      <c r="A126" s="9" t="s">
        <v>122</v>
      </c>
      <c r="B126" s="10">
        <v>146149</v>
      </c>
      <c r="C126" s="11">
        <v>168503</v>
      </c>
      <c r="D126" s="11">
        <v>179577</v>
      </c>
      <c r="E126" s="11">
        <v>166912</v>
      </c>
      <c r="F126" s="11">
        <v>164310</v>
      </c>
      <c r="G126" s="11">
        <v>167828</v>
      </c>
      <c r="H126" s="11">
        <v>160658</v>
      </c>
      <c r="I126" s="11">
        <v>151413</v>
      </c>
      <c r="J126" s="11">
        <v>414431</v>
      </c>
      <c r="K126" s="11">
        <v>432861</v>
      </c>
      <c r="L126" s="11">
        <v>431626</v>
      </c>
      <c r="M126" s="11">
        <v>328222</v>
      </c>
      <c r="N126" s="11">
        <v>184179</v>
      </c>
      <c r="O126" s="11">
        <v>183525</v>
      </c>
      <c r="P126" s="11">
        <v>189355</v>
      </c>
      <c r="Q126" s="11">
        <v>173235</v>
      </c>
      <c r="R126" s="11">
        <v>252662</v>
      </c>
      <c r="S126" s="11">
        <v>432849</v>
      </c>
      <c r="T126" s="11">
        <v>459339</v>
      </c>
      <c r="U126" s="19">
        <v>4787634</v>
      </c>
    </row>
    <row r="127" spans="1:21">
      <c r="A127" s="9" t="s">
        <v>123</v>
      </c>
      <c r="B127" s="10">
        <v>238394</v>
      </c>
      <c r="C127" s="11">
        <v>245709</v>
      </c>
      <c r="D127" s="11">
        <v>255909</v>
      </c>
      <c r="E127" s="11">
        <v>276967</v>
      </c>
      <c r="F127" s="11">
        <v>279565</v>
      </c>
      <c r="G127" s="11">
        <v>286852</v>
      </c>
      <c r="H127" s="11">
        <v>294844</v>
      </c>
      <c r="I127" s="11">
        <v>310643</v>
      </c>
      <c r="J127" s="11">
        <v>317328</v>
      </c>
      <c r="K127" s="11">
        <v>330842</v>
      </c>
      <c r="L127" s="11">
        <v>325206</v>
      </c>
      <c r="M127" s="11">
        <v>341891</v>
      </c>
      <c r="N127" s="11">
        <v>353009</v>
      </c>
      <c r="O127" s="11">
        <v>360051</v>
      </c>
      <c r="P127" s="11">
        <v>365004</v>
      </c>
      <c r="Q127" s="11">
        <v>368688</v>
      </c>
      <c r="R127" s="11">
        <v>377964</v>
      </c>
      <c r="S127" s="11">
        <v>379738</v>
      </c>
      <c r="T127" s="11">
        <v>397899</v>
      </c>
      <c r="U127" s="19">
        <v>6106503</v>
      </c>
    </row>
    <row r="128" spans="1:21">
      <c r="A128" s="9" t="s">
        <v>124</v>
      </c>
      <c r="B128" s="10">
        <v>32736</v>
      </c>
      <c r="C128" s="11">
        <v>33007</v>
      </c>
      <c r="D128" s="11">
        <v>31262</v>
      </c>
      <c r="E128" s="11">
        <v>33806</v>
      </c>
      <c r="F128" s="11">
        <v>33139</v>
      </c>
      <c r="G128" s="11">
        <v>31974</v>
      </c>
      <c r="H128" s="11">
        <v>30855</v>
      </c>
      <c r="I128" s="11">
        <v>33024</v>
      </c>
      <c r="J128" s="11">
        <v>33130</v>
      </c>
      <c r="K128" s="11">
        <v>34247</v>
      </c>
      <c r="L128" s="11">
        <v>35800</v>
      </c>
      <c r="M128" s="11">
        <v>35599</v>
      </c>
      <c r="N128" s="11">
        <v>34243</v>
      </c>
      <c r="O128" s="11">
        <v>40647</v>
      </c>
      <c r="P128" s="11">
        <v>40372</v>
      </c>
      <c r="Q128" s="11">
        <v>39614</v>
      </c>
      <c r="R128" s="11">
        <v>41290</v>
      </c>
      <c r="S128" s="11">
        <v>42572</v>
      </c>
      <c r="T128" s="11">
        <v>44802</v>
      </c>
      <c r="U128" s="19">
        <v>682119</v>
      </c>
    </row>
    <row r="129" spans="1:21">
      <c r="A129" s="9" t="s">
        <v>125</v>
      </c>
      <c r="B129" s="10">
        <v>34921</v>
      </c>
      <c r="C129" s="11">
        <v>35300</v>
      </c>
      <c r="D129" s="11">
        <v>34945</v>
      </c>
      <c r="E129" s="11">
        <v>37003</v>
      </c>
      <c r="F129" s="11">
        <v>35934</v>
      </c>
      <c r="G129" s="11">
        <v>37499</v>
      </c>
      <c r="H129" s="11">
        <v>38772</v>
      </c>
      <c r="I129" s="11">
        <v>38189</v>
      </c>
      <c r="J129" s="11">
        <v>40533</v>
      </c>
      <c r="K129" s="11">
        <v>39388</v>
      </c>
      <c r="L129" s="11">
        <v>39979</v>
      </c>
      <c r="M129" s="11">
        <v>40022</v>
      </c>
      <c r="N129" s="11">
        <v>43486</v>
      </c>
      <c r="O129" s="11">
        <v>40933</v>
      </c>
      <c r="P129" s="11">
        <v>42043</v>
      </c>
      <c r="Q129" s="11">
        <v>42351</v>
      </c>
      <c r="R129" s="11">
        <v>41934</v>
      </c>
      <c r="S129" s="11">
        <v>43377</v>
      </c>
      <c r="T129" s="11">
        <v>45199</v>
      </c>
      <c r="U129" s="19">
        <v>751808</v>
      </c>
    </row>
    <row r="130" spans="1:21">
      <c r="A130" s="9" t="s">
        <v>126</v>
      </c>
      <c r="B130" s="10">
        <v>30959</v>
      </c>
      <c r="C130" s="11">
        <v>31580</v>
      </c>
      <c r="D130" s="11">
        <v>30356</v>
      </c>
      <c r="E130" s="11">
        <v>28532</v>
      </c>
      <c r="F130" s="11">
        <v>27315</v>
      </c>
      <c r="G130" s="11">
        <v>28752</v>
      </c>
      <c r="H130" s="11">
        <v>27862</v>
      </c>
      <c r="I130" s="11">
        <v>26366</v>
      </c>
      <c r="J130" s="11">
        <v>27911</v>
      </c>
      <c r="K130" s="11">
        <v>26935</v>
      </c>
      <c r="L130" s="11">
        <v>25028</v>
      </c>
      <c r="M130" s="11">
        <v>23580</v>
      </c>
      <c r="N130" s="11">
        <v>24421</v>
      </c>
      <c r="O130" s="11">
        <v>25066</v>
      </c>
      <c r="P130" s="11">
        <v>28012</v>
      </c>
      <c r="Q130" s="11">
        <v>28695</v>
      </c>
      <c r="R130" s="11">
        <v>27887</v>
      </c>
      <c r="S130" s="11">
        <v>27329</v>
      </c>
      <c r="T130" s="11">
        <v>27218</v>
      </c>
      <c r="U130" s="19">
        <v>523804</v>
      </c>
    </row>
    <row r="131" spans="1:21">
      <c r="A131" s="9" t="s">
        <v>127</v>
      </c>
      <c r="B131" s="10">
        <v>212729</v>
      </c>
      <c r="C131" s="11">
        <v>228478</v>
      </c>
      <c r="D131" s="11">
        <v>230166</v>
      </c>
      <c r="E131" s="11">
        <v>241099</v>
      </c>
      <c r="F131" s="11">
        <v>233589</v>
      </c>
      <c r="G131" s="11">
        <v>208081</v>
      </c>
      <c r="H131" s="11">
        <v>187172</v>
      </c>
      <c r="I131" s="11">
        <v>197573</v>
      </c>
      <c r="J131" s="11">
        <v>212495</v>
      </c>
      <c r="K131" s="11">
        <v>216431</v>
      </c>
      <c r="L131" s="11">
        <v>209893</v>
      </c>
      <c r="M131" s="11">
        <v>222152</v>
      </c>
      <c r="N131" s="11">
        <v>224436</v>
      </c>
      <c r="O131" s="11">
        <v>224484</v>
      </c>
      <c r="P131" s="11">
        <v>229015</v>
      </c>
      <c r="Q131" s="11">
        <v>233948</v>
      </c>
      <c r="R131" s="11">
        <v>238515</v>
      </c>
      <c r="S131" s="11">
        <v>277048</v>
      </c>
      <c r="T131" s="11">
        <v>296884</v>
      </c>
      <c r="U131" s="19">
        <v>4324188</v>
      </c>
    </row>
    <row r="132" spans="1:21">
      <c r="A132" s="9" t="s">
        <v>128</v>
      </c>
      <c r="B132" s="10">
        <v>190713</v>
      </c>
      <c r="C132" s="11">
        <v>197820</v>
      </c>
      <c r="D132" s="11">
        <v>198520</v>
      </c>
      <c r="E132" s="11">
        <v>221075</v>
      </c>
      <c r="F132" s="11">
        <v>232074</v>
      </c>
      <c r="G132" s="11">
        <v>252961</v>
      </c>
      <c r="H132" s="11">
        <v>248367</v>
      </c>
      <c r="I132" s="11">
        <v>253228</v>
      </c>
      <c r="J132" s="11">
        <v>257917</v>
      </c>
      <c r="K132" s="11">
        <v>254461</v>
      </c>
      <c r="L132" s="11">
        <v>258979</v>
      </c>
      <c r="M132" s="11">
        <v>253948</v>
      </c>
      <c r="N132" s="11">
        <v>282112</v>
      </c>
      <c r="O132" s="11">
        <v>291342</v>
      </c>
      <c r="P132" s="11">
        <v>267703</v>
      </c>
      <c r="Q132" s="11">
        <v>258661</v>
      </c>
      <c r="R132" s="11">
        <v>241988</v>
      </c>
      <c r="S132" s="11">
        <v>242429</v>
      </c>
      <c r="T132" s="11">
        <v>393881</v>
      </c>
      <c r="U132" s="19">
        <v>4798179</v>
      </c>
    </row>
    <row r="133" spans="1:21">
      <c r="A133" s="9" t="s">
        <v>129</v>
      </c>
      <c r="B133" s="10">
        <v>2602</v>
      </c>
      <c r="C133" s="11">
        <v>2521</v>
      </c>
      <c r="D133" s="11">
        <v>2707</v>
      </c>
      <c r="E133" s="11">
        <v>2613</v>
      </c>
      <c r="F133" s="11">
        <v>2719</v>
      </c>
      <c r="G133" s="11">
        <v>2718</v>
      </c>
      <c r="H133" s="11">
        <v>2969</v>
      </c>
      <c r="I133" s="11">
        <v>2762</v>
      </c>
      <c r="J133" s="11">
        <v>2882</v>
      </c>
      <c r="K133" s="11">
        <v>3013</v>
      </c>
      <c r="L133" s="11">
        <v>3033</v>
      </c>
      <c r="M133" s="11">
        <v>2980</v>
      </c>
      <c r="N133" s="11">
        <v>2812</v>
      </c>
      <c r="O133" s="11">
        <v>2698</v>
      </c>
      <c r="P133" s="11">
        <v>2690</v>
      </c>
      <c r="Q133" s="11">
        <v>2695</v>
      </c>
      <c r="R133" s="11">
        <v>2647</v>
      </c>
      <c r="S133" s="11">
        <v>2626</v>
      </c>
      <c r="T133" s="11">
        <v>2719</v>
      </c>
      <c r="U133" s="19">
        <v>52406</v>
      </c>
    </row>
    <row r="134" spans="1:21">
      <c r="A134" s="9" t="s">
        <v>130</v>
      </c>
      <c r="B134" s="10">
        <v>38112</v>
      </c>
      <c r="C134" s="11">
        <v>41248</v>
      </c>
      <c r="D134" s="11">
        <v>39453</v>
      </c>
      <c r="E134" s="11">
        <v>44980</v>
      </c>
      <c r="F134" s="11">
        <v>41688</v>
      </c>
      <c r="G134" s="11">
        <v>48470</v>
      </c>
      <c r="H134" s="11">
        <v>49170</v>
      </c>
      <c r="I134" s="11">
        <v>52991</v>
      </c>
      <c r="J134" s="11">
        <v>55427</v>
      </c>
      <c r="K134" s="11">
        <v>55973</v>
      </c>
      <c r="L134" s="11">
        <v>58322</v>
      </c>
      <c r="M134" s="11">
        <v>62734</v>
      </c>
      <c r="N134" s="11">
        <v>65678</v>
      </c>
      <c r="O134" s="11">
        <v>63196</v>
      </c>
      <c r="P134" s="11">
        <v>66637</v>
      </c>
      <c r="Q134" s="11">
        <v>66737</v>
      </c>
      <c r="R134" s="11">
        <v>69895</v>
      </c>
      <c r="S134" s="11">
        <v>73203</v>
      </c>
      <c r="T134" s="11">
        <v>77180</v>
      </c>
      <c r="U134" s="19">
        <v>1071094</v>
      </c>
    </row>
    <row r="135" spans="1:21">
      <c r="A135" s="9" t="s">
        <v>131</v>
      </c>
      <c r="B135" s="10">
        <v>26071</v>
      </c>
      <c r="C135" s="11">
        <v>26920</v>
      </c>
      <c r="D135" s="11">
        <v>27672</v>
      </c>
      <c r="E135" s="11">
        <v>32175</v>
      </c>
      <c r="F135" s="11">
        <v>32164</v>
      </c>
      <c r="G135" s="11">
        <v>35025</v>
      </c>
      <c r="H135" s="11">
        <v>38108</v>
      </c>
      <c r="I135" s="11">
        <v>37101</v>
      </c>
      <c r="J135" s="11">
        <v>38827</v>
      </c>
      <c r="K135" s="11">
        <v>40099</v>
      </c>
      <c r="L135" s="11">
        <v>39833</v>
      </c>
      <c r="M135" s="11">
        <v>41337</v>
      </c>
      <c r="N135" s="11">
        <v>43985</v>
      </c>
      <c r="O135" s="11">
        <v>42263</v>
      </c>
      <c r="P135" s="11">
        <v>43554</v>
      </c>
      <c r="Q135" s="11">
        <v>44744</v>
      </c>
      <c r="R135" s="11">
        <v>45087</v>
      </c>
      <c r="S135" s="11">
        <v>48056</v>
      </c>
      <c r="T135" s="11">
        <v>50899</v>
      </c>
      <c r="U135" s="19">
        <v>733920</v>
      </c>
    </row>
    <row r="136" spans="1:21">
      <c r="A136" s="9" t="s">
        <v>132</v>
      </c>
      <c r="B136" s="10">
        <v>110042</v>
      </c>
      <c r="C136" s="11">
        <v>118503</v>
      </c>
      <c r="D136" s="11">
        <v>125341</v>
      </c>
      <c r="E136" s="11">
        <v>133619</v>
      </c>
      <c r="F136" s="11">
        <v>126014</v>
      </c>
      <c r="G136" s="11">
        <v>142343</v>
      </c>
      <c r="H136" s="11">
        <v>140993</v>
      </c>
      <c r="I136" s="11">
        <v>138731</v>
      </c>
      <c r="J136" s="11">
        <v>154253</v>
      </c>
      <c r="K136" s="11">
        <v>155823</v>
      </c>
      <c r="L136" s="11">
        <v>156698</v>
      </c>
      <c r="M136" s="11">
        <v>173534</v>
      </c>
      <c r="N136" s="11">
        <v>175986</v>
      </c>
      <c r="O136" s="11">
        <v>175551</v>
      </c>
      <c r="P136" s="11">
        <v>179379</v>
      </c>
      <c r="Q136" s="11">
        <v>174204</v>
      </c>
      <c r="R136" s="11">
        <v>180075</v>
      </c>
      <c r="S136" s="11">
        <v>186658</v>
      </c>
      <c r="T136" s="11">
        <v>192176</v>
      </c>
      <c r="U136" s="19">
        <v>2939923</v>
      </c>
    </row>
    <row r="137" spans="1:21">
      <c r="A137" s="9" t="s">
        <v>133</v>
      </c>
      <c r="B137" s="10"/>
      <c r="C137" s="11">
        <v>594000</v>
      </c>
      <c r="D137" s="11">
        <v>599915</v>
      </c>
      <c r="E137" s="11">
        <v>623591</v>
      </c>
      <c r="F137" s="11">
        <v>608288</v>
      </c>
      <c r="G137" s="11">
        <v>638243</v>
      </c>
      <c r="H137" s="11">
        <v>653918</v>
      </c>
      <c r="I137" s="11">
        <v>638300</v>
      </c>
      <c r="J137" s="11">
        <v>655702</v>
      </c>
      <c r="K137" s="11">
        <v>654859</v>
      </c>
      <c r="L137" s="11">
        <v>663358</v>
      </c>
      <c r="M137" s="11">
        <v>678537</v>
      </c>
      <c r="N137" s="11">
        <v>677508</v>
      </c>
      <c r="O137" s="11">
        <v>659073</v>
      </c>
      <c r="P137" s="11">
        <v>652130</v>
      </c>
      <c r="Q137" s="11">
        <v>634974</v>
      </c>
      <c r="R137" s="11">
        <v>642284</v>
      </c>
      <c r="S137" s="11">
        <v>642422</v>
      </c>
      <c r="T137" s="11">
        <v>659510</v>
      </c>
      <c r="U137" s="19">
        <v>11576612</v>
      </c>
    </row>
    <row r="138" spans="1:21">
      <c r="A138" s="9" t="s">
        <v>156</v>
      </c>
      <c r="B138" s="10">
        <v>21627711</v>
      </c>
      <c r="C138" s="11">
        <v>39195938</v>
      </c>
      <c r="D138" s="11">
        <v>40287822</v>
      </c>
      <c r="E138" s="11">
        <v>40783796</v>
      </c>
      <c r="F138" s="11">
        <v>41511308</v>
      </c>
      <c r="G138" s="11">
        <v>42413098</v>
      </c>
      <c r="H138" s="11">
        <v>43700913</v>
      </c>
      <c r="I138" s="11">
        <v>43167562</v>
      </c>
      <c r="J138" s="11">
        <v>45288066</v>
      </c>
      <c r="K138" s="11">
        <v>46148733</v>
      </c>
      <c r="L138" s="11">
        <v>46884801</v>
      </c>
      <c r="M138" s="11">
        <v>46605155</v>
      </c>
      <c r="N138" s="11">
        <v>48300473</v>
      </c>
      <c r="O138" s="11">
        <v>47708461</v>
      </c>
      <c r="P138" s="11">
        <v>47029924</v>
      </c>
      <c r="Q138" s="11">
        <v>48338551</v>
      </c>
      <c r="R138" s="11">
        <v>48816147</v>
      </c>
      <c r="S138" s="11">
        <v>49646202</v>
      </c>
      <c r="T138" s="11">
        <v>51797336</v>
      </c>
      <c r="U138" s="19">
        <v>839251997</v>
      </c>
    </row>
    <row r="139" spans="1:21">
      <c r="A139" s="9" t="s">
        <v>157</v>
      </c>
      <c r="B139" s="10">
        <v>1291</v>
      </c>
      <c r="C139" s="11">
        <v>1331</v>
      </c>
      <c r="D139" s="11">
        <v>1484</v>
      </c>
      <c r="E139" s="11">
        <v>1484</v>
      </c>
      <c r="F139" s="11">
        <v>1484</v>
      </c>
      <c r="G139" s="11">
        <v>1472</v>
      </c>
      <c r="H139" s="11">
        <v>1119</v>
      </c>
      <c r="I139" s="11">
        <v>1026</v>
      </c>
      <c r="J139" s="11">
        <v>1222</v>
      </c>
      <c r="K139" s="11">
        <v>1290</v>
      </c>
      <c r="L139" s="11">
        <v>1337</v>
      </c>
      <c r="M139" s="11">
        <v>1286</v>
      </c>
      <c r="N139" s="11">
        <v>1385</v>
      </c>
      <c r="O139" s="11">
        <v>1503</v>
      </c>
      <c r="P139" s="11">
        <v>1642</v>
      </c>
      <c r="Q139" s="11">
        <v>1448</v>
      </c>
      <c r="R139" s="11">
        <v>1451</v>
      </c>
      <c r="S139" s="11">
        <v>1506</v>
      </c>
      <c r="T139" s="11">
        <v>1583</v>
      </c>
      <c r="U139" s="19">
        <v>26344</v>
      </c>
    </row>
    <row r="140" spans="1:21">
      <c r="A140" s="9" t="s">
        <v>158</v>
      </c>
      <c r="B140" s="10">
        <v>39521</v>
      </c>
      <c r="C140" s="11">
        <v>41487</v>
      </c>
      <c r="D140" s="11">
        <v>42097</v>
      </c>
      <c r="E140" s="11">
        <v>43965</v>
      </c>
      <c r="F140" s="11">
        <v>41078</v>
      </c>
      <c r="G140" s="11">
        <v>43204</v>
      </c>
      <c r="H140" s="11">
        <v>46647</v>
      </c>
      <c r="I140" s="11">
        <v>48273</v>
      </c>
      <c r="J140" s="11">
        <v>51976</v>
      </c>
      <c r="K140" s="11">
        <v>49918</v>
      </c>
      <c r="L140" s="11">
        <v>53799</v>
      </c>
      <c r="M140" s="11">
        <v>64384</v>
      </c>
      <c r="N140" s="11">
        <v>69300</v>
      </c>
      <c r="O140" s="11">
        <v>84406</v>
      </c>
      <c r="P140" s="11">
        <v>102943</v>
      </c>
      <c r="Q140" s="11">
        <v>119940</v>
      </c>
      <c r="R140" s="11">
        <v>129003</v>
      </c>
      <c r="S140" s="11">
        <v>135915</v>
      </c>
      <c r="T140" s="11">
        <v>143731</v>
      </c>
      <c r="U140" s="19">
        <v>1351587</v>
      </c>
    </row>
    <row r="141" spans="1:21">
      <c r="A141" s="9" t="s">
        <v>159</v>
      </c>
      <c r="B141" s="10">
        <v>90962</v>
      </c>
      <c r="C141" s="11">
        <v>92855</v>
      </c>
      <c r="D141" s="11">
        <v>93450</v>
      </c>
      <c r="E141" s="11">
        <v>98818</v>
      </c>
      <c r="F141" s="11">
        <v>94418</v>
      </c>
      <c r="G141" s="11">
        <v>98879</v>
      </c>
      <c r="H141" s="11">
        <v>96050</v>
      </c>
      <c r="I141" s="11">
        <v>95433</v>
      </c>
      <c r="J141" s="11">
        <v>99453</v>
      </c>
      <c r="K141" s="11">
        <v>96261</v>
      </c>
      <c r="L141" s="11">
        <v>101144</v>
      </c>
      <c r="M141" s="11">
        <v>109278</v>
      </c>
      <c r="N141" s="11">
        <v>112289</v>
      </c>
      <c r="O141" s="11">
        <v>111514</v>
      </c>
      <c r="P141" s="11">
        <v>114993</v>
      </c>
      <c r="Q141" s="11">
        <v>112037</v>
      </c>
      <c r="R141" s="11">
        <v>113096</v>
      </c>
      <c r="S141" s="11">
        <v>114216</v>
      </c>
      <c r="T141" s="11">
        <v>118136</v>
      </c>
      <c r="U141" s="19">
        <v>1963282</v>
      </c>
    </row>
    <row r="142" spans="1:21">
      <c r="A142" s="9" t="s">
        <v>160</v>
      </c>
      <c r="B142" s="10">
        <v>11280</v>
      </c>
      <c r="C142" s="11">
        <v>11974</v>
      </c>
      <c r="D142" s="11">
        <v>11107</v>
      </c>
      <c r="E142" s="11">
        <v>11966</v>
      </c>
      <c r="F142" s="11">
        <v>11979</v>
      </c>
      <c r="G142" s="11">
        <v>12702</v>
      </c>
      <c r="H142" s="11">
        <v>12880</v>
      </c>
      <c r="I142" s="11">
        <v>12813</v>
      </c>
      <c r="J142" s="11">
        <v>13233</v>
      </c>
      <c r="K142" s="11">
        <v>12812</v>
      </c>
      <c r="L142" s="11">
        <v>13501</v>
      </c>
      <c r="M142" s="11">
        <v>13072</v>
      </c>
      <c r="N142" s="11">
        <v>13487</v>
      </c>
      <c r="O142" s="11">
        <v>13804</v>
      </c>
      <c r="P142" s="11">
        <v>13877</v>
      </c>
      <c r="Q142" s="11">
        <v>11581</v>
      </c>
      <c r="R142" s="11">
        <v>13971</v>
      </c>
      <c r="S142" s="11">
        <v>13064</v>
      </c>
      <c r="T142" s="11">
        <v>15000</v>
      </c>
      <c r="U142" s="19">
        <v>244103</v>
      </c>
    </row>
    <row r="143" spans="1:21">
      <c r="A143" s="9" t="s">
        <v>161</v>
      </c>
      <c r="B143" s="10">
        <v>36851</v>
      </c>
      <c r="C143" s="11">
        <v>37075</v>
      </c>
      <c r="D143" s="11">
        <v>39483</v>
      </c>
      <c r="E143" s="11">
        <v>43721</v>
      </c>
      <c r="F143" s="11">
        <v>43663</v>
      </c>
      <c r="G143" s="11">
        <v>43529</v>
      </c>
      <c r="H143" s="11">
        <v>49332</v>
      </c>
      <c r="I143" s="11">
        <v>49085</v>
      </c>
      <c r="J143" s="11">
        <v>53030</v>
      </c>
      <c r="K143" s="11">
        <v>54480</v>
      </c>
      <c r="L143" s="11">
        <v>59871</v>
      </c>
      <c r="M143" s="11">
        <v>63000</v>
      </c>
      <c r="N143" s="11">
        <v>71645</v>
      </c>
      <c r="O143" s="11">
        <v>71444</v>
      </c>
      <c r="P143" s="11">
        <v>80047</v>
      </c>
      <c r="Q143" s="11">
        <v>82000</v>
      </c>
      <c r="R143" s="11">
        <v>84234</v>
      </c>
      <c r="S143" s="11">
        <v>87675</v>
      </c>
      <c r="T143" s="11">
        <v>98531</v>
      </c>
      <c r="U143" s="19">
        <v>1148696</v>
      </c>
    </row>
    <row r="144" spans="1:21">
      <c r="A144" s="9" t="s">
        <v>162</v>
      </c>
      <c r="B144" s="10">
        <v>326715</v>
      </c>
      <c r="C144" s="11">
        <v>349825</v>
      </c>
      <c r="D144" s="11">
        <v>359985</v>
      </c>
      <c r="E144" s="11">
        <v>387512</v>
      </c>
      <c r="F144" s="11">
        <v>374660</v>
      </c>
      <c r="G144" s="11">
        <v>417233</v>
      </c>
      <c r="H144" s="11">
        <v>417657</v>
      </c>
      <c r="I144" s="11">
        <v>426427</v>
      </c>
      <c r="J144" s="11">
        <v>454445</v>
      </c>
      <c r="K144" s="11">
        <v>458347</v>
      </c>
      <c r="L144" s="11">
        <v>468018</v>
      </c>
      <c r="M144" s="11">
        <v>479407</v>
      </c>
      <c r="N144" s="11">
        <v>502814</v>
      </c>
      <c r="O144" s="11">
        <v>475558</v>
      </c>
      <c r="P144" s="11">
        <v>488389</v>
      </c>
      <c r="Q144" s="11">
        <v>491906</v>
      </c>
      <c r="R144" s="11">
        <v>502978</v>
      </c>
      <c r="S144" s="11">
        <v>518480</v>
      </c>
      <c r="T144" s="11">
        <v>538854</v>
      </c>
      <c r="U144" s="19">
        <v>8439210</v>
      </c>
    </row>
    <row r="145" spans="1:21">
      <c r="A145" s="9" t="s">
        <v>163</v>
      </c>
      <c r="B145" s="10">
        <v>25629</v>
      </c>
      <c r="C145" s="11">
        <v>27016</v>
      </c>
      <c r="D145" s="11">
        <v>27785</v>
      </c>
      <c r="E145" s="11">
        <v>27016</v>
      </c>
      <c r="F145" s="11">
        <v>29502</v>
      </c>
      <c r="G145" s="11">
        <v>31802</v>
      </c>
      <c r="H145" s="11">
        <v>30081</v>
      </c>
      <c r="I145" s="11">
        <v>31447</v>
      </c>
      <c r="J145" s="11">
        <v>32050</v>
      </c>
      <c r="K145" s="11">
        <v>30615</v>
      </c>
      <c r="L145" s="11">
        <v>26366</v>
      </c>
      <c r="M145" s="11">
        <v>18043</v>
      </c>
      <c r="N145" s="11">
        <v>17623</v>
      </c>
      <c r="O145" s="11">
        <v>23186</v>
      </c>
      <c r="P145" s="11">
        <v>26541</v>
      </c>
      <c r="Q145" s="11">
        <v>28074</v>
      </c>
      <c r="R145" s="11">
        <v>29070</v>
      </c>
      <c r="S145" s="11">
        <v>30296</v>
      </c>
      <c r="T145" s="11">
        <v>32053</v>
      </c>
      <c r="U145" s="19">
        <v>524195</v>
      </c>
    </row>
    <row r="146" spans="1:21">
      <c r="A146" s="9" t="s">
        <v>164</v>
      </c>
      <c r="B146" s="10">
        <v>650928</v>
      </c>
      <c r="C146" s="11">
        <v>675836</v>
      </c>
      <c r="D146" s="11">
        <v>661453</v>
      </c>
      <c r="E146" s="11">
        <v>709721</v>
      </c>
      <c r="F146" s="11">
        <v>675463</v>
      </c>
      <c r="G146" s="11">
        <v>644322</v>
      </c>
      <c r="H146" s="11">
        <v>630681</v>
      </c>
      <c r="I146" s="11">
        <v>638573</v>
      </c>
      <c r="J146" s="11">
        <v>646690</v>
      </c>
      <c r="K146" s="11">
        <v>483709</v>
      </c>
      <c r="L146" s="11">
        <v>484673</v>
      </c>
      <c r="M146" s="11">
        <v>429603</v>
      </c>
      <c r="N146" s="11">
        <v>632798</v>
      </c>
      <c r="O146" s="11">
        <v>648382</v>
      </c>
      <c r="P146" s="11">
        <v>616313</v>
      </c>
      <c r="Q146" s="11">
        <v>648080</v>
      </c>
      <c r="R146" s="11">
        <v>659174</v>
      </c>
      <c r="S146" s="11">
        <v>665404</v>
      </c>
      <c r="T146" s="11">
        <v>698469</v>
      </c>
      <c r="U146" s="19">
        <v>11900272</v>
      </c>
    </row>
    <row r="147" spans="1:21">
      <c r="A147" s="9" t="s">
        <v>165</v>
      </c>
      <c r="B147" s="10">
        <v>14209765</v>
      </c>
      <c r="C147" s="11">
        <v>14901168</v>
      </c>
      <c r="D147" s="11">
        <v>15431553</v>
      </c>
      <c r="E147" s="11">
        <v>15860175</v>
      </c>
      <c r="F147" s="11">
        <v>15643858</v>
      </c>
      <c r="G147" s="11">
        <v>16557830</v>
      </c>
      <c r="H147" s="11">
        <v>16829879</v>
      </c>
      <c r="I147" s="11">
        <v>17067008</v>
      </c>
      <c r="J147" s="11">
        <v>17509158</v>
      </c>
      <c r="K147" s="11">
        <v>18254801</v>
      </c>
      <c r="L147" s="11">
        <v>17443473</v>
      </c>
      <c r="M147" s="11">
        <v>19258992</v>
      </c>
      <c r="N147" s="11">
        <v>19872544</v>
      </c>
      <c r="O147" s="11">
        <v>19040188</v>
      </c>
      <c r="P147" s="11">
        <v>18771884</v>
      </c>
      <c r="Q147" s="11">
        <v>18425854</v>
      </c>
      <c r="R147" s="11">
        <v>17764138</v>
      </c>
      <c r="S147" s="11">
        <v>17540047</v>
      </c>
      <c r="T147" s="11">
        <v>18432528</v>
      </c>
      <c r="U147" s="19">
        <v>328814843</v>
      </c>
    </row>
    <row r="148" spans="1:21">
      <c r="A148" s="9" t="s">
        <v>166</v>
      </c>
      <c r="B148" s="10">
        <v>0</v>
      </c>
      <c r="C148" s="11">
        <v>0</v>
      </c>
      <c r="D148" s="11">
        <v>0</v>
      </c>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9">
        <v>0</v>
      </c>
    </row>
    <row r="149" spans="1:21">
      <c r="A149" s="9" t="s">
        <v>167</v>
      </c>
      <c r="B149" s="10">
        <v>7293</v>
      </c>
      <c r="C149" s="11">
        <v>8007</v>
      </c>
      <c r="D149" s="11">
        <v>8282</v>
      </c>
      <c r="E149" s="11">
        <v>9609</v>
      </c>
      <c r="F149" s="11"/>
      <c r="G149" s="11"/>
      <c r="H149" s="11"/>
      <c r="I149" s="11"/>
      <c r="J149" s="11"/>
      <c r="K149" s="11"/>
      <c r="L149" s="11"/>
      <c r="M149" s="11"/>
      <c r="N149" s="11"/>
      <c r="O149" s="11"/>
      <c r="P149" s="11"/>
      <c r="Q149" s="11"/>
      <c r="R149" s="11"/>
      <c r="S149" s="11"/>
      <c r="T149" s="11"/>
      <c r="U149" s="19">
        <v>33191</v>
      </c>
    </row>
    <row r="150" spans="1:21">
      <c r="A150" s="9" t="s">
        <v>168</v>
      </c>
      <c r="B150" s="10">
        <v>52079</v>
      </c>
      <c r="C150" s="11">
        <v>51168</v>
      </c>
      <c r="D150" s="11">
        <v>50735</v>
      </c>
      <c r="E150" s="11">
        <v>56160</v>
      </c>
      <c r="F150" s="11">
        <v>54434</v>
      </c>
      <c r="G150" s="11">
        <v>55238</v>
      </c>
      <c r="H150" s="11">
        <v>58905</v>
      </c>
      <c r="I150" s="11">
        <v>58112</v>
      </c>
      <c r="J150" s="11">
        <v>60029</v>
      </c>
      <c r="K150" s="11">
        <v>60147</v>
      </c>
      <c r="L150" s="11">
        <v>63080</v>
      </c>
      <c r="M150" s="11">
        <v>63257</v>
      </c>
      <c r="N150" s="11">
        <v>65369</v>
      </c>
      <c r="O150" s="11">
        <v>67183</v>
      </c>
      <c r="P150" s="11">
        <v>67801</v>
      </c>
      <c r="Q150" s="11">
        <v>64162</v>
      </c>
      <c r="R150" s="11">
        <v>64528</v>
      </c>
      <c r="S150" s="11">
        <v>70497</v>
      </c>
      <c r="T150" s="11">
        <v>74625</v>
      </c>
      <c r="U150" s="19">
        <v>1157509</v>
      </c>
    </row>
    <row r="151" spans="1:21">
      <c r="A151" s="9" t="s">
        <v>169</v>
      </c>
      <c r="B151" s="10">
        <v>437768</v>
      </c>
      <c r="C151" s="11">
        <v>470483</v>
      </c>
      <c r="D151" s="11">
        <v>481152</v>
      </c>
      <c r="E151" s="11">
        <v>497045</v>
      </c>
      <c r="F151" s="11">
        <v>505319</v>
      </c>
      <c r="G151" s="11">
        <v>527255</v>
      </c>
      <c r="H151" s="11">
        <v>535472</v>
      </c>
      <c r="I151" s="11">
        <v>573837</v>
      </c>
      <c r="J151" s="11">
        <v>569917</v>
      </c>
      <c r="K151" s="11">
        <v>613608</v>
      </c>
      <c r="L151" s="11">
        <v>614194</v>
      </c>
      <c r="M151" s="11">
        <v>673506</v>
      </c>
      <c r="N151" s="11">
        <v>707863</v>
      </c>
      <c r="O151" s="11">
        <v>706219</v>
      </c>
      <c r="P151" s="11">
        <v>706560</v>
      </c>
      <c r="Q151" s="11">
        <v>711158</v>
      </c>
      <c r="R151" s="11">
        <v>715668</v>
      </c>
      <c r="S151" s="11">
        <v>732653</v>
      </c>
      <c r="T151" s="11">
        <v>759609</v>
      </c>
      <c r="U151" s="19">
        <v>11539286</v>
      </c>
    </row>
    <row r="152" spans="1:21">
      <c r="A152" s="9" t="s">
        <v>134</v>
      </c>
      <c r="B152" s="10"/>
      <c r="C152" s="11"/>
      <c r="D152" s="11"/>
      <c r="E152" s="11"/>
      <c r="F152" s="11"/>
      <c r="G152" s="11"/>
      <c r="H152" s="11"/>
      <c r="I152" s="11">
        <v>239</v>
      </c>
      <c r="J152" s="11">
        <v>292</v>
      </c>
      <c r="K152" s="11">
        <v>230</v>
      </c>
      <c r="L152" s="11">
        <v>252</v>
      </c>
      <c r="M152" s="11">
        <v>411</v>
      </c>
      <c r="N152" s="11">
        <v>339</v>
      </c>
      <c r="O152" s="11">
        <v>413</v>
      </c>
      <c r="P152" s="11">
        <v>467</v>
      </c>
      <c r="Q152" s="11">
        <v>475</v>
      </c>
      <c r="R152" s="11">
        <v>0</v>
      </c>
      <c r="S152" s="11">
        <v>0</v>
      </c>
      <c r="T152" s="11">
        <v>0</v>
      </c>
      <c r="U152" s="19">
        <v>3118</v>
      </c>
    </row>
    <row r="153" spans="1:21">
      <c r="A153" s="9" t="s">
        <v>135</v>
      </c>
      <c r="B153" s="10">
        <v>1277434</v>
      </c>
      <c r="C153" s="11">
        <v>1329341</v>
      </c>
      <c r="D153" s="11">
        <v>1344938</v>
      </c>
      <c r="E153" s="11">
        <v>1383117</v>
      </c>
      <c r="F153" s="11">
        <v>1295685</v>
      </c>
      <c r="G153" s="11">
        <v>1360014</v>
      </c>
      <c r="H153" s="11">
        <v>1385299</v>
      </c>
      <c r="I153" s="11">
        <v>1372157</v>
      </c>
      <c r="J153" s="11">
        <v>1613799</v>
      </c>
      <c r="K153" s="11">
        <v>1594476</v>
      </c>
      <c r="L153" s="11">
        <v>1662540</v>
      </c>
      <c r="M153" s="11">
        <v>1722405</v>
      </c>
      <c r="N153" s="11">
        <v>1779257</v>
      </c>
      <c r="O153" s="11">
        <v>1562107</v>
      </c>
      <c r="P153" s="11">
        <v>1587678</v>
      </c>
      <c r="Q153" s="11">
        <v>1580751</v>
      </c>
      <c r="R153" s="11">
        <v>1597054</v>
      </c>
      <c r="S153" s="11">
        <v>1602508</v>
      </c>
      <c r="T153" s="11">
        <v>1555710</v>
      </c>
      <c r="U153" s="19">
        <v>28606270</v>
      </c>
    </row>
    <row r="154" spans="1:21">
      <c r="A154" s="9" t="s">
        <v>136</v>
      </c>
      <c r="B154" s="10">
        <v>1082366</v>
      </c>
      <c r="C154" s="11">
        <v>1110652</v>
      </c>
      <c r="D154" s="11">
        <v>1120434</v>
      </c>
      <c r="E154" s="11">
        <v>1185057</v>
      </c>
      <c r="F154" s="11">
        <v>1157870</v>
      </c>
      <c r="G154" s="11">
        <v>1263860</v>
      </c>
      <c r="H154" s="11">
        <v>901818</v>
      </c>
      <c r="I154" s="11">
        <v>1281607</v>
      </c>
      <c r="J154" s="11">
        <v>1315295</v>
      </c>
      <c r="K154" s="11">
        <v>1343310</v>
      </c>
      <c r="L154" s="11">
        <v>1306316</v>
      </c>
      <c r="M154" s="11">
        <v>1334435</v>
      </c>
      <c r="N154" s="11">
        <v>1350015</v>
      </c>
      <c r="O154" s="11">
        <v>1332272</v>
      </c>
      <c r="P154" s="11">
        <v>1312198</v>
      </c>
      <c r="Q154" s="11">
        <v>1334911</v>
      </c>
      <c r="R154" s="11">
        <v>1360591</v>
      </c>
      <c r="S154" s="11">
        <v>1423096</v>
      </c>
      <c r="T154" s="11">
        <v>1487665</v>
      </c>
      <c r="U154" s="19">
        <v>24003768</v>
      </c>
    </row>
    <row r="155" spans="1:21">
      <c r="A155" s="9" t="s">
        <v>137</v>
      </c>
      <c r="B155" s="10">
        <v>400818</v>
      </c>
      <c r="C155" s="11">
        <v>419043</v>
      </c>
      <c r="D155" s="11">
        <v>430346</v>
      </c>
      <c r="E155" s="11">
        <v>451292</v>
      </c>
      <c r="F155" s="11">
        <v>437943</v>
      </c>
      <c r="G155" s="11">
        <v>481046</v>
      </c>
      <c r="H155" s="11">
        <v>472160</v>
      </c>
      <c r="I155" s="11">
        <v>475080</v>
      </c>
      <c r="J155" s="11">
        <v>521719</v>
      </c>
      <c r="K155" s="11">
        <v>516438</v>
      </c>
      <c r="L155" s="11">
        <v>516609</v>
      </c>
      <c r="M155" s="11">
        <v>566077</v>
      </c>
      <c r="N155" s="11">
        <v>577007</v>
      </c>
      <c r="O155" s="11">
        <v>557572</v>
      </c>
      <c r="P155" s="11">
        <v>560109</v>
      </c>
      <c r="Q155" s="11">
        <v>557690</v>
      </c>
      <c r="R155" s="11">
        <v>566573</v>
      </c>
      <c r="S155" s="11">
        <v>595906</v>
      </c>
      <c r="T155" s="11">
        <v>651368</v>
      </c>
      <c r="U155" s="19">
        <v>9754796</v>
      </c>
    </row>
    <row r="156" spans="1:21">
      <c r="A156" s="9" t="s">
        <v>138</v>
      </c>
      <c r="B156" s="10">
        <v>2736284</v>
      </c>
      <c r="C156" s="11">
        <v>2812309</v>
      </c>
      <c r="D156" s="11">
        <v>4147027</v>
      </c>
      <c r="E156" s="11">
        <v>4217150</v>
      </c>
      <c r="F156" s="11">
        <v>4404204</v>
      </c>
      <c r="G156" s="11">
        <v>4562301</v>
      </c>
      <c r="H156" s="11">
        <v>4707352</v>
      </c>
      <c r="I156" s="11">
        <v>4554972</v>
      </c>
      <c r="J156" s="11">
        <v>4033060</v>
      </c>
      <c r="K156" s="11">
        <v>4271165</v>
      </c>
      <c r="L156" s="11">
        <v>4128106</v>
      </c>
      <c r="M156" s="11">
        <v>3954759</v>
      </c>
      <c r="N156" s="11">
        <v>4216752</v>
      </c>
      <c r="O156" s="11">
        <v>4382321</v>
      </c>
      <c r="P156" s="11">
        <v>4168968</v>
      </c>
      <c r="Q156" s="11">
        <v>4217346</v>
      </c>
      <c r="R156" s="11">
        <v>4235931</v>
      </c>
      <c r="S156" s="11">
        <v>4384861</v>
      </c>
      <c r="T156" s="11">
        <v>4606966</v>
      </c>
      <c r="U156" s="19">
        <v>78741834</v>
      </c>
    </row>
    <row r="157" spans="1:21">
      <c r="A157" s="9" t="s">
        <v>139</v>
      </c>
      <c r="B157" s="10">
        <v>601412</v>
      </c>
      <c r="C157" s="11">
        <v>602500</v>
      </c>
      <c r="D157" s="11">
        <v>588555</v>
      </c>
      <c r="E157" s="11">
        <v>592413</v>
      </c>
      <c r="F157" s="11">
        <v>553444</v>
      </c>
      <c r="G157" s="11">
        <v>650313</v>
      </c>
      <c r="H157" s="11">
        <v>683342</v>
      </c>
      <c r="I157" s="11">
        <v>689777</v>
      </c>
      <c r="J157" s="11">
        <v>726107</v>
      </c>
      <c r="K157" s="11">
        <v>738341</v>
      </c>
      <c r="L157" s="11">
        <v>660104</v>
      </c>
      <c r="M157" s="11">
        <v>586289</v>
      </c>
      <c r="N157" s="11">
        <v>511636</v>
      </c>
      <c r="O157" s="11">
        <v>504625</v>
      </c>
      <c r="P157" s="11">
        <v>512145</v>
      </c>
      <c r="Q157" s="11">
        <v>517034</v>
      </c>
      <c r="R157" s="11">
        <v>539485</v>
      </c>
      <c r="S157" s="11">
        <v>550564</v>
      </c>
      <c r="T157" s="11">
        <v>576160</v>
      </c>
      <c r="U157" s="19">
        <v>11384246</v>
      </c>
    </row>
    <row r="158" spans="1:21">
      <c r="A158" s="9" t="s">
        <v>140</v>
      </c>
      <c r="B158" s="10">
        <v>65642</v>
      </c>
      <c r="C158" s="11">
        <v>68832</v>
      </c>
      <c r="D158" s="11">
        <v>103946</v>
      </c>
      <c r="E158" s="11">
        <v>117798</v>
      </c>
      <c r="F158" s="11">
        <v>118556</v>
      </c>
      <c r="G158" s="11">
        <v>115833</v>
      </c>
      <c r="H158" s="11">
        <v>113348</v>
      </c>
      <c r="I158" s="11">
        <v>105609</v>
      </c>
      <c r="J158" s="11">
        <v>110907</v>
      </c>
      <c r="K158" s="11">
        <v>115004</v>
      </c>
      <c r="L158" s="11">
        <v>112093</v>
      </c>
      <c r="M158" s="11">
        <v>110286</v>
      </c>
      <c r="N158" s="11">
        <v>104289</v>
      </c>
      <c r="O158" s="11">
        <v>91222</v>
      </c>
      <c r="P158" s="11">
        <v>85519</v>
      </c>
      <c r="Q158" s="11">
        <v>64864</v>
      </c>
      <c r="R158" s="11">
        <v>82728</v>
      </c>
      <c r="S158" s="11">
        <v>82677</v>
      </c>
      <c r="T158" s="11">
        <v>61002</v>
      </c>
      <c r="U158" s="19">
        <v>1830155</v>
      </c>
    </row>
    <row r="159" spans="1:21">
      <c r="A159" s="9" t="s">
        <v>141</v>
      </c>
      <c r="B159" s="10">
        <v>561851</v>
      </c>
      <c r="C159" s="11">
        <v>569978</v>
      </c>
      <c r="D159" s="11">
        <v>572295</v>
      </c>
      <c r="E159" s="11">
        <v>595237</v>
      </c>
      <c r="F159" s="11">
        <v>595492</v>
      </c>
      <c r="G159" s="11">
        <v>625542</v>
      </c>
      <c r="H159" s="11">
        <v>631742</v>
      </c>
      <c r="I159" s="11">
        <v>629531</v>
      </c>
      <c r="J159" s="11">
        <v>670215</v>
      </c>
      <c r="K159" s="11">
        <v>677242</v>
      </c>
      <c r="L159" s="11">
        <v>707454</v>
      </c>
      <c r="M159" s="11">
        <v>739734</v>
      </c>
      <c r="N159" s="11">
        <v>735425</v>
      </c>
      <c r="O159" s="11">
        <v>746841</v>
      </c>
      <c r="P159" s="11">
        <v>756900</v>
      </c>
      <c r="Q159" s="11">
        <v>750536</v>
      </c>
      <c r="R159" s="11">
        <v>787245</v>
      </c>
      <c r="S159" s="11">
        <v>810428</v>
      </c>
      <c r="T159" s="11">
        <v>835781</v>
      </c>
      <c r="U159" s="19">
        <v>12999469</v>
      </c>
    </row>
    <row r="160" spans="1:21">
      <c r="A160" s="9" t="s">
        <v>142</v>
      </c>
      <c r="B160" s="10">
        <v>1093116</v>
      </c>
      <c r="C160" s="11">
        <v>1122779</v>
      </c>
      <c r="D160" s="11">
        <v>1116832</v>
      </c>
      <c r="E160" s="11">
        <v>1136465</v>
      </c>
      <c r="F160" s="11">
        <v>1084146</v>
      </c>
      <c r="G160" s="11">
        <v>963151</v>
      </c>
      <c r="H160" s="11">
        <v>1031237</v>
      </c>
      <c r="I160" s="11">
        <v>1041594</v>
      </c>
      <c r="J160" s="11">
        <v>1006535</v>
      </c>
      <c r="K160" s="11">
        <v>994271</v>
      </c>
      <c r="L160" s="11">
        <v>1006610</v>
      </c>
      <c r="M160" s="11">
        <v>1100695</v>
      </c>
      <c r="N160" s="11">
        <v>1107060</v>
      </c>
      <c r="O160" s="11">
        <v>1028016</v>
      </c>
      <c r="P160" s="11">
        <v>1002857</v>
      </c>
      <c r="Q160" s="11">
        <v>982673</v>
      </c>
      <c r="R160" s="11">
        <v>979591</v>
      </c>
      <c r="S160" s="11">
        <v>979034</v>
      </c>
      <c r="T160" s="11">
        <v>992831</v>
      </c>
      <c r="U160" s="19">
        <v>19769493</v>
      </c>
    </row>
    <row r="161" spans="1:21">
      <c r="A161" s="9" t="s">
        <v>143</v>
      </c>
      <c r="B161" s="10">
        <v>35851</v>
      </c>
      <c r="C161" s="11">
        <v>38500</v>
      </c>
      <c r="D161" s="11">
        <v>39500</v>
      </c>
      <c r="E161" s="11">
        <v>44310</v>
      </c>
      <c r="F161" s="11">
        <v>44190</v>
      </c>
      <c r="G161" s="11">
        <v>50024</v>
      </c>
      <c r="H161" s="11">
        <v>49473</v>
      </c>
      <c r="I161" s="11">
        <v>51851</v>
      </c>
      <c r="J161" s="11">
        <v>56327</v>
      </c>
      <c r="K161" s="11">
        <v>56095</v>
      </c>
      <c r="L161" s="11">
        <v>53844</v>
      </c>
      <c r="M161" s="11">
        <v>56480</v>
      </c>
      <c r="N161" s="11">
        <v>59838</v>
      </c>
      <c r="O161" s="11">
        <v>59083</v>
      </c>
      <c r="P161" s="11">
        <v>59797</v>
      </c>
      <c r="Q161" s="11">
        <v>59688</v>
      </c>
      <c r="R161" s="11">
        <v>63523</v>
      </c>
      <c r="S161" s="11">
        <v>61843</v>
      </c>
      <c r="T161" s="11">
        <v>69041</v>
      </c>
      <c r="U161" s="19">
        <v>1009258</v>
      </c>
    </row>
    <row r="162" spans="1:21">
      <c r="A162" s="9" t="s">
        <v>144</v>
      </c>
      <c r="B162" s="10">
        <v>218000</v>
      </c>
      <c r="C162" s="11">
        <v>246000</v>
      </c>
      <c r="D162" s="11">
        <v>239150</v>
      </c>
      <c r="E162" s="11">
        <v>263380</v>
      </c>
      <c r="F162" s="11">
        <v>257965</v>
      </c>
      <c r="G162" s="11">
        <v>276286</v>
      </c>
      <c r="H162" s="11">
        <v>280568</v>
      </c>
      <c r="I162" s="11">
        <v>281129</v>
      </c>
      <c r="J162" s="11">
        <v>284951</v>
      </c>
      <c r="K162" s="11">
        <v>286906</v>
      </c>
      <c r="L162" s="11">
        <v>296106</v>
      </c>
      <c r="M162" s="11">
        <v>314159</v>
      </c>
      <c r="N162" s="11">
        <v>397037</v>
      </c>
      <c r="O162" s="11">
        <v>471934</v>
      </c>
      <c r="P162" s="11">
        <v>468469</v>
      </c>
      <c r="Q162" s="11">
        <v>335848</v>
      </c>
      <c r="R162" s="11">
        <v>268113</v>
      </c>
      <c r="S162" s="11">
        <v>282250</v>
      </c>
      <c r="T162" s="11">
        <v>291564</v>
      </c>
      <c r="U162" s="19">
        <v>5759815</v>
      </c>
    </row>
    <row r="163" spans="1:21">
      <c r="A163" s="9" t="s">
        <v>145</v>
      </c>
      <c r="B163" s="10">
        <v>591611</v>
      </c>
      <c r="C163" s="11">
        <v>641200</v>
      </c>
      <c r="D163" s="11">
        <v>643200</v>
      </c>
      <c r="E163" s="11">
        <v>645000</v>
      </c>
      <c r="F163" s="11">
        <v>602900</v>
      </c>
      <c r="G163" s="11">
        <v>651304</v>
      </c>
      <c r="H163" s="11">
        <v>671391</v>
      </c>
      <c r="I163" s="11">
        <v>674855</v>
      </c>
      <c r="J163" s="11">
        <v>725955</v>
      </c>
      <c r="K163" s="11">
        <v>720349</v>
      </c>
      <c r="L163" s="11">
        <v>726195</v>
      </c>
      <c r="M163" s="11">
        <v>761786</v>
      </c>
      <c r="N163" s="11">
        <v>775622</v>
      </c>
      <c r="O163" s="11">
        <v>753407</v>
      </c>
      <c r="P163" s="11">
        <v>752124</v>
      </c>
      <c r="Q163" s="11">
        <v>772373</v>
      </c>
      <c r="R163" s="11">
        <v>792698</v>
      </c>
      <c r="S163" s="11">
        <v>808281</v>
      </c>
      <c r="T163" s="11">
        <v>861057</v>
      </c>
      <c r="U163" s="19">
        <v>13571308</v>
      </c>
    </row>
    <row r="164" spans="1:21">
      <c r="A164" s="9" t="s">
        <v>146</v>
      </c>
      <c r="B164" s="10">
        <v>48020</v>
      </c>
      <c r="C164" s="11">
        <v>52000</v>
      </c>
      <c r="D164" s="11">
        <v>51724</v>
      </c>
      <c r="E164" s="11">
        <v>55537</v>
      </c>
      <c r="F164" s="11">
        <v>52132</v>
      </c>
      <c r="G164" s="11">
        <v>58700</v>
      </c>
      <c r="H164" s="11">
        <v>58900</v>
      </c>
      <c r="I164" s="11">
        <v>58411</v>
      </c>
      <c r="J164" s="11">
        <v>62667</v>
      </c>
      <c r="K164" s="11">
        <v>59774</v>
      </c>
      <c r="L164" s="11">
        <v>59561</v>
      </c>
      <c r="M164" s="11">
        <v>64405</v>
      </c>
      <c r="N164" s="11">
        <v>62618</v>
      </c>
      <c r="O164" s="11">
        <v>60020</v>
      </c>
      <c r="P164" s="11">
        <v>59000</v>
      </c>
      <c r="Q164" s="11">
        <v>58320</v>
      </c>
      <c r="R164" s="11">
        <v>60098</v>
      </c>
      <c r="S164" s="11">
        <v>61825</v>
      </c>
      <c r="T164" s="11">
        <v>67261</v>
      </c>
      <c r="U164" s="19">
        <v>1110973</v>
      </c>
    </row>
    <row r="165" spans="1:21">
      <c r="A165" s="9" t="s">
        <v>147</v>
      </c>
      <c r="B165" s="10">
        <v>509454</v>
      </c>
      <c r="C165" s="11">
        <v>515130</v>
      </c>
      <c r="D165" s="11">
        <v>503053</v>
      </c>
      <c r="E165" s="11">
        <v>530409</v>
      </c>
      <c r="F165" s="11">
        <v>531036</v>
      </c>
      <c r="G165" s="11">
        <v>584066</v>
      </c>
      <c r="H165" s="11">
        <v>566664</v>
      </c>
      <c r="I165" s="11">
        <v>570535</v>
      </c>
      <c r="J165" s="11">
        <v>597493</v>
      </c>
      <c r="K165" s="11">
        <v>604370</v>
      </c>
      <c r="L165" s="11">
        <v>587346</v>
      </c>
      <c r="M165" s="11">
        <v>602888</v>
      </c>
      <c r="N165" s="11">
        <v>606175</v>
      </c>
      <c r="O165" s="11">
        <v>582774</v>
      </c>
      <c r="P165" s="11">
        <v>550732</v>
      </c>
      <c r="Q165" s="11">
        <v>540500</v>
      </c>
      <c r="R165" s="11">
        <v>573234</v>
      </c>
      <c r="S165" s="11">
        <v>574813</v>
      </c>
      <c r="T165" s="11">
        <v>591488</v>
      </c>
      <c r="U165" s="19">
        <v>10722160</v>
      </c>
    </row>
    <row r="166" spans="1:21">
      <c r="A166" s="9" t="s">
        <v>148</v>
      </c>
      <c r="B166" s="10">
        <v>123964</v>
      </c>
      <c r="C166" s="11">
        <v>204209</v>
      </c>
      <c r="D166" s="11">
        <v>711761</v>
      </c>
      <c r="E166" s="11">
        <v>802199</v>
      </c>
      <c r="F166" s="11">
        <v>839065</v>
      </c>
      <c r="G166" s="11">
        <v>873832</v>
      </c>
      <c r="H166" s="11">
        <v>900701</v>
      </c>
      <c r="I166" s="11">
        <v>903391</v>
      </c>
      <c r="J166" s="11">
        <v>887890</v>
      </c>
      <c r="K166" s="11">
        <v>877259</v>
      </c>
      <c r="L166" s="11">
        <v>909319</v>
      </c>
      <c r="M166" s="11">
        <v>929468</v>
      </c>
      <c r="N166" s="11">
        <v>927420</v>
      </c>
      <c r="O166" s="11">
        <v>858193</v>
      </c>
      <c r="P166" s="11">
        <v>954194</v>
      </c>
      <c r="Q166" s="11">
        <v>950090</v>
      </c>
      <c r="R166" s="11">
        <v>967540</v>
      </c>
      <c r="S166" s="11">
        <v>977091</v>
      </c>
      <c r="T166" s="11">
        <v>956942</v>
      </c>
      <c r="U166" s="19">
        <v>15554528</v>
      </c>
    </row>
    <row r="167" spans="1:21">
      <c r="A167" s="9" t="s">
        <v>149</v>
      </c>
      <c r="B167" s="10">
        <v>103655</v>
      </c>
      <c r="C167" s="11">
        <v>109560</v>
      </c>
      <c r="D167" s="11">
        <v>110653</v>
      </c>
      <c r="E167" s="11">
        <v>108898</v>
      </c>
      <c r="F167" s="11">
        <v>91737</v>
      </c>
      <c r="G167" s="11">
        <v>104141</v>
      </c>
      <c r="H167" s="11">
        <v>100570</v>
      </c>
      <c r="I167" s="11">
        <v>102316</v>
      </c>
      <c r="J167" s="11">
        <v>110372</v>
      </c>
      <c r="K167" s="11">
        <v>108239</v>
      </c>
      <c r="L167" s="11">
        <v>110579</v>
      </c>
      <c r="M167" s="11">
        <v>115405</v>
      </c>
      <c r="N167" s="11">
        <v>118527</v>
      </c>
      <c r="O167" s="11">
        <v>108117</v>
      </c>
      <c r="P167" s="11">
        <v>111466</v>
      </c>
      <c r="Q167" s="11">
        <v>114762</v>
      </c>
      <c r="R167" s="11">
        <v>120729</v>
      </c>
      <c r="S167" s="11">
        <v>122959</v>
      </c>
      <c r="T167" s="11">
        <v>119882</v>
      </c>
      <c r="U167" s="19">
        <v>2092567</v>
      </c>
    </row>
    <row r="168" spans="1:21">
      <c r="A168" s="9" t="s">
        <v>150</v>
      </c>
      <c r="B168" s="10">
        <v>4955320</v>
      </c>
      <c r="C168" s="11">
        <v>5312480</v>
      </c>
      <c r="D168" s="11">
        <v>5429691</v>
      </c>
      <c r="E168" s="11">
        <v>5631998</v>
      </c>
      <c r="F168" s="11">
        <v>5421469</v>
      </c>
      <c r="G168" s="11">
        <v>5838889</v>
      </c>
      <c r="H168" s="11">
        <v>5771544</v>
      </c>
      <c r="I168" s="11">
        <v>5682564</v>
      </c>
      <c r="J168" s="11">
        <v>6047811</v>
      </c>
      <c r="K168" s="11">
        <v>6172086</v>
      </c>
      <c r="L168" s="11">
        <v>6236605</v>
      </c>
      <c r="M168" s="11">
        <v>6532893</v>
      </c>
      <c r="N168" s="11">
        <v>6525009</v>
      </c>
      <c r="O168" s="11">
        <v>6184545</v>
      </c>
      <c r="P168" s="11">
        <v>6193672</v>
      </c>
      <c r="Q168" s="11">
        <v>6064884</v>
      </c>
      <c r="R168" s="11">
        <v>6151711</v>
      </c>
      <c r="S168" s="11">
        <v>6305176</v>
      </c>
      <c r="T168" s="11">
        <v>6483487</v>
      </c>
      <c r="U168" s="19">
        <v>112941834</v>
      </c>
    </row>
    <row r="169" spans="1:21">
      <c r="A169" s="9" t="s">
        <v>151</v>
      </c>
      <c r="B169" s="10">
        <v>30027</v>
      </c>
      <c r="C169" s="11">
        <v>30672</v>
      </c>
      <c r="D169" s="11">
        <v>30753</v>
      </c>
      <c r="E169" s="11">
        <v>32477</v>
      </c>
      <c r="F169" s="11">
        <v>32050</v>
      </c>
      <c r="G169" s="11">
        <v>33390</v>
      </c>
      <c r="H169" s="11">
        <v>34792</v>
      </c>
      <c r="I169" s="11">
        <v>32780</v>
      </c>
      <c r="J169" s="11">
        <v>36596</v>
      </c>
      <c r="K169" s="11">
        <v>35589</v>
      </c>
      <c r="L169" s="11">
        <v>35559</v>
      </c>
      <c r="M169" s="11">
        <v>37827</v>
      </c>
      <c r="N169" s="11">
        <v>37398</v>
      </c>
      <c r="O169" s="11">
        <v>34916</v>
      </c>
      <c r="P169" s="11">
        <v>34391</v>
      </c>
      <c r="Q169" s="11">
        <v>34066</v>
      </c>
      <c r="R169" s="11">
        <v>35000</v>
      </c>
      <c r="S169" s="11">
        <v>36079</v>
      </c>
      <c r="T169" s="11">
        <v>38306</v>
      </c>
      <c r="U169" s="19">
        <v>652668</v>
      </c>
    </row>
    <row r="170" spans="1:21">
      <c r="A170" s="9" t="s">
        <v>152</v>
      </c>
      <c r="B170" s="10">
        <v>147361</v>
      </c>
      <c r="C170" s="11">
        <v>147900</v>
      </c>
      <c r="D170" s="11">
        <v>131886</v>
      </c>
      <c r="E170" s="11">
        <v>149043</v>
      </c>
      <c r="F170" s="11">
        <v>141788</v>
      </c>
      <c r="G170" s="11">
        <v>139229</v>
      </c>
      <c r="H170" s="11">
        <v>171659</v>
      </c>
      <c r="I170" s="11">
        <v>157399</v>
      </c>
      <c r="J170" s="11">
        <v>177465</v>
      </c>
      <c r="K170" s="11">
        <v>162556</v>
      </c>
      <c r="L170" s="11">
        <v>178725</v>
      </c>
      <c r="M170" s="11">
        <v>178805</v>
      </c>
      <c r="N170" s="11">
        <v>169972</v>
      </c>
      <c r="O170" s="11">
        <v>184004</v>
      </c>
      <c r="P170" s="11">
        <v>182962</v>
      </c>
      <c r="Q170" s="11">
        <v>174110</v>
      </c>
      <c r="R170" s="11">
        <v>205902</v>
      </c>
      <c r="S170" s="11">
        <v>207228</v>
      </c>
      <c r="T170" s="11">
        <v>207705</v>
      </c>
      <c r="U170" s="19">
        <v>3215699</v>
      </c>
    </row>
    <row r="171" spans="1:21">
      <c r="A171" s="9" t="s">
        <v>153</v>
      </c>
      <c r="B171" s="10">
        <v>2113143</v>
      </c>
      <c r="C171" s="11">
        <v>2165012</v>
      </c>
      <c r="D171" s="11">
        <v>2158360</v>
      </c>
      <c r="E171" s="11">
        <v>2577017</v>
      </c>
      <c r="F171" s="11">
        <v>2564840</v>
      </c>
      <c r="G171" s="11">
        <v>2666988</v>
      </c>
      <c r="H171" s="11">
        <v>2843260</v>
      </c>
      <c r="I171" s="11">
        <v>2751453</v>
      </c>
      <c r="J171" s="11">
        <v>2787479</v>
      </c>
      <c r="K171" s="11">
        <v>2744579</v>
      </c>
      <c r="L171" s="11">
        <v>2724325</v>
      </c>
      <c r="M171" s="11">
        <v>2655838</v>
      </c>
      <c r="N171" s="11">
        <v>2859861</v>
      </c>
      <c r="O171" s="11">
        <v>2660306</v>
      </c>
      <c r="P171" s="11">
        <v>2439741</v>
      </c>
      <c r="Q171" s="11">
        <v>2791272</v>
      </c>
      <c r="R171" s="11">
        <v>2892344</v>
      </c>
      <c r="S171" s="11">
        <v>3018611</v>
      </c>
      <c r="T171" s="11">
        <v>3143916</v>
      </c>
      <c r="U171" s="19">
        <v>50558345</v>
      </c>
    </row>
    <row r="172" spans="1:21">
      <c r="A172" s="9" t="s">
        <v>154</v>
      </c>
      <c r="B172" s="10">
        <v>226340</v>
      </c>
      <c r="C172" s="11">
        <v>238049</v>
      </c>
      <c r="D172" s="11">
        <v>239833</v>
      </c>
      <c r="E172" s="11">
        <v>254696</v>
      </c>
      <c r="F172" s="11">
        <v>230682</v>
      </c>
      <c r="G172" s="11">
        <v>272110</v>
      </c>
      <c r="H172" s="11">
        <v>259992</v>
      </c>
      <c r="I172" s="11">
        <v>264525</v>
      </c>
      <c r="J172" s="11">
        <v>277647</v>
      </c>
      <c r="K172" s="11">
        <v>276209</v>
      </c>
      <c r="L172" s="11">
        <v>274911</v>
      </c>
      <c r="M172" s="11">
        <v>293509</v>
      </c>
      <c r="N172" s="11">
        <v>292068</v>
      </c>
      <c r="O172" s="11">
        <v>287524</v>
      </c>
      <c r="P172" s="11">
        <v>272725</v>
      </c>
      <c r="Q172" s="11">
        <v>271502</v>
      </c>
      <c r="R172" s="11">
        <v>273227</v>
      </c>
      <c r="S172" s="11">
        <v>281058</v>
      </c>
      <c r="T172" s="11">
        <v>293341</v>
      </c>
      <c r="U172" s="19">
        <v>5079948</v>
      </c>
    </row>
    <row r="173" spans="1:21">
      <c r="A173" s="9" t="s">
        <v>155</v>
      </c>
      <c r="B173" s="10">
        <v>385403</v>
      </c>
      <c r="C173" s="11">
        <v>420867</v>
      </c>
      <c r="D173" s="11">
        <v>431652</v>
      </c>
      <c r="E173" s="11">
        <v>459794</v>
      </c>
      <c r="F173" s="11">
        <v>447262</v>
      </c>
      <c r="G173" s="11">
        <v>489979</v>
      </c>
      <c r="H173" s="11">
        <v>497082</v>
      </c>
      <c r="I173" s="11">
        <v>511592</v>
      </c>
      <c r="J173" s="11">
        <v>542902</v>
      </c>
      <c r="K173" s="11">
        <v>543440</v>
      </c>
      <c r="L173" s="11">
        <v>547375</v>
      </c>
      <c r="M173" s="11">
        <v>587127</v>
      </c>
      <c r="N173" s="11">
        <v>601137</v>
      </c>
      <c r="O173" s="11">
        <v>568254</v>
      </c>
      <c r="P173" s="11">
        <v>587255</v>
      </c>
      <c r="Q173" s="11">
        <v>574972</v>
      </c>
      <c r="R173" s="11">
        <v>598279</v>
      </c>
      <c r="S173" s="11">
        <v>618256</v>
      </c>
      <c r="T173" s="11">
        <v>645819</v>
      </c>
      <c r="U173" s="19">
        <v>10058447</v>
      </c>
    </row>
    <row r="174" spans="1:21">
      <c r="A174" s="9" t="s">
        <v>170</v>
      </c>
      <c r="B174" s="10">
        <v>16354625</v>
      </c>
      <c r="C174" s="11">
        <v>17400717</v>
      </c>
      <c r="D174" s="11">
        <v>17899607</v>
      </c>
      <c r="E174" s="11">
        <v>18194148</v>
      </c>
      <c r="F174" s="11">
        <v>18224495</v>
      </c>
      <c r="G174" s="11">
        <v>19048904</v>
      </c>
      <c r="H174" s="11">
        <v>18938140</v>
      </c>
      <c r="I174" s="11">
        <v>19144638</v>
      </c>
      <c r="J174" s="11">
        <v>20248707</v>
      </c>
      <c r="K174" s="11">
        <v>20363370</v>
      </c>
      <c r="L174" s="11">
        <v>20768030</v>
      </c>
      <c r="M174" s="11">
        <v>21292035</v>
      </c>
      <c r="N174" s="11">
        <v>21710218</v>
      </c>
      <c r="O174" s="11">
        <v>19848309</v>
      </c>
      <c r="P174" s="11">
        <v>19253824</v>
      </c>
      <c r="Q174" s="11">
        <v>19591637</v>
      </c>
      <c r="R174" s="11">
        <v>19876790</v>
      </c>
      <c r="S174" s="11">
        <v>20465557</v>
      </c>
      <c r="T174" s="11">
        <v>21091533</v>
      </c>
      <c r="U174" s="19">
        <v>369715284</v>
      </c>
    </row>
    <row r="175" spans="1:21">
      <c r="A175" s="9" t="s">
        <v>171</v>
      </c>
      <c r="B175" s="10">
        <v>169888</v>
      </c>
      <c r="C175" s="11">
        <v>171932</v>
      </c>
      <c r="D175" s="11">
        <v>194366</v>
      </c>
      <c r="E175" s="11">
        <v>165643</v>
      </c>
      <c r="F175" s="11">
        <v>218514</v>
      </c>
      <c r="G175" s="11">
        <v>167117</v>
      </c>
      <c r="H175" s="11">
        <v>199177</v>
      </c>
      <c r="I175" s="11">
        <v>166593</v>
      </c>
      <c r="J175" s="11">
        <v>194494</v>
      </c>
      <c r="K175" s="11">
        <v>179505</v>
      </c>
      <c r="L175" s="11">
        <v>170947</v>
      </c>
      <c r="M175" s="11">
        <v>180369</v>
      </c>
      <c r="N175" s="11">
        <v>214269</v>
      </c>
      <c r="O175" s="11">
        <v>246205</v>
      </c>
      <c r="P175" s="11">
        <v>254194</v>
      </c>
      <c r="Q175" s="11">
        <v>260254</v>
      </c>
      <c r="R175" s="11">
        <v>244829</v>
      </c>
      <c r="S175" s="11">
        <v>217394</v>
      </c>
      <c r="T175" s="11">
        <v>235067</v>
      </c>
      <c r="U175" s="19">
        <v>3850757</v>
      </c>
    </row>
    <row r="176" spans="1:21">
      <c r="A176" s="9" t="s">
        <v>172</v>
      </c>
      <c r="B176" s="10">
        <v>74100</v>
      </c>
      <c r="C176" s="11">
        <v>77815</v>
      </c>
      <c r="D176" s="11">
        <v>75974</v>
      </c>
      <c r="E176" s="11">
        <v>81413</v>
      </c>
      <c r="F176" s="11">
        <v>81576</v>
      </c>
      <c r="G176" s="11">
        <v>89326</v>
      </c>
      <c r="H176" s="11">
        <v>91208</v>
      </c>
      <c r="I176" s="11">
        <v>96604</v>
      </c>
      <c r="J176" s="11">
        <v>103818</v>
      </c>
      <c r="K176" s="11">
        <v>103825</v>
      </c>
      <c r="L176" s="11">
        <v>103885</v>
      </c>
      <c r="M176" s="11">
        <v>104584</v>
      </c>
      <c r="N176" s="11">
        <v>110416</v>
      </c>
      <c r="O176" s="11">
        <v>111749</v>
      </c>
      <c r="P176" s="11">
        <v>117279</v>
      </c>
      <c r="Q176" s="11">
        <v>119809</v>
      </c>
      <c r="R176" s="11">
        <v>123299</v>
      </c>
      <c r="S176" s="11">
        <v>127986</v>
      </c>
      <c r="T176" s="11">
        <v>134266</v>
      </c>
      <c r="U176" s="19">
        <v>1928932</v>
      </c>
    </row>
    <row r="177" spans="1:21">
      <c r="A177" s="9" t="s">
        <v>173</v>
      </c>
      <c r="B177" s="10">
        <v>533692</v>
      </c>
      <c r="C177" s="11">
        <v>548204</v>
      </c>
      <c r="D177" s="11">
        <v>547988</v>
      </c>
      <c r="E177" s="11">
        <v>596113</v>
      </c>
      <c r="F177" s="11">
        <v>580580</v>
      </c>
      <c r="G177" s="11">
        <v>634082</v>
      </c>
      <c r="H177" s="11">
        <v>629719</v>
      </c>
      <c r="I177" s="11">
        <v>633976</v>
      </c>
      <c r="J177" s="11">
        <v>649732</v>
      </c>
      <c r="K177" s="11">
        <v>656835</v>
      </c>
      <c r="L177" s="11">
        <v>664283</v>
      </c>
      <c r="M177" s="11">
        <v>668096</v>
      </c>
      <c r="N177" s="11">
        <v>693213</v>
      </c>
      <c r="O177" s="11">
        <v>689957</v>
      </c>
      <c r="P177" s="11">
        <v>687456</v>
      </c>
      <c r="Q177" s="11">
        <v>698791</v>
      </c>
      <c r="R177" s="11">
        <v>728145</v>
      </c>
      <c r="S177" s="11">
        <v>752781</v>
      </c>
      <c r="T177" s="11">
        <v>782134</v>
      </c>
      <c r="U177" s="19">
        <v>12375777</v>
      </c>
    </row>
    <row r="178" spans="1:21">
      <c r="A178" s="9" t="s">
        <v>174</v>
      </c>
      <c r="B178" s="10">
        <v>61644</v>
      </c>
      <c r="C178" s="11">
        <v>65062</v>
      </c>
      <c r="D178" s="11">
        <v>67367</v>
      </c>
      <c r="E178" s="11">
        <v>75597</v>
      </c>
      <c r="F178" s="11">
        <v>75597</v>
      </c>
      <c r="G178" s="11">
        <v>78911</v>
      </c>
      <c r="H178" s="11">
        <v>75373</v>
      </c>
      <c r="I178" s="11">
        <v>74505</v>
      </c>
      <c r="J178" s="11">
        <v>74765</v>
      </c>
      <c r="K178" s="11">
        <v>77354</v>
      </c>
      <c r="L178" s="11">
        <v>79644</v>
      </c>
      <c r="M178" s="11">
        <v>80943</v>
      </c>
      <c r="N178" s="11">
        <v>77776</v>
      </c>
      <c r="O178" s="11">
        <v>77225</v>
      </c>
      <c r="P178" s="11">
        <v>71774</v>
      </c>
      <c r="Q178" s="11">
        <v>66787</v>
      </c>
      <c r="R178" s="11">
        <v>73681</v>
      </c>
      <c r="S178" s="11">
        <v>77142</v>
      </c>
      <c r="T178" s="11">
        <v>81307</v>
      </c>
      <c r="U178" s="19">
        <v>1412454</v>
      </c>
    </row>
    <row r="179" spans="1:21">
      <c r="A179" s="9" t="s">
        <v>175</v>
      </c>
      <c r="B179" s="10">
        <v>73583</v>
      </c>
      <c r="C179" s="11">
        <v>77262</v>
      </c>
      <c r="D179" s="11">
        <v>76421</v>
      </c>
      <c r="E179" s="11">
        <v>78373</v>
      </c>
      <c r="F179" s="11">
        <v>80087</v>
      </c>
      <c r="G179" s="11">
        <v>83099</v>
      </c>
      <c r="H179" s="11">
        <v>86697</v>
      </c>
      <c r="I179" s="11">
        <v>84049</v>
      </c>
      <c r="J179" s="11">
        <v>88078</v>
      </c>
      <c r="K179" s="11">
        <v>88434</v>
      </c>
      <c r="L179" s="11"/>
      <c r="M179" s="11"/>
      <c r="N179" s="11"/>
      <c r="O179" s="11"/>
      <c r="P179" s="11"/>
      <c r="Q179" s="11"/>
      <c r="R179" s="11"/>
      <c r="S179" s="11"/>
      <c r="T179" s="11"/>
      <c r="U179" s="19">
        <v>816083</v>
      </c>
    </row>
    <row r="180" spans="1:21">
      <c r="A180" s="9" t="s">
        <v>176</v>
      </c>
      <c r="B180" s="10">
        <v>4687</v>
      </c>
      <c r="C180" s="11">
        <v>4687</v>
      </c>
      <c r="D180" s="11">
        <v>4687</v>
      </c>
      <c r="E180" s="11">
        <v>10452</v>
      </c>
      <c r="F180" s="11">
        <v>5020</v>
      </c>
      <c r="G180" s="11">
        <v>6337</v>
      </c>
      <c r="H180" s="11">
        <v>6239</v>
      </c>
      <c r="I180" s="11">
        <v>6936</v>
      </c>
      <c r="J180" s="11">
        <v>6281</v>
      </c>
      <c r="K180" s="11">
        <v>6472</v>
      </c>
      <c r="L180" s="11">
        <v>6157</v>
      </c>
      <c r="M180" s="11">
        <v>6359</v>
      </c>
      <c r="N180" s="11">
        <v>6627</v>
      </c>
      <c r="O180" s="11">
        <v>5592</v>
      </c>
      <c r="P180" s="11">
        <v>5861</v>
      </c>
      <c r="Q180" s="11">
        <v>5377</v>
      </c>
      <c r="R180" s="11">
        <v>5247</v>
      </c>
      <c r="S180" s="11">
        <v>5187</v>
      </c>
      <c r="T180" s="11">
        <v>5311</v>
      </c>
      <c r="U180" s="19">
        <v>113516</v>
      </c>
    </row>
    <row r="181" spans="1:21">
      <c r="A181" s="9" t="s">
        <v>177</v>
      </c>
      <c r="B181" s="10">
        <v>8427</v>
      </c>
      <c r="C181" s="11">
        <v>8353</v>
      </c>
      <c r="D181" s="11">
        <v>8436</v>
      </c>
      <c r="E181" s="11">
        <v>8233</v>
      </c>
      <c r="F181" s="11">
        <v>8969</v>
      </c>
      <c r="G181" s="11">
        <v>9570</v>
      </c>
      <c r="H181" s="11">
        <v>10279</v>
      </c>
      <c r="I181" s="11">
        <v>10328</v>
      </c>
      <c r="J181" s="11">
        <v>12191</v>
      </c>
      <c r="K181" s="11">
        <v>13978</v>
      </c>
      <c r="L181" s="11">
        <v>16307</v>
      </c>
      <c r="M181" s="11">
        <v>18092</v>
      </c>
      <c r="N181" s="11">
        <v>18480</v>
      </c>
      <c r="O181" s="11">
        <v>19100</v>
      </c>
      <c r="P181" s="11">
        <v>18509</v>
      </c>
      <c r="Q181" s="11">
        <v>19486</v>
      </c>
      <c r="R181" s="11">
        <v>20088</v>
      </c>
      <c r="S181" s="11">
        <v>20761</v>
      </c>
      <c r="T181" s="11">
        <v>20955</v>
      </c>
      <c r="U181" s="19">
        <v>270542</v>
      </c>
    </row>
    <row r="182" spans="1:21">
      <c r="A182" s="9" t="s">
        <v>178</v>
      </c>
      <c r="B182" s="10">
        <v>298435</v>
      </c>
      <c r="C182" s="11">
        <v>310541</v>
      </c>
      <c r="D182" s="11">
        <v>325256</v>
      </c>
      <c r="E182" s="11">
        <v>331582</v>
      </c>
      <c r="F182" s="11">
        <v>327405</v>
      </c>
      <c r="G182" s="11">
        <v>341563</v>
      </c>
      <c r="H182" s="11">
        <v>346850</v>
      </c>
      <c r="I182" s="11">
        <v>361902</v>
      </c>
      <c r="J182" s="11">
        <v>387260</v>
      </c>
      <c r="K182" s="11">
        <v>392604</v>
      </c>
      <c r="L182" s="11">
        <v>398764</v>
      </c>
      <c r="M182" s="11">
        <v>419886</v>
      </c>
      <c r="N182" s="11">
        <v>419836</v>
      </c>
      <c r="O182" s="11">
        <v>381568</v>
      </c>
      <c r="P182" s="11">
        <v>390673</v>
      </c>
      <c r="Q182" s="11">
        <v>379062</v>
      </c>
      <c r="R182" s="11">
        <v>380436</v>
      </c>
      <c r="S182" s="11">
        <v>322085</v>
      </c>
      <c r="T182" s="11">
        <v>327033</v>
      </c>
      <c r="U182" s="19">
        <v>6842741</v>
      </c>
    </row>
    <row r="183" spans="1:21">
      <c r="A183" s="9" t="s">
        <v>179</v>
      </c>
      <c r="B183" s="10">
        <v>198748</v>
      </c>
      <c r="C183" s="11">
        <v>211736</v>
      </c>
      <c r="D183" s="11">
        <v>234380</v>
      </c>
      <c r="E183" s="11">
        <v>149849</v>
      </c>
      <c r="F183" s="11">
        <v>205637</v>
      </c>
      <c r="G183" s="11">
        <v>58920</v>
      </c>
      <c r="H183" s="11">
        <v>160385</v>
      </c>
      <c r="I183" s="11">
        <v>272874</v>
      </c>
      <c r="J183" s="11">
        <v>270547</v>
      </c>
      <c r="K183" s="11">
        <v>250360</v>
      </c>
      <c r="L183" s="11">
        <v>232875</v>
      </c>
      <c r="M183" s="11">
        <v>183917</v>
      </c>
      <c r="N183" s="11">
        <v>192287</v>
      </c>
      <c r="O183" s="11">
        <v>129304</v>
      </c>
      <c r="P183" s="11">
        <v>161480</v>
      </c>
      <c r="Q183" s="11">
        <v>187509</v>
      </c>
      <c r="R183" s="11">
        <v>223896</v>
      </c>
      <c r="S183" s="11">
        <v>219077</v>
      </c>
      <c r="T183" s="11">
        <v>188478</v>
      </c>
      <c r="U183" s="19">
        <v>3732259</v>
      </c>
    </row>
    <row r="184" spans="1:21">
      <c r="A184" s="9" t="s">
        <v>180</v>
      </c>
      <c r="B184" s="10"/>
      <c r="C184" s="11"/>
      <c r="D184" s="11"/>
      <c r="E184" s="11"/>
      <c r="F184" s="11"/>
      <c r="G184" s="11">
        <v>12074</v>
      </c>
      <c r="H184" s="11">
        <v>14696</v>
      </c>
      <c r="I184" s="11">
        <v>13968</v>
      </c>
      <c r="J184" s="11">
        <v>16159</v>
      </c>
      <c r="K184" s="11">
        <v>16330</v>
      </c>
      <c r="L184" s="11">
        <v>16984</v>
      </c>
      <c r="M184" s="11">
        <v>18380</v>
      </c>
      <c r="N184" s="11">
        <v>20008</v>
      </c>
      <c r="O184" s="11">
        <v>21827</v>
      </c>
      <c r="P184" s="11">
        <v>24286</v>
      </c>
      <c r="Q184" s="11">
        <v>26748</v>
      </c>
      <c r="R184" s="11">
        <v>27983</v>
      </c>
      <c r="S184" s="11">
        <v>28687</v>
      </c>
      <c r="T184" s="11">
        <v>32983</v>
      </c>
      <c r="U184" s="19">
        <v>291113</v>
      </c>
    </row>
    <row r="185" spans="1:21">
      <c r="A185" s="9" t="s">
        <v>181</v>
      </c>
      <c r="B185" s="10">
        <v>8455919</v>
      </c>
      <c r="C185" s="11">
        <v>8708157</v>
      </c>
      <c r="D185" s="11">
        <v>8997016</v>
      </c>
      <c r="E185" s="11">
        <v>8832638</v>
      </c>
      <c r="F185" s="11">
        <v>8762380</v>
      </c>
      <c r="G185" s="11">
        <v>8914888</v>
      </c>
      <c r="H185" s="11">
        <v>8874039</v>
      </c>
      <c r="I185" s="11">
        <v>8788829</v>
      </c>
      <c r="J185" s="11">
        <v>9188000</v>
      </c>
      <c r="K185" s="11">
        <v>9247887</v>
      </c>
      <c r="L185" s="11">
        <v>9299175</v>
      </c>
      <c r="M185" s="11">
        <v>9397893</v>
      </c>
      <c r="N185" s="11">
        <v>9460493</v>
      </c>
      <c r="O185" s="11">
        <v>8990171</v>
      </c>
      <c r="P185" s="11">
        <v>8923130</v>
      </c>
      <c r="Q185" s="11">
        <v>8905944</v>
      </c>
      <c r="R185" s="11">
        <v>9020525</v>
      </c>
      <c r="S185" s="11">
        <v>9161466</v>
      </c>
      <c r="T185" s="11">
        <v>9454505</v>
      </c>
      <c r="U185" s="19">
        <v>171383055</v>
      </c>
    </row>
    <row r="186" spans="1:21">
      <c r="A186" s="9" t="s">
        <v>182</v>
      </c>
      <c r="B186" s="10">
        <v>4524856</v>
      </c>
      <c r="C186" s="11">
        <v>5121039</v>
      </c>
      <c r="D186" s="11">
        <v>5522412</v>
      </c>
      <c r="E186" s="11">
        <v>5644257</v>
      </c>
      <c r="F186" s="11">
        <v>6055518</v>
      </c>
      <c r="G186" s="11">
        <v>6315612</v>
      </c>
      <c r="H186" s="11">
        <v>6578695</v>
      </c>
      <c r="I186" s="11">
        <v>6797527</v>
      </c>
      <c r="J186" s="11">
        <v>7149114</v>
      </c>
      <c r="K186" s="11">
        <v>7755792</v>
      </c>
      <c r="L186" s="11">
        <v>8226116</v>
      </c>
      <c r="M186" s="11">
        <v>8432466</v>
      </c>
      <c r="N186" s="11">
        <v>8820665</v>
      </c>
      <c r="O186" s="11">
        <v>8741134</v>
      </c>
      <c r="P186" s="11">
        <v>8703901</v>
      </c>
      <c r="Q186" s="11">
        <v>8915338</v>
      </c>
      <c r="R186" s="11">
        <v>9158159</v>
      </c>
      <c r="S186" s="11">
        <v>9249188</v>
      </c>
      <c r="T186" s="11">
        <v>8726238</v>
      </c>
      <c r="U186" s="19">
        <v>140438027</v>
      </c>
    </row>
    <row r="187" spans="1:21">
      <c r="A187" s="9" t="s">
        <v>183</v>
      </c>
      <c r="B187" s="10">
        <v>21999</v>
      </c>
      <c r="C187" s="11">
        <v>22247</v>
      </c>
      <c r="D187" s="11">
        <v>21285</v>
      </c>
      <c r="E187" s="11">
        <v>20834</v>
      </c>
      <c r="F187" s="11">
        <v>21191</v>
      </c>
      <c r="G187" s="11">
        <v>22388</v>
      </c>
      <c r="H187" s="11">
        <v>22690</v>
      </c>
      <c r="I187" s="11">
        <v>23299</v>
      </c>
      <c r="J187" s="11">
        <v>23461</v>
      </c>
      <c r="K187" s="11">
        <v>25356</v>
      </c>
      <c r="L187" s="11">
        <v>23400</v>
      </c>
      <c r="M187" s="11">
        <v>22171</v>
      </c>
      <c r="N187" s="11">
        <v>22960</v>
      </c>
      <c r="O187" s="11">
        <v>23378</v>
      </c>
      <c r="P187" s="11">
        <v>23131</v>
      </c>
      <c r="Q187" s="11">
        <v>23113</v>
      </c>
      <c r="R187" s="11">
        <v>23600</v>
      </c>
      <c r="S187" s="11">
        <v>23209</v>
      </c>
      <c r="T187" s="11">
        <v>23022</v>
      </c>
      <c r="U187" s="19">
        <v>432734</v>
      </c>
    </row>
    <row r="188" spans="1:21">
      <c r="A188" s="9" t="s">
        <v>184</v>
      </c>
      <c r="B188" s="10">
        <v>34068</v>
      </c>
      <c r="C188" s="11">
        <v>36114</v>
      </c>
      <c r="D188" s="11">
        <v>34738</v>
      </c>
      <c r="E188" s="11">
        <v>35578</v>
      </c>
      <c r="F188" s="11">
        <v>38769</v>
      </c>
      <c r="G188" s="11">
        <v>35509</v>
      </c>
      <c r="H188" s="11">
        <v>40135</v>
      </c>
      <c r="I188" s="11">
        <v>36574</v>
      </c>
      <c r="J188" s="11">
        <v>41146</v>
      </c>
      <c r="K188" s="11">
        <v>40109</v>
      </c>
      <c r="L188" s="11">
        <v>38225</v>
      </c>
      <c r="M188" s="11">
        <v>41460</v>
      </c>
      <c r="N188" s="11">
        <v>48548</v>
      </c>
      <c r="O188" s="11">
        <v>47103</v>
      </c>
      <c r="P188" s="11">
        <v>47373</v>
      </c>
      <c r="Q188" s="11">
        <v>46505</v>
      </c>
      <c r="R188" s="11">
        <v>50953</v>
      </c>
      <c r="S188" s="11">
        <v>45636</v>
      </c>
      <c r="T188" s="11">
        <v>50420</v>
      </c>
      <c r="U188" s="19">
        <v>788963</v>
      </c>
    </row>
    <row r="189" spans="1:21">
      <c r="A189" s="9" t="s">
        <v>185</v>
      </c>
      <c r="B189" s="10">
        <v>47431</v>
      </c>
      <c r="C189" s="11">
        <v>60300</v>
      </c>
      <c r="D189" s="11">
        <v>55000</v>
      </c>
      <c r="E189" s="11">
        <v>63880</v>
      </c>
      <c r="F189" s="11">
        <v>66600</v>
      </c>
      <c r="G189" s="11">
        <v>75300</v>
      </c>
      <c r="H189" s="11">
        <v>85800</v>
      </c>
      <c r="I189" s="11">
        <v>100013</v>
      </c>
      <c r="J189" s="11">
        <v>108268</v>
      </c>
      <c r="K189" s="11">
        <v>119416</v>
      </c>
      <c r="L189" s="11">
        <v>131725</v>
      </c>
      <c r="M189" s="11">
        <v>136257</v>
      </c>
      <c r="N189" s="11">
        <v>150859</v>
      </c>
      <c r="O189" s="11">
        <v>151475</v>
      </c>
      <c r="P189" s="11">
        <v>157426</v>
      </c>
      <c r="Q189" s="11">
        <v>160952</v>
      </c>
      <c r="R189" s="11">
        <v>168400</v>
      </c>
      <c r="S189" s="11">
        <v>175114</v>
      </c>
      <c r="T189" s="11">
        <v>189428</v>
      </c>
      <c r="U189" s="19">
        <v>2203644</v>
      </c>
    </row>
    <row r="190" spans="1:21">
      <c r="A190" s="9" t="s">
        <v>186</v>
      </c>
      <c r="B190" s="10">
        <v>2626</v>
      </c>
      <c r="C190" s="11">
        <v>2200</v>
      </c>
      <c r="D190" s="11">
        <v>2200</v>
      </c>
      <c r="E190" s="11">
        <v>2476</v>
      </c>
      <c r="F190" s="11">
        <v>2356</v>
      </c>
      <c r="G190" s="11">
        <v>2457</v>
      </c>
      <c r="H190" s="11">
        <v>2608</v>
      </c>
      <c r="I190" s="11">
        <v>2565</v>
      </c>
      <c r="J190" s="11">
        <v>2695</v>
      </c>
      <c r="K190" s="11">
        <v>3001</v>
      </c>
      <c r="L190" s="11">
        <v>3890</v>
      </c>
      <c r="M190" s="11">
        <v>3100</v>
      </c>
      <c r="N190" s="11">
        <v>3000</v>
      </c>
      <c r="O190" s="11">
        <v>2979</v>
      </c>
      <c r="P190" s="11">
        <v>3267</v>
      </c>
      <c r="Q190" s="11">
        <v>2639</v>
      </c>
      <c r="R190" s="11">
        <v>3170</v>
      </c>
      <c r="S190" s="11">
        <v>2487</v>
      </c>
      <c r="T190" s="11">
        <v>3728</v>
      </c>
      <c r="U190" s="19">
        <v>53444</v>
      </c>
    </row>
    <row r="191" spans="1:21">
      <c r="A191" s="9" t="s">
        <v>187</v>
      </c>
      <c r="B191" s="10">
        <v>580471</v>
      </c>
      <c r="C191" s="11">
        <v>689042</v>
      </c>
      <c r="D191" s="11">
        <v>736254</v>
      </c>
      <c r="E191" s="11">
        <v>765184</v>
      </c>
      <c r="F191" s="11">
        <v>750570</v>
      </c>
      <c r="G191" s="11">
        <v>803012</v>
      </c>
      <c r="H191" s="11">
        <v>818123</v>
      </c>
      <c r="I191" s="11">
        <v>845575</v>
      </c>
      <c r="J191" s="11">
        <v>860729</v>
      </c>
      <c r="K191" s="11">
        <v>861014</v>
      </c>
      <c r="L191" s="11">
        <v>869281</v>
      </c>
      <c r="M191" s="11">
        <v>885296</v>
      </c>
      <c r="N191" s="11">
        <v>879826</v>
      </c>
      <c r="O191" s="11">
        <v>704947</v>
      </c>
      <c r="P191" s="11">
        <v>735086</v>
      </c>
      <c r="Q191" s="11">
        <v>721340</v>
      </c>
      <c r="R191" s="11">
        <v>736967</v>
      </c>
      <c r="S191" s="11">
        <v>783217</v>
      </c>
      <c r="T191" s="11">
        <v>807908</v>
      </c>
      <c r="U191" s="19">
        <v>14833842</v>
      </c>
    </row>
    <row r="192" spans="1:21">
      <c r="A192" s="9" t="s">
        <v>188</v>
      </c>
      <c r="B192" s="10">
        <v>78571</v>
      </c>
      <c r="C192" s="11">
        <v>88112</v>
      </c>
      <c r="D192" s="11">
        <v>91157</v>
      </c>
      <c r="E192" s="11">
        <v>96664</v>
      </c>
      <c r="F192" s="11">
        <v>107832</v>
      </c>
      <c r="G192" s="11">
        <v>113514</v>
      </c>
      <c r="H192" s="11">
        <v>127502</v>
      </c>
      <c r="I192" s="11">
        <v>146106</v>
      </c>
      <c r="J192" s="11">
        <v>159022</v>
      </c>
      <c r="K192" s="11">
        <v>166373</v>
      </c>
      <c r="L192" s="11">
        <v>179280</v>
      </c>
      <c r="M192" s="11">
        <v>189762</v>
      </c>
      <c r="N192" s="11">
        <v>207729</v>
      </c>
      <c r="O192" s="11">
        <v>211430</v>
      </c>
      <c r="P192" s="11">
        <v>206845</v>
      </c>
      <c r="Q192" s="11">
        <v>214738</v>
      </c>
      <c r="R192" s="11">
        <v>220605</v>
      </c>
      <c r="S192" s="11">
        <v>212616</v>
      </c>
      <c r="T192" s="11">
        <v>228483</v>
      </c>
      <c r="U192" s="19">
        <v>3046341</v>
      </c>
    </row>
    <row r="193" spans="1:21">
      <c r="A193" s="9" t="s">
        <v>189</v>
      </c>
      <c r="B193" s="10">
        <v>219720</v>
      </c>
      <c r="C193" s="11">
        <v>242418</v>
      </c>
      <c r="D193" s="11">
        <v>263389</v>
      </c>
      <c r="E193" s="11">
        <v>281451</v>
      </c>
      <c r="F193" s="11">
        <v>280152</v>
      </c>
      <c r="G193" s="11">
        <v>304843</v>
      </c>
      <c r="H193" s="11">
        <v>313750</v>
      </c>
      <c r="I193" s="11">
        <v>340142</v>
      </c>
      <c r="J193" s="11">
        <v>375434</v>
      </c>
      <c r="K193" s="11">
        <v>388387</v>
      </c>
      <c r="L193" s="11">
        <v>389070</v>
      </c>
      <c r="M193" s="11">
        <v>416346</v>
      </c>
      <c r="N193" s="11">
        <v>450161</v>
      </c>
      <c r="O193" s="11">
        <v>416346</v>
      </c>
      <c r="P193" s="11">
        <v>467707</v>
      </c>
      <c r="Q193" s="11">
        <v>503052</v>
      </c>
      <c r="R193" s="11">
        <v>523000</v>
      </c>
      <c r="S193" s="11">
        <v>535240</v>
      </c>
      <c r="T193" s="11">
        <v>537408</v>
      </c>
      <c r="U193" s="19">
        <v>7248016</v>
      </c>
    </row>
    <row r="194" spans="1:21">
      <c r="A194" s="9" t="s">
        <v>190</v>
      </c>
      <c r="B194" s="10">
        <v>37402</v>
      </c>
      <c r="C194" s="11">
        <v>39313</v>
      </c>
      <c r="D194" s="11">
        <v>38361</v>
      </c>
      <c r="E194" s="11">
        <v>46201</v>
      </c>
      <c r="F194" s="11">
        <v>37731</v>
      </c>
      <c r="G194" s="11">
        <v>37787</v>
      </c>
      <c r="H194" s="11">
        <v>38570</v>
      </c>
      <c r="I194" s="11">
        <v>35539</v>
      </c>
      <c r="J194" s="11">
        <v>38201</v>
      </c>
      <c r="K194" s="11">
        <v>37000</v>
      </c>
      <c r="L194" s="11">
        <v>37000</v>
      </c>
      <c r="M194" s="11">
        <v>39454</v>
      </c>
      <c r="N194" s="11">
        <v>39009</v>
      </c>
      <c r="O194" s="11">
        <v>37160</v>
      </c>
      <c r="P194" s="11">
        <v>37206</v>
      </c>
      <c r="Q194" s="11">
        <v>35965</v>
      </c>
      <c r="R194" s="11">
        <v>37138</v>
      </c>
      <c r="S194" s="11">
        <v>37733</v>
      </c>
      <c r="T194" s="11">
        <v>38523</v>
      </c>
      <c r="U194" s="19">
        <v>725293</v>
      </c>
    </row>
    <row r="195" spans="1:21">
      <c r="A195" s="9" t="s">
        <v>191</v>
      </c>
      <c r="B195" s="10">
        <v>29928</v>
      </c>
      <c r="C195" s="11">
        <v>30850</v>
      </c>
      <c r="D195" s="11">
        <v>30034</v>
      </c>
      <c r="E195" s="11">
        <v>31622</v>
      </c>
      <c r="F195" s="11">
        <v>32524</v>
      </c>
      <c r="G195" s="11">
        <v>33280</v>
      </c>
      <c r="H195" s="11">
        <v>35301</v>
      </c>
      <c r="I195" s="11">
        <v>34827</v>
      </c>
      <c r="J195" s="11">
        <v>38058</v>
      </c>
      <c r="K195" s="11">
        <v>39950</v>
      </c>
      <c r="L195" s="11">
        <v>39970</v>
      </c>
      <c r="M195" s="11">
        <v>39399</v>
      </c>
      <c r="N195" s="11">
        <v>42626</v>
      </c>
      <c r="O195" s="11">
        <v>43537</v>
      </c>
      <c r="P195" s="11">
        <v>44028</v>
      </c>
      <c r="Q195" s="11">
        <v>43222</v>
      </c>
      <c r="R195" s="11">
        <v>43676</v>
      </c>
      <c r="S195" s="11">
        <v>43966</v>
      </c>
      <c r="T195" s="11">
        <v>45831</v>
      </c>
      <c r="U195" s="19">
        <v>722629</v>
      </c>
    </row>
    <row r="196" spans="1:21">
      <c r="A196" s="9" t="s">
        <v>192</v>
      </c>
      <c r="B196" s="10">
        <v>0</v>
      </c>
      <c r="C196" s="11">
        <v>0</v>
      </c>
      <c r="D196" s="11">
        <v>0</v>
      </c>
      <c r="E196" s="11">
        <v>0</v>
      </c>
      <c r="F196" s="11">
        <v>0</v>
      </c>
      <c r="G196" s="11">
        <v>0</v>
      </c>
      <c r="H196" s="11">
        <v>0</v>
      </c>
      <c r="I196" s="11">
        <v>0</v>
      </c>
      <c r="J196" s="11">
        <v>0</v>
      </c>
      <c r="K196" s="11">
        <v>0</v>
      </c>
      <c r="L196" s="11">
        <v>0</v>
      </c>
      <c r="M196" s="11">
        <v>0</v>
      </c>
      <c r="N196" s="11">
        <v>0</v>
      </c>
      <c r="O196" s="11">
        <v>0</v>
      </c>
      <c r="P196" s="11">
        <v>0</v>
      </c>
      <c r="Q196" s="11">
        <v>0</v>
      </c>
      <c r="R196" s="11">
        <v>9950</v>
      </c>
      <c r="S196" s="11">
        <v>0</v>
      </c>
      <c r="T196" s="11">
        <v>0</v>
      </c>
      <c r="U196" s="19">
        <v>9950</v>
      </c>
    </row>
    <row r="197" spans="1:21">
      <c r="A197" s="9" t="s">
        <v>193</v>
      </c>
      <c r="B197" s="10">
        <v>10068</v>
      </c>
      <c r="C197" s="11">
        <v>11070</v>
      </c>
      <c r="D197" s="11">
        <v>12560</v>
      </c>
      <c r="E197" s="11">
        <v>13309</v>
      </c>
      <c r="F197" s="11">
        <v>13644</v>
      </c>
      <c r="G197" s="11">
        <v>15596</v>
      </c>
      <c r="H197" s="11">
        <v>16397</v>
      </c>
      <c r="I197" s="11">
        <v>16718</v>
      </c>
      <c r="J197" s="11">
        <v>15998</v>
      </c>
      <c r="K197" s="11">
        <v>14503</v>
      </c>
      <c r="L197" s="11">
        <v>17170</v>
      </c>
      <c r="M197" s="11">
        <v>17571</v>
      </c>
      <c r="N197" s="11">
        <v>22502</v>
      </c>
      <c r="O197" s="11">
        <v>19300</v>
      </c>
      <c r="P197" s="11">
        <v>18300</v>
      </c>
      <c r="Q197" s="11">
        <v>22587</v>
      </c>
      <c r="R197" s="11">
        <v>25700</v>
      </c>
      <c r="S197" s="11">
        <v>27930</v>
      </c>
      <c r="T197" s="11">
        <v>29751</v>
      </c>
      <c r="U197" s="19">
        <v>340674</v>
      </c>
    </row>
    <row r="198" spans="1:21">
      <c r="A198" s="9" t="s">
        <v>194</v>
      </c>
      <c r="B198" s="10">
        <v>78168</v>
      </c>
      <c r="C198" s="11">
        <v>72793</v>
      </c>
      <c r="D198" s="11">
        <v>75968</v>
      </c>
      <c r="E198" s="11">
        <v>71729</v>
      </c>
      <c r="F198" s="11">
        <v>73011</v>
      </c>
      <c r="G198" s="11">
        <v>66955</v>
      </c>
      <c r="H198" s="11">
        <v>76050</v>
      </c>
      <c r="I198" s="11">
        <v>66084</v>
      </c>
      <c r="J198" s="11">
        <v>77041</v>
      </c>
      <c r="K198" s="11">
        <v>79392</v>
      </c>
      <c r="L198" s="11">
        <v>80475</v>
      </c>
      <c r="M198" s="11">
        <v>82724</v>
      </c>
      <c r="N198" s="11">
        <v>84180</v>
      </c>
      <c r="O198" s="11">
        <v>73322</v>
      </c>
      <c r="P198" s="11">
        <v>75278</v>
      </c>
      <c r="Q198" s="11">
        <v>79660</v>
      </c>
      <c r="R198" s="11">
        <v>78621</v>
      </c>
      <c r="S198" s="11">
        <v>82818</v>
      </c>
      <c r="T198" s="11">
        <v>81686</v>
      </c>
      <c r="U198" s="19">
        <v>1455955</v>
      </c>
    </row>
    <row r="199" spans="1:21">
      <c r="A199" s="9" t="s">
        <v>195</v>
      </c>
      <c r="B199" s="10">
        <v>5442057</v>
      </c>
      <c r="C199" s="11">
        <v>5541518</v>
      </c>
      <c r="D199" s="11">
        <v>5526347</v>
      </c>
      <c r="E199" s="11">
        <v>5568661</v>
      </c>
      <c r="F199" s="11">
        <v>5387959</v>
      </c>
      <c r="G199" s="11">
        <v>5545514</v>
      </c>
      <c r="H199" s="11">
        <v>5332897</v>
      </c>
      <c r="I199" s="11">
        <v>5331048</v>
      </c>
      <c r="J199" s="11">
        <v>5471096</v>
      </c>
      <c r="K199" s="11">
        <v>5552961</v>
      </c>
      <c r="L199" s="11">
        <v>5425626</v>
      </c>
      <c r="M199" s="11">
        <v>5564551</v>
      </c>
      <c r="N199" s="11">
        <v>5492020</v>
      </c>
      <c r="O199" s="11">
        <v>4620280</v>
      </c>
      <c r="P199" s="11">
        <v>4535202</v>
      </c>
      <c r="Q199" s="11">
        <v>4070726</v>
      </c>
      <c r="R199" s="11">
        <v>4638234</v>
      </c>
      <c r="S199" s="11">
        <v>4622653</v>
      </c>
      <c r="T199" s="11">
        <v>4731907</v>
      </c>
      <c r="U199" s="19">
        <v>98401257</v>
      </c>
    </row>
    <row r="200" spans="1:21">
      <c r="A200" s="9" t="s">
        <v>196</v>
      </c>
      <c r="B200" s="10">
        <v>28229</v>
      </c>
      <c r="C200" s="11">
        <v>31305</v>
      </c>
      <c r="D200" s="11">
        <v>34348</v>
      </c>
      <c r="E200" s="11">
        <v>38491</v>
      </c>
      <c r="F200" s="11">
        <v>37697</v>
      </c>
      <c r="G200" s="11">
        <v>40670</v>
      </c>
      <c r="H200" s="11">
        <v>41706</v>
      </c>
      <c r="I200" s="11">
        <v>44410</v>
      </c>
      <c r="J200" s="11">
        <v>48139</v>
      </c>
      <c r="K200" s="11">
        <v>49640</v>
      </c>
      <c r="L200" s="11">
        <v>54364</v>
      </c>
      <c r="M200" s="11">
        <v>58882</v>
      </c>
      <c r="N200" s="11">
        <v>60704</v>
      </c>
      <c r="O200" s="11">
        <v>58494</v>
      </c>
      <c r="P200" s="11">
        <v>59571</v>
      </c>
      <c r="Q200" s="11">
        <v>58909</v>
      </c>
      <c r="R200" s="11">
        <v>61261</v>
      </c>
      <c r="S200" s="11">
        <v>62780</v>
      </c>
      <c r="T200" s="11">
        <v>64040</v>
      </c>
      <c r="U200" s="19">
        <v>933640</v>
      </c>
    </row>
    <row r="201" spans="1:21">
      <c r="A201" s="9" t="s">
        <v>197</v>
      </c>
      <c r="B201" s="10">
        <v>290027</v>
      </c>
      <c r="C201" s="11">
        <v>308371</v>
      </c>
      <c r="D201" s="11">
        <v>318969</v>
      </c>
      <c r="E201" s="11">
        <v>341811</v>
      </c>
      <c r="F201" s="11">
        <v>336478</v>
      </c>
      <c r="G201" s="11">
        <v>360912</v>
      </c>
      <c r="H201" s="11">
        <v>363521</v>
      </c>
      <c r="I201" s="11">
        <v>362581</v>
      </c>
      <c r="J201" s="11">
        <v>406915</v>
      </c>
      <c r="K201" s="11">
        <v>398015</v>
      </c>
      <c r="L201" s="11">
        <v>386893</v>
      </c>
      <c r="M201" s="11">
        <v>414482</v>
      </c>
      <c r="N201" s="11">
        <v>403464</v>
      </c>
      <c r="O201" s="11">
        <v>392424</v>
      </c>
      <c r="P201" s="11">
        <v>387062</v>
      </c>
      <c r="Q201" s="11">
        <v>382740</v>
      </c>
      <c r="R201" s="11">
        <v>386834</v>
      </c>
      <c r="S201" s="11">
        <v>402184</v>
      </c>
      <c r="T201" s="11">
        <v>416658</v>
      </c>
      <c r="U201" s="19">
        <v>7060341</v>
      </c>
    </row>
    <row r="202" spans="1:21">
      <c r="A202" s="9" t="s">
        <v>198</v>
      </c>
      <c r="B202" s="10"/>
      <c r="C202" s="11">
        <v>13654</v>
      </c>
      <c r="D202" s="11">
        <v>13598</v>
      </c>
      <c r="E202" s="11">
        <v>13945</v>
      </c>
      <c r="F202" s="11">
        <v>13350</v>
      </c>
      <c r="G202" s="11">
        <v>13943</v>
      </c>
      <c r="H202" s="11">
        <v>13446</v>
      </c>
      <c r="I202" s="11">
        <v>13714</v>
      </c>
      <c r="J202" s="11">
        <v>14517</v>
      </c>
      <c r="K202" s="11">
        <v>13186</v>
      </c>
      <c r="L202" s="11">
        <v>13446</v>
      </c>
      <c r="M202" s="11">
        <v>13866</v>
      </c>
      <c r="N202" s="11">
        <v>15093</v>
      </c>
      <c r="O202" s="11">
        <v>13898</v>
      </c>
      <c r="P202" s="11">
        <v>14284</v>
      </c>
      <c r="Q202" s="11">
        <v>14089</v>
      </c>
      <c r="R202" s="11">
        <v>14099</v>
      </c>
      <c r="S202" s="11">
        <v>15259</v>
      </c>
      <c r="T202" s="11">
        <v>15336</v>
      </c>
      <c r="U202" s="19">
        <v>252723</v>
      </c>
    </row>
    <row r="203" spans="1:21">
      <c r="A203" s="9" t="s">
        <v>200</v>
      </c>
      <c r="B203" s="10">
        <v>499914</v>
      </c>
      <c r="C203" s="11">
        <v>505226</v>
      </c>
      <c r="D203" s="11">
        <v>536180</v>
      </c>
      <c r="E203" s="11">
        <v>561918</v>
      </c>
      <c r="F203" s="11">
        <v>567295</v>
      </c>
      <c r="G203" s="11">
        <v>562385</v>
      </c>
      <c r="H203" s="11">
        <v>623801</v>
      </c>
      <c r="I203" s="11">
        <v>597904</v>
      </c>
      <c r="J203" s="11">
        <v>645550</v>
      </c>
      <c r="K203" s="11">
        <v>662392</v>
      </c>
      <c r="L203" s="11">
        <v>724535</v>
      </c>
      <c r="M203" s="11">
        <v>773358</v>
      </c>
      <c r="N203" s="11">
        <v>796081</v>
      </c>
      <c r="O203" s="11">
        <v>768225</v>
      </c>
      <c r="P203" s="11">
        <v>808281</v>
      </c>
      <c r="Q203" s="11">
        <v>812149</v>
      </c>
      <c r="R203" s="11">
        <v>812599</v>
      </c>
      <c r="S203" s="11">
        <v>836073</v>
      </c>
      <c r="T203" s="11">
        <v>807173</v>
      </c>
      <c r="U203" s="19">
        <v>12901039</v>
      </c>
    </row>
    <row r="204" spans="1:21">
      <c r="A204" s="9" t="s">
        <v>201</v>
      </c>
      <c r="B204" s="10">
        <v>63192</v>
      </c>
      <c r="C204" s="11">
        <v>64133</v>
      </c>
      <c r="D204" s="11">
        <v>63447</v>
      </c>
      <c r="E204" s="11">
        <v>65396</v>
      </c>
      <c r="F204" s="11">
        <v>69053</v>
      </c>
      <c r="G204" s="11">
        <v>71514</v>
      </c>
      <c r="H204" s="11">
        <v>73733</v>
      </c>
      <c r="I204" s="11">
        <v>68653</v>
      </c>
      <c r="J204" s="11">
        <v>78174</v>
      </c>
      <c r="K204" s="11">
        <v>76412</v>
      </c>
      <c r="L204" s="11">
        <v>159907</v>
      </c>
      <c r="M204" s="11">
        <v>169794</v>
      </c>
      <c r="N204" s="11">
        <v>180684</v>
      </c>
      <c r="O204" s="11"/>
      <c r="P204" s="11"/>
      <c r="Q204" s="11"/>
      <c r="R204" s="11"/>
      <c r="S204" s="11"/>
      <c r="T204" s="11"/>
      <c r="U204" s="19">
        <v>1204092</v>
      </c>
    </row>
    <row r="205" spans="1:21">
      <c r="A205" s="9" t="s">
        <v>199</v>
      </c>
      <c r="B205" s="10">
        <v>252260</v>
      </c>
      <c r="C205" s="11">
        <v>240391</v>
      </c>
      <c r="D205" s="11">
        <v>236059</v>
      </c>
      <c r="E205" s="11">
        <v>250314</v>
      </c>
      <c r="F205" s="11">
        <v>238608</v>
      </c>
      <c r="G205" s="11">
        <v>260854</v>
      </c>
      <c r="H205" s="11">
        <v>262889</v>
      </c>
      <c r="I205" s="11">
        <v>270995</v>
      </c>
      <c r="J205" s="11">
        <v>291095</v>
      </c>
      <c r="K205" s="11">
        <v>300383</v>
      </c>
      <c r="L205" s="11">
        <v>286084</v>
      </c>
      <c r="M205" s="11">
        <v>306571</v>
      </c>
      <c r="N205" s="11">
        <v>319372</v>
      </c>
      <c r="O205" s="11">
        <v>327294</v>
      </c>
      <c r="P205" s="11">
        <v>306112</v>
      </c>
      <c r="Q205" s="11">
        <v>303251</v>
      </c>
      <c r="R205" s="11">
        <v>311904</v>
      </c>
      <c r="S205" s="11">
        <v>322063</v>
      </c>
      <c r="T205" s="11">
        <v>331596</v>
      </c>
      <c r="U205" s="19">
        <v>5418095</v>
      </c>
    </row>
    <row r="206" spans="1:21">
      <c r="A206" s="9" t="s">
        <v>202</v>
      </c>
      <c r="B206" s="10">
        <v>0</v>
      </c>
      <c r="C206" s="11">
        <v>0</v>
      </c>
      <c r="D206" s="11">
        <v>0</v>
      </c>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9">
        <v>0</v>
      </c>
    </row>
    <row r="207" spans="1:21">
      <c r="A207" s="9" t="s">
        <v>203</v>
      </c>
      <c r="B207" s="10">
        <v>0</v>
      </c>
      <c r="C207" s="11">
        <v>0</v>
      </c>
      <c r="D207" s="11">
        <v>0</v>
      </c>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9">
        <v>0</v>
      </c>
    </row>
    <row r="208" spans="1:21">
      <c r="A208" s="9" t="s">
        <v>204</v>
      </c>
      <c r="B208" s="10">
        <v>16325856</v>
      </c>
      <c r="C208" s="11"/>
      <c r="D208" s="11"/>
      <c r="E208" s="11"/>
      <c r="F208" s="11"/>
      <c r="G208" s="11"/>
      <c r="H208" s="11"/>
      <c r="I208" s="11"/>
      <c r="J208" s="11"/>
      <c r="K208" s="11"/>
      <c r="L208" s="11"/>
      <c r="M208" s="11"/>
      <c r="N208" s="11"/>
      <c r="O208" s="11"/>
      <c r="P208" s="11"/>
      <c r="Q208" s="11"/>
      <c r="R208" s="11"/>
      <c r="S208" s="11"/>
      <c r="T208" s="11"/>
      <c r="U208" s="19">
        <v>16325856</v>
      </c>
    </row>
    <row r="209" spans="1:21">
      <c r="A209" s="9" t="s">
        <v>205</v>
      </c>
      <c r="B209" s="10">
        <v>18971</v>
      </c>
      <c r="C209" s="11">
        <v>19472</v>
      </c>
      <c r="D209" s="11">
        <v>20415</v>
      </c>
      <c r="E209" s="11">
        <v>20705</v>
      </c>
      <c r="F209" s="11">
        <v>19737</v>
      </c>
      <c r="G209" s="11">
        <v>20348</v>
      </c>
      <c r="H209" s="11">
        <v>21041</v>
      </c>
      <c r="I209" s="11">
        <v>20570</v>
      </c>
      <c r="J209" s="11">
        <v>21855</v>
      </c>
      <c r="K209" s="11">
        <v>20718</v>
      </c>
      <c r="L209" s="11">
        <v>20961</v>
      </c>
      <c r="M209" s="11">
        <v>19429</v>
      </c>
      <c r="N209" s="11">
        <v>20566</v>
      </c>
      <c r="O209" s="11">
        <v>21286</v>
      </c>
      <c r="P209" s="11">
        <v>21903</v>
      </c>
      <c r="Q209" s="11">
        <v>22937</v>
      </c>
      <c r="R209" s="11">
        <v>21080</v>
      </c>
      <c r="S209" s="11">
        <v>21566</v>
      </c>
      <c r="T209" s="11">
        <v>22502</v>
      </c>
      <c r="U209" s="19">
        <v>396062</v>
      </c>
    </row>
    <row r="210" spans="1:21">
      <c r="A210" s="9" t="s">
        <v>206</v>
      </c>
      <c r="B210" s="10">
        <v>152297</v>
      </c>
      <c r="C210" s="11">
        <v>157121</v>
      </c>
      <c r="D210" s="11">
        <v>154527</v>
      </c>
      <c r="E210" s="11">
        <v>165078</v>
      </c>
      <c r="F210" s="11">
        <v>161248</v>
      </c>
      <c r="G210" s="11">
        <v>172652</v>
      </c>
      <c r="H210" s="11">
        <v>174994</v>
      </c>
      <c r="I210" s="11">
        <v>174557</v>
      </c>
      <c r="J210" s="11">
        <v>188175</v>
      </c>
      <c r="K210" s="11">
        <v>187804</v>
      </c>
      <c r="L210" s="11">
        <v>188455</v>
      </c>
      <c r="M210" s="11">
        <v>192063</v>
      </c>
      <c r="N210" s="11">
        <v>200379</v>
      </c>
      <c r="O210" s="11">
        <v>189945</v>
      </c>
      <c r="P210" s="11">
        <v>193042</v>
      </c>
      <c r="Q210" s="11">
        <v>196676</v>
      </c>
      <c r="R210" s="11">
        <v>202331</v>
      </c>
      <c r="S210" s="11">
        <v>201038</v>
      </c>
      <c r="T210" s="11">
        <v>214708</v>
      </c>
      <c r="U210" s="19">
        <v>3467090</v>
      </c>
    </row>
    <row r="211" spans="1:21">
      <c r="A211" s="9" t="s">
        <v>207</v>
      </c>
      <c r="B211" s="10">
        <v>101954</v>
      </c>
      <c r="C211" s="11">
        <v>102763</v>
      </c>
      <c r="D211" s="11">
        <v>101920</v>
      </c>
      <c r="E211" s="11">
        <v>105989</v>
      </c>
      <c r="F211" s="11">
        <v>103762</v>
      </c>
      <c r="G211" s="11">
        <v>95322</v>
      </c>
      <c r="H211" s="11">
        <v>109943</v>
      </c>
      <c r="I211" s="11">
        <v>100598</v>
      </c>
      <c r="J211" s="11">
        <v>118934</v>
      </c>
      <c r="K211" s="11">
        <v>107536</v>
      </c>
      <c r="L211" s="11">
        <v>115973</v>
      </c>
      <c r="M211" s="11">
        <v>112791</v>
      </c>
      <c r="N211" s="11">
        <v>125809</v>
      </c>
      <c r="O211" s="11">
        <v>122927</v>
      </c>
      <c r="P211" s="11">
        <v>122649</v>
      </c>
      <c r="Q211" s="11">
        <v>127609</v>
      </c>
      <c r="R211" s="11">
        <v>124595</v>
      </c>
      <c r="S211" s="11">
        <v>126569</v>
      </c>
      <c r="T211" s="11">
        <v>137255</v>
      </c>
      <c r="U211" s="19">
        <v>2164898</v>
      </c>
    </row>
    <row r="212" spans="1:21">
      <c r="A212" s="9" t="s">
        <v>208</v>
      </c>
      <c r="B212" s="10">
        <v>0</v>
      </c>
      <c r="C212" s="11">
        <v>0</v>
      </c>
      <c r="D212" s="11">
        <v>0</v>
      </c>
      <c r="E212" s="11">
        <v>0</v>
      </c>
      <c r="F212" s="11"/>
      <c r="G212" s="11"/>
      <c r="H212" s="11"/>
      <c r="I212" s="11"/>
      <c r="J212" s="11"/>
      <c r="K212" s="11"/>
      <c r="L212" s="11"/>
      <c r="M212" s="11"/>
      <c r="N212" s="11"/>
      <c r="O212" s="11"/>
      <c r="P212" s="11"/>
      <c r="Q212" s="11"/>
      <c r="R212" s="11"/>
      <c r="S212" s="11"/>
      <c r="T212" s="11"/>
      <c r="U212" s="19">
        <v>0</v>
      </c>
    </row>
    <row r="213" spans="1:21">
      <c r="A213" s="9" t="s">
        <v>209</v>
      </c>
      <c r="B213" s="10">
        <v>81818</v>
      </c>
      <c r="C213" s="11">
        <v>81837</v>
      </c>
      <c r="D213" s="11">
        <v>80555</v>
      </c>
      <c r="E213" s="11">
        <v>82765</v>
      </c>
      <c r="F213" s="11">
        <v>73257</v>
      </c>
      <c r="G213" s="11">
        <v>76909</v>
      </c>
      <c r="H213" s="11">
        <v>78033</v>
      </c>
      <c r="I213" s="11">
        <v>73411</v>
      </c>
      <c r="J213" s="11">
        <v>79303</v>
      </c>
      <c r="K213" s="11">
        <v>79210</v>
      </c>
      <c r="L213" s="11">
        <v>79573</v>
      </c>
      <c r="M213" s="11">
        <v>86322</v>
      </c>
      <c r="N213" s="11">
        <v>87577</v>
      </c>
      <c r="O213" s="11">
        <v>86625</v>
      </c>
      <c r="P213" s="11">
        <v>89900</v>
      </c>
      <c r="Q213" s="11">
        <v>87132</v>
      </c>
      <c r="R213" s="11">
        <v>88783</v>
      </c>
      <c r="S213" s="11">
        <v>88785</v>
      </c>
      <c r="T213" s="11">
        <v>92541</v>
      </c>
      <c r="U213" s="19">
        <v>1574336</v>
      </c>
    </row>
    <row r="214" spans="1:21">
      <c r="A214" s="9" t="s">
        <v>210</v>
      </c>
      <c r="B214" s="10"/>
      <c r="C214" s="11"/>
      <c r="D214" s="11"/>
      <c r="E214" s="11"/>
      <c r="F214" s="11"/>
      <c r="G214" s="11">
        <v>24397</v>
      </c>
      <c r="H214" s="11">
        <v>27449</v>
      </c>
      <c r="I214" s="11">
        <v>26833</v>
      </c>
      <c r="J214" s="11">
        <v>30391</v>
      </c>
      <c r="K214" s="11">
        <v>32843</v>
      </c>
      <c r="L214" s="11">
        <v>34768</v>
      </c>
      <c r="M214" s="11">
        <v>37436</v>
      </c>
      <c r="N214" s="11">
        <v>43976</v>
      </c>
      <c r="O214" s="11">
        <v>60899</v>
      </c>
      <c r="P214" s="11">
        <v>61030</v>
      </c>
      <c r="Q214" s="11">
        <v>61005</v>
      </c>
      <c r="R214" s="11">
        <v>58035</v>
      </c>
      <c r="S214" s="11">
        <v>68406</v>
      </c>
      <c r="T214" s="11">
        <v>75563</v>
      </c>
      <c r="U214" s="19">
        <v>643031</v>
      </c>
    </row>
    <row r="215" spans="1:21">
      <c r="A215" s="9" t="s">
        <v>211</v>
      </c>
      <c r="B215" s="10">
        <v>12957</v>
      </c>
      <c r="C215" s="11">
        <v>13400</v>
      </c>
      <c r="D215" s="11">
        <v>14000</v>
      </c>
      <c r="E215" s="11">
        <v>14598</v>
      </c>
      <c r="F215" s="11">
        <v>15090</v>
      </c>
      <c r="G215" s="11">
        <v>15930</v>
      </c>
      <c r="H215" s="11">
        <v>15573</v>
      </c>
      <c r="I215" s="11">
        <v>15884</v>
      </c>
      <c r="J215" s="11">
        <v>17847</v>
      </c>
      <c r="K215" s="11">
        <v>11749</v>
      </c>
      <c r="L215" s="11"/>
      <c r="M215" s="11"/>
      <c r="N215" s="11"/>
      <c r="O215" s="11"/>
      <c r="P215" s="11"/>
      <c r="Q215" s="11"/>
      <c r="R215" s="11"/>
      <c r="S215" s="11"/>
      <c r="T215" s="11"/>
      <c r="U215" s="19">
        <v>147028</v>
      </c>
    </row>
    <row r="216" spans="1:21">
      <c r="A216" s="9" t="s">
        <v>212</v>
      </c>
      <c r="B216" s="10">
        <v>0</v>
      </c>
      <c r="C216" s="11">
        <v>0</v>
      </c>
      <c r="D216" s="11">
        <v>0</v>
      </c>
      <c r="E216" s="11">
        <v>0</v>
      </c>
      <c r="F216" s="11">
        <v>0</v>
      </c>
      <c r="G216" s="11"/>
      <c r="H216" s="11"/>
      <c r="I216" s="11"/>
      <c r="J216" s="11"/>
      <c r="K216" s="11"/>
      <c r="L216" s="11"/>
      <c r="M216" s="11"/>
      <c r="N216" s="11"/>
      <c r="O216" s="11"/>
      <c r="P216" s="11"/>
      <c r="Q216" s="11"/>
      <c r="R216" s="11"/>
      <c r="S216" s="11"/>
      <c r="T216" s="11"/>
      <c r="U216" s="19">
        <v>0</v>
      </c>
    </row>
    <row r="217" spans="1:21">
      <c r="A217" s="9" t="s">
        <v>213</v>
      </c>
      <c r="B217" s="10">
        <v>38394</v>
      </c>
      <c r="C217" s="11">
        <v>40403</v>
      </c>
      <c r="D217" s="11">
        <v>42161</v>
      </c>
      <c r="E217" s="11">
        <v>43324</v>
      </c>
      <c r="F217" s="11">
        <v>43599</v>
      </c>
      <c r="G217" s="11">
        <v>43675</v>
      </c>
      <c r="H217" s="11">
        <v>44402</v>
      </c>
      <c r="I217" s="11">
        <v>44414</v>
      </c>
      <c r="J217" s="11">
        <v>46577</v>
      </c>
      <c r="K217" s="11">
        <v>46336</v>
      </c>
      <c r="L217" s="11">
        <v>41993</v>
      </c>
      <c r="M217" s="11">
        <v>43960</v>
      </c>
      <c r="N217" s="11">
        <v>45237</v>
      </c>
      <c r="O217" s="11">
        <v>51717</v>
      </c>
      <c r="P217" s="11">
        <v>49386</v>
      </c>
      <c r="Q217" s="11">
        <v>49681</v>
      </c>
      <c r="R217" s="11">
        <v>51175</v>
      </c>
      <c r="S217" s="11">
        <v>55949</v>
      </c>
      <c r="T217" s="11">
        <v>50339</v>
      </c>
      <c r="U217" s="19">
        <v>872722</v>
      </c>
    </row>
    <row r="218" spans="1:21">
      <c r="A218" s="9" t="s">
        <v>214</v>
      </c>
      <c r="B218" s="10">
        <v>211790</v>
      </c>
      <c r="C218" s="11">
        <v>336000</v>
      </c>
      <c r="D218" s="11">
        <v>362046</v>
      </c>
      <c r="E218" s="11">
        <v>362701</v>
      </c>
      <c r="F218" s="11">
        <v>380366</v>
      </c>
      <c r="G218" s="11">
        <v>399048</v>
      </c>
      <c r="H218" s="11">
        <v>485496</v>
      </c>
      <c r="I218" s="11">
        <v>616469</v>
      </c>
      <c r="J218" s="11">
        <v>696002</v>
      </c>
      <c r="K218" s="11">
        <v>707116</v>
      </c>
      <c r="L218" s="11">
        <v>688021</v>
      </c>
      <c r="M218" s="11">
        <v>676814</v>
      </c>
      <c r="N218" s="11">
        <v>639999</v>
      </c>
      <c r="O218" s="11">
        <v>653172</v>
      </c>
      <c r="P218" s="11">
        <v>674809</v>
      </c>
      <c r="Q218" s="11">
        <v>619957</v>
      </c>
      <c r="R218" s="11">
        <v>678629</v>
      </c>
      <c r="S218" s="11">
        <v>706252</v>
      </c>
      <c r="T218" s="11">
        <v>736157</v>
      </c>
      <c r="U218" s="19">
        <v>10630844</v>
      </c>
    </row>
    <row r="219" spans="1:21">
      <c r="A219" s="9" t="s">
        <v>215</v>
      </c>
      <c r="B219" s="10">
        <v>54918</v>
      </c>
      <c r="C219" s="11">
        <v>54918</v>
      </c>
      <c r="D219" s="11">
        <v>57703</v>
      </c>
      <c r="E219" s="11">
        <v>58171</v>
      </c>
      <c r="F219" s="11">
        <v>55145</v>
      </c>
      <c r="G219" s="11">
        <v>58728</v>
      </c>
      <c r="H219" s="11">
        <v>60129</v>
      </c>
      <c r="I219" s="11">
        <v>61194</v>
      </c>
      <c r="J219" s="11">
        <v>64497</v>
      </c>
      <c r="K219" s="11">
        <v>65301</v>
      </c>
      <c r="L219" s="11">
        <v>66681</v>
      </c>
      <c r="M219" s="11">
        <v>69607</v>
      </c>
      <c r="N219" s="11">
        <v>69585</v>
      </c>
      <c r="O219" s="11">
        <v>66931</v>
      </c>
      <c r="P219" s="11">
        <v>67291</v>
      </c>
      <c r="Q219" s="11">
        <v>67104</v>
      </c>
      <c r="R219" s="11">
        <v>68230</v>
      </c>
      <c r="S219" s="11">
        <v>68221</v>
      </c>
      <c r="T219" s="11">
        <v>68296</v>
      </c>
      <c r="U219" s="19">
        <v>1202650</v>
      </c>
    </row>
    <row r="220" spans="1:21">
      <c r="A220" s="9" t="s">
        <v>216</v>
      </c>
      <c r="B220" s="10">
        <v>135562</v>
      </c>
      <c r="C220" s="11">
        <v>137225</v>
      </c>
      <c r="D220" s="11">
        <v>132750</v>
      </c>
      <c r="E220" s="11">
        <v>139637</v>
      </c>
      <c r="F220" s="11">
        <v>133665</v>
      </c>
      <c r="G220" s="11">
        <v>147716</v>
      </c>
      <c r="H220" s="11">
        <v>151236</v>
      </c>
      <c r="I220" s="11">
        <v>153062</v>
      </c>
      <c r="J220" s="11">
        <v>170665</v>
      </c>
      <c r="K220" s="11">
        <v>166812</v>
      </c>
      <c r="L220" s="11">
        <v>166041</v>
      </c>
      <c r="M220" s="11">
        <v>168690</v>
      </c>
      <c r="N220" s="11">
        <v>178417</v>
      </c>
      <c r="O220" s="11">
        <v>182039</v>
      </c>
      <c r="P220" s="11">
        <v>191343</v>
      </c>
      <c r="Q220" s="11">
        <v>199996</v>
      </c>
      <c r="R220" s="11">
        <v>197065</v>
      </c>
      <c r="S220" s="11">
        <v>205922</v>
      </c>
      <c r="T220" s="11">
        <v>219161</v>
      </c>
      <c r="U220" s="19">
        <v>3177004</v>
      </c>
    </row>
    <row r="221" spans="1:21">
      <c r="A221" s="12" t="s">
        <v>228</v>
      </c>
      <c r="B221" s="20">
        <v>181542667</v>
      </c>
      <c r="C221" s="21">
        <v>188439878</v>
      </c>
      <c r="D221" s="21">
        <v>195737354</v>
      </c>
      <c r="E221" s="21">
        <v>198930310</v>
      </c>
      <c r="F221" s="21">
        <v>196530444</v>
      </c>
      <c r="G221" s="21">
        <v>199549452</v>
      </c>
      <c r="H221" s="21">
        <v>199138553</v>
      </c>
      <c r="I221" s="21">
        <v>201354084</v>
      </c>
      <c r="J221" s="21">
        <v>205977713</v>
      </c>
      <c r="K221" s="21">
        <v>206758464</v>
      </c>
      <c r="L221" s="21">
        <v>210259399</v>
      </c>
      <c r="M221" s="21">
        <v>216148052</v>
      </c>
      <c r="N221" s="21">
        <v>221820202</v>
      </c>
      <c r="O221" s="21">
        <v>195438237</v>
      </c>
      <c r="P221" s="21">
        <v>193381561</v>
      </c>
      <c r="Q221" s="21">
        <v>196017784</v>
      </c>
      <c r="R221" s="21">
        <v>200932627</v>
      </c>
      <c r="S221" s="21">
        <v>205045027</v>
      </c>
      <c r="T221" s="21">
        <v>211110143</v>
      </c>
      <c r="U221" s="22">
        <v>3824111951</v>
      </c>
    </row>
  </sheetData>
  <phoneticPr fontId="5"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G3931"/>
  <sheetViews>
    <sheetView workbookViewId="0">
      <selection activeCell="C1" sqref="C1"/>
    </sheetView>
  </sheetViews>
  <sheetFormatPr defaultRowHeight="13.2"/>
  <cols>
    <col min="1" max="1" width="44.44140625" bestFit="1" customWidth="1"/>
    <col min="2" max="2" width="41.33203125" bestFit="1" customWidth="1"/>
    <col min="3" max="3" width="5" bestFit="1" customWidth="1"/>
    <col min="4" max="4" width="24.44140625" bestFit="1" customWidth="1"/>
    <col min="5" max="5" width="22.33203125" bestFit="1" customWidth="1"/>
    <col min="6" max="6" width="20.6640625" bestFit="1" customWidth="1"/>
    <col min="7" max="7" width="21.5546875" bestFit="1" customWidth="1"/>
    <col min="8" max="8" width="19" bestFit="1" customWidth="1"/>
    <col min="9" max="9" width="20.6640625" bestFit="1" customWidth="1"/>
    <col min="10" max="10" width="16" bestFit="1" customWidth="1"/>
    <col min="11" max="11" width="26.44140625" bestFit="1" customWidth="1"/>
    <col min="25" max="25" width="18.44140625" customWidth="1"/>
    <col min="27" max="28" width="11.6640625" customWidth="1"/>
    <col min="29" max="29" width="10.88671875" customWidth="1"/>
    <col min="30" max="30" width="11.33203125" customWidth="1"/>
    <col min="31" max="31" width="8.44140625" customWidth="1"/>
    <col min="32" max="32" width="12.88671875" customWidth="1"/>
    <col min="33" max="33" width="11.44140625" bestFit="1" customWidth="1"/>
  </cols>
  <sheetData>
    <row r="1" spans="1:33" ht="39.6">
      <c r="A1" t="s">
        <v>217</v>
      </c>
      <c r="B1" t="s">
        <v>218</v>
      </c>
      <c r="C1" t="s">
        <v>219</v>
      </c>
      <c r="D1" t="s">
        <v>220</v>
      </c>
      <c r="E1" t="s">
        <v>221</v>
      </c>
      <c r="F1" t="s">
        <v>222</v>
      </c>
      <c r="G1" t="s">
        <v>223</v>
      </c>
      <c r="H1" t="s">
        <v>224</v>
      </c>
      <c r="I1" t="s">
        <v>225</v>
      </c>
      <c r="J1" t="s">
        <v>226</v>
      </c>
      <c r="K1" t="s">
        <v>227</v>
      </c>
      <c r="Z1" s="23" t="s">
        <v>221</v>
      </c>
      <c r="AA1" s="38" t="s">
        <v>222</v>
      </c>
      <c r="AB1" s="38" t="s">
        <v>223</v>
      </c>
      <c r="AC1" s="38" t="s">
        <v>224</v>
      </c>
      <c r="AD1" s="38" t="s">
        <v>225</v>
      </c>
      <c r="AE1" s="38" t="s">
        <v>226</v>
      </c>
      <c r="AF1" s="38" t="s">
        <v>227</v>
      </c>
    </row>
    <row r="2" spans="1:33">
      <c r="A2" t="s">
        <v>0</v>
      </c>
      <c r="B2" t="s">
        <v>1</v>
      </c>
      <c r="C2">
        <v>1988</v>
      </c>
      <c r="D2">
        <v>0</v>
      </c>
      <c r="E2">
        <v>0</v>
      </c>
      <c r="F2">
        <v>3134</v>
      </c>
      <c r="G2">
        <v>0</v>
      </c>
      <c r="H2">
        <v>0</v>
      </c>
      <c r="I2">
        <v>0</v>
      </c>
      <c r="J2">
        <v>0</v>
      </c>
      <c r="K2">
        <v>3134</v>
      </c>
      <c r="Z2" s="24">
        <v>9.4999999999999998E-3</v>
      </c>
      <c r="AA2" s="23">
        <v>20918</v>
      </c>
      <c r="AB2" s="23">
        <v>36002</v>
      </c>
      <c r="AC2" s="23">
        <v>0</v>
      </c>
      <c r="AD2" s="23">
        <v>0</v>
      </c>
      <c r="AE2" s="23">
        <v>1192</v>
      </c>
      <c r="AF2" s="23">
        <v>58112</v>
      </c>
      <c r="AG2">
        <f>AF2/AF$3340</f>
        <v>1.5794952050362603E-5</v>
      </c>
    </row>
    <row r="3" spans="1:33">
      <c r="A3" t="s">
        <v>0</v>
      </c>
      <c r="B3" t="s">
        <v>1</v>
      </c>
      <c r="C3">
        <v>1989</v>
      </c>
      <c r="D3">
        <v>0</v>
      </c>
      <c r="E3">
        <v>0</v>
      </c>
      <c r="F3">
        <v>3134</v>
      </c>
      <c r="G3">
        <v>0</v>
      </c>
      <c r="H3">
        <v>0</v>
      </c>
      <c r="I3">
        <v>0</v>
      </c>
      <c r="J3">
        <v>0</v>
      </c>
      <c r="K3">
        <v>3134</v>
      </c>
      <c r="Z3" s="24">
        <v>9.4999999999999998E-3</v>
      </c>
      <c r="AA3" s="23">
        <v>57238</v>
      </c>
      <c r="AB3" s="23">
        <v>47255</v>
      </c>
      <c r="AC3" s="23">
        <v>0</v>
      </c>
      <c r="AD3" s="23">
        <v>0</v>
      </c>
      <c r="AE3" s="23">
        <v>0</v>
      </c>
      <c r="AF3" s="23">
        <v>104493</v>
      </c>
      <c r="AG3">
        <f t="shared" ref="AG3:AG66" si="0">AF3/AF$3340</f>
        <v>2.8401396004242488E-5</v>
      </c>
    </row>
    <row r="4" spans="1:33">
      <c r="A4" t="s">
        <v>0</v>
      </c>
      <c r="B4" t="s">
        <v>1</v>
      </c>
      <c r="C4">
        <v>1990</v>
      </c>
      <c r="D4">
        <v>0</v>
      </c>
      <c r="E4">
        <v>0</v>
      </c>
      <c r="F4">
        <v>3134</v>
      </c>
      <c r="G4">
        <v>0</v>
      </c>
      <c r="H4">
        <v>0</v>
      </c>
      <c r="I4">
        <v>0</v>
      </c>
      <c r="J4">
        <v>0</v>
      </c>
      <c r="K4">
        <v>3134</v>
      </c>
      <c r="Z4" s="24">
        <v>9.4999999999999998E-3</v>
      </c>
      <c r="AA4" s="23">
        <v>529289</v>
      </c>
      <c r="AB4" s="23">
        <v>728054</v>
      </c>
      <c r="AC4" s="23">
        <v>1303414</v>
      </c>
      <c r="AD4" s="23">
        <v>3465</v>
      </c>
      <c r="AE4" s="23">
        <v>618</v>
      </c>
      <c r="AF4" s="23">
        <v>2564840</v>
      </c>
      <c r="AG4">
        <f t="shared" si="0"/>
        <v>6.9712838685386869E-4</v>
      </c>
    </row>
    <row r="5" spans="1:33">
      <c r="A5" t="s">
        <v>0</v>
      </c>
      <c r="B5" t="s">
        <v>1</v>
      </c>
      <c r="C5">
        <v>1991</v>
      </c>
      <c r="D5">
        <v>0</v>
      </c>
      <c r="E5">
        <v>8.24</v>
      </c>
      <c r="F5">
        <v>1603</v>
      </c>
      <c r="G5">
        <v>435</v>
      </c>
      <c r="H5">
        <v>0</v>
      </c>
      <c r="I5">
        <v>100</v>
      </c>
      <c r="J5">
        <v>0</v>
      </c>
      <c r="K5">
        <v>2138</v>
      </c>
      <c r="Z5" s="24">
        <v>9.5999999999999992E-3</v>
      </c>
      <c r="AA5" s="23">
        <v>15042</v>
      </c>
      <c r="AB5" s="23">
        <v>2834</v>
      </c>
      <c r="AC5" s="23">
        <v>20664</v>
      </c>
      <c r="AD5" s="23">
        <v>0</v>
      </c>
      <c r="AE5" s="23">
        <v>0</v>
      </c>
      <c r="AF5" s="23">
        <v>38540</v>
      </c>
      <c r="AG5">
        <f t="shared" si="0"/>
        <v>1.0475245250911597E-5</v>
      </c>
    </row>
    <row r="6" spans="1:33">
      <c r="A6" t="s">
        <v>0</v>
      </c>
      <c r="B6" t="s">
        <v>1</v>
      </c>
      <c r="C6">
        <v>1992</v>
      </c>
      <c r="D6">
        <v>0</v>
      </c>
      <c r="E6">
        <v>8.24</v>
      </c>
      <c r="F6">
        <v>1603</v>
      </c>
      <c r="G6">
        <v>435</v>
      </c>
      <c r="H6">
        <v>0</v>
      </c>
      <c r="I6">
        <v>100</v>
      </c>
      <c r="J6">
        <v>0</v>
      </c>
      <c r="K6">
        <v>2138</v>
      </c>
      <c r="Z6" s="24">
        <v>9.5999999999999992E-3</v>
      </c>
      <c r="AA6" s="23">
        <v>33649</v>
      </c>
      <c r="AB6" s="23">
        <v>3635</v>
      </c>
      <c r="AC6" s="23">
        <v>0</v>
      </c>
      <c r="AD6" s="23">
        <v>0</v>
      </c>
      <c r="AE6" s="23">
        <v>1286</v>
      </c>
      <c r="AF6" s="23">
        <v>38570</v>
      </c>
      <c r="AG6">
        <f t="shared" si="0"/>
        <v>1.0483399307930989E-5</v>
      </c>
    </row>
    <row r="7" spans="1:33">
      <c r="A7" t="s">
        <v>0</v>
      </c>
      <c r="B7" t="s">
        <v>1</v>
      </c>
      <c r="C7">
        <v>1993</v>
      </c>
      <c r="D7">
        <v>0</v>
      </c>
      <c r="E7">
        <v>8.24</v>
      </c>
      <c r="F7">
        <v>1603</v>
      </c>
      <c r="G7">
        <v>435</v>
      </c>
      <c r="H7">
        <v>0</v>
      </c>
      <c r="I7">
        <v>100</v>
      </c>
      <c r="J7">
        <v>0</v>
      </c>
      <c r="K7">
        <v>2138</v>
      </c>
      <c r="Z7" s="24">
        <v>9.7000000000000003E-3</v>
      </c>
      <c r="AA7" s="23">
        <v>43419</v>
      </c>
      <c r="AB7" s="23">
        <v>39889</v>
      </c>
      <c r="AC7" s="23">
        <v>11695</v>
      </c>
      <c r="AD7" s="23">
        <v>281</v>
      </c>
      <c r="AE7" s="23">
        <v>11556</v>
      </c>
      <c r="AF7" s="23">
        <v>106840</v>
      </c>
      <c r="AG7">
        <f t="shared" si="0"/>
        <v>2.903931506505955E-5</v>
      </c>
    </row>
    <row r="8" spans="1:33">
      <c r="A8" t="s">
        <v>0</v>
      </c>
      <c r="B8" t="s">
        <v>1</v>
      </c>
      <c r="C8">
        <v>1994</v>
      </c>
      <c r="D8">
        <v>0</v>
      </c>
      <c r="E8">
        <v>3.67</v>
      </c>
      <c r="F8">
        <v>2962</v>
      </c>
      <c r="G8">
        <v>0</v>
      </c>
      <c r="H8">
        <v>0</v>
      </c>
      <c r="I8">
        <v>0</v>
      </c>
      <c r="J8">
        <v>0</v>
      </c>
      <c r="K8">
        <v>2962</v>
      </c>
      <c r="Z8" s="24">
        <v>9.7999999999999997E-3</v>
      </c>
      <c r="AA8" s="23">
        <v>11003</v>
      </c>
      <c r="AB8" s="23">
        <v>11630</v>
      </c>
      <c r="AC8" s="23">
        <v>0</v>
      </c>
      <c r="AD8" s="23">
        <v>0</v>
      </c>
      <c r="AE8" s="23">
        <v>0</v>
      </c>
      <c r="AF8" s="23">
        <v>22633</v>
      </c>
      <c r="AG8">
        <f t="shared" si="0"/>
        <v>6.1516924173295837E-6</v>
      </c>
    </row>
    <row r="9" spans="1:33">
      <c r="A9" t="s">
        <v>0</v>
      </c>
      <c r="B9" t="s">
        <v>1</v>
      </c>
      <c r="C9">
        <v>1995</v>
      </c>
      <c r="D9">
        <v>0</v>
      </c>
      <c r="E9">
        <v>0</v>
      </c>
      <c r="F9">
        <v>2994</v>
      </c>
      <c r="G9">
        <v>0</v>
      </c>
      <c r="H9">
        <v>0</v>
      </c>
      <c r="I9">
        <v>0</v>
      </c>
      <c r="J9">
        <v>0</v>
      </c>
      <c r="K9">
        <v>2994</v>
      </c>
      <c r="Z9" s="24">
        <v>9.8999999999999991E-3</v>
      </c>
      <c r="AA9" s="23">
        <v>51222</v>
      </c>
      <c r="AB9" s="23">
        <v>45189</v>
      </c>
      <c r="AC9" s="23">
        <v>583893</v>
      </c>
      <c r="AD9" s="23">
        <v>425</v>
      </c>
      <c r="AE9" s="23">
        <v>7292</v>
      </c>
      <c r="AF9" s="23">
        <v>688021</v>
      </c>
      <c r="AG9">
        <f t="shared" si="0"/>
        <v>1.8700541548462499E-4</v>
      </c>
    </row>
    <row r="10" spans="1:33">
      <c r="A10" t="s">
        <v>0</v>
      </c>
      <c r="B10" t="s">
        <v>1</v>
      </c>
      <c r="C10">
        <v>1996</v>
      </c>
      <c r="D10">
        <v>0</v>
      </c>
      <c r="E10">
        <v>0</v>
      </c>
      <c r="F10">
        <v>3491</v>
      </c>
      <c r="G10">
        <v>0</v>
      </c>
      <c r="H10">
        <v>0</v>
      </c>
      <c r="I10">
        <v>0</v>
      </c>
      <c r="J10">
        <v>0</v>
      </c>
      <c r="K10">
        <v>3491</v>
      </c>
      <c r="Z10" s="24">
        <v>9.8999999999999991E-3</v>
      </c>
      <c r="AA10" s="23">
        <v>0</v>
      </c>
      <c r="AB10" s="23">
        <v>0</v>
      </c>
      <c r="AC10" s="23">
        <v>1689514</v>
      </c>
      <c r="AD10" s="23">
        <v>0</v>
      </c>
      <c r="AE10" s="23">
        <v>0</v>
      </c>
      <c r="AF10" s="23">
        <v>1689514</v>
      </c>
      <c r="AG10">
        <f t="shared" si="0"/>
        <v>4.5921311636867293E-4</v>
      </c>
    </row>
    <row r="11" spans="1:33">
      <c r="A11" t="s">
        <v>0</v>
      </c>
      <c r="B11" t="s">
        <v>1</v>
      </c>
      <c r="C11">
        <v>1997</v>
      </c>
      <c r="D11">
        <v>0</v>
      </c>
      <c r="E11">
        <v>4.0599999999999996</v>
      </c>
      <c r="F11">
        <v>3000</v>
      </c>
      <c r="G11">
        <v>0</v>
      </c>
      <c r="H11">
        <v>0</v>
      </c>
      <c r="I11">
        <v>0</v>
      </c>
      <c r="J11">
        <v>0</v>
      </c>
      <c r="K11">
        <v>3000</v>
      </c>
      <c r="Z11" s="24">
        <v>9.8999999999999991E-3</v>
      </c>
      <c r="AA11" s="23">
        <v>0</v>
      </c>
      <c r="AB11" s="23">
        <v>0</v>
      </c>
      <c r="AC11" s="23">
        <v>1691305</v>
      </c>
      <c r="AD11" s="23">
        <v>0</v>
      </c>
      <c r="AE11" s="23">
        <v>0</v>
      </c>
      <c r="AF11" s="23">
        <v>1691305</v>
      </c>
      <c r="AG11">
        <f t="shared" si="0"/>
        <v>4.5969991357273064E-4</v>
      </c>
    </row>
    <row r="12" spans="1:33">
      <c r="A12" t="s">
        <v>0</v>
      </c>
      <c r="B12" t="s">
        <v>1</v>
      </c>
      <c r="C12">
        <v>1998</v>
      </c>
      <c r="D12">
        <v>0</v>
      </c>
      <c r="E12">
        <v>0.83</v>
      </c>
      <c r="F12">
        <v>3000</v>
      </c>
      <c r="G12">
        <v>0</v>
      </c>
      <c r="H12">
        <v>0</v>
      </c>
      <c r="I12">
        <v>0</v>
      </c>
      <c r="J12">
        <v>0</v>
      </c>
      <c r="K12">
        <v>3000</v>
      </c>
      <c r="Z12" s="24">
        <v>9.8999999999999991E-3</v>
      </c>
      <c r="AA12" s="23">
        <v>0</v>
      </c>
      <c r="AB12" s="23">
        <v>0</v>
      </c>
      <c r="AC12" s="23">
        <v>1699728</v>
      </c>
      <c r="AD12" s="23">
        <v>0</v>
      </c>
      <c r="AE12" s="23">
        <v>0</v>
      </c>
      <c r="AF12" s="23">
        <v>1699728</v>
      </c>
      <c r="AG12">
        <f t="shared" si="0"/>
        <v>4.6198930098187511E-4</v>
      </c>
    </row>
    <row r="13" spans="1:33">
      <c r="A13" t="s">
        <v>0</v>
      </c>
      <c r="B13" t="s">
        <v>1</v>
      </c>
      <c r="C13">
        <v>1999</v>
      </c>
      <c r="D13">
        <v>0</v>
      </c>
      <c r="E13">
        <v>0.83</v>
      </c>
      <c r="F13">
        <v>3000</v>
      </c>
      <c r="G13">
        <v>0</v>
      </c>
      <c r="H13">
        <v>0</v>
      </c>
      <c r="I13">
        <v>0</v>
      </c>
      <c r="J13">
        <v>0</v>
      </c>
      <c r="K13">
        <v>3000</v>
      </c>
      <c r="Z13" s="24">
        <v>9.8999999999999991E-3</v>
      </c>
      <c r="AA13" s="23">
        <v>0</v>
      </c>
      <c r="AB13" s="23">
        <v>0</v>
      </c>
      <c r="AC13" s="23">
        <v>1699728</v>
      </c>
      <c r="AD13" s="23">
        <v>0</v>
      </c>
      <c r="AE13" s="23">
        <v>0</v>
      </c>
      <c r="AF13" s="23">
        <v>1699728</v>
      </c>
      <c r="AG13">
        <f t="shared" si="0"/>
        <v>4.6198930098187511E-4</v>
      </c>
    </row>
    <row r="14" spans="1:33">
      <c r="A14" t="s">
        <v>0</v>
      </c>
      <c r="B14" t="s">
        <v>1</v>
      </c>
      <c r="C14">
        <v>2000</v>
      </c>
      <c r="D14">
        <v>0</v>
      </c>
      <c r="E14">
        <v>3.96</v>
      </c>
      <c r="F14">
        <v>2743</v>
      </c>
      <c r="G14">
        <v>0</v>
      </c>
      <c r="H14">
        <v>0</v>
      </c>
      <c r="I14">
        <v>0</v>
      </c>
      <c r="J14">
        <v>0</v>
      </c>
      <c r="K14">
        <v>2743</v>
      </c>
      <c r="Z14" s="24">
        <v>9.8999999999999991E-3</v>
      </c>
      <c r="AA14" s="23">
        <v>0</v>
      </c>
      <c r="AB14" s="23">
        <v>0</v>
      </c>
      <c r="AC14" s="23">
        <v>1699728</v>
      </c>
      <c r="AD14" s="23">
        <v>0</v>
      </c>
      <c r="AE14" s="23">
        <v>0</v>
      </c>
      <c r="AF14" s="23">
        <v>1699728</v>
      </c>
      <c r="AG14">
        <f t="shared" si="0"/>
        <v>4.6198930098187511E-4</v>
      </c>
    </row>
    <row r="15" spans="1:33">
      <c r="A15" t="s">
        <v>0</v>
      </c>
      <c r="B15" t="s">
        <v>1</v>
      </c>
      <c r="C15">
        <v>2001</v>
      </c>
      <c r="D15">
        <v>0</v>
      </c>
      <c r="E15">
        <v>3.84</v>
      </c>
      <c r="F15">
        <v>3005</v>
      </c>
      <c r="G15">
        <v>0</v>
      </c>
      <c r="H15">
        <v>0</v>
      </c>
      <c r="I15">
        <v>0</v>
      </c>
      <c r="J15">
        <v>0</v>
      </c>
      <c r="K15">
        <v>3005</v>
      </c>
      <c r="Z15" s="24">
        <v>9.8999999999999991E-3</v>
      </c>
      <c r="AA15" s="23">
        <v>0</v>
      </c>
      <c r="AB15" s="23">
        <v>0</v>
      </c>
      <c r="AC15" s="23">
        <v>1699728</v>
      </c>
      <c r="AD15" s="23">
        <v>0</v>
      </c>
      <c r="AE15" s="23">
        <v>0</v>
      </c>
      <c r="AF15" s="23">
        <v>1699728</v>
      </c>
      <c r="AG15">
        <f t="shared" si="0"/>
        <v>4.6198930098187511E-4</v>
      </c>
    </row>
    <row r="16" spans="1:33">
      <c r="A16" t="s">
        <v>0</v>
      </c>
      <c r="B16" t="s">
        <v>1</v>
      </c>
      <c r="C16">
        <v>2002</v>
      </c>
      <c r="D16">
        <v>0</v>
      </c>
      <c r="E16">
        <v>2.5299999999999998</v>
      </c>
      <c r="F16">
        <v>2799</v>
      </c>
      <c r="G16">
        <v>277</v>
      </c>
      <c r="H16">
        <v>0</v>
      </c>
      <c r="I16">
        <v>0</v>
      </c>
      <c r="J16">
        <v>0</v>
      </c>
      <c r="K16">
        <v>3076</v>
      </c>
      <c r="Z16" s="24">
        <v>9.8999999999999991E-3</v>
      </c>
      <c r="AA16" s="23">
        <v>731153</v>
      </c>
      <c r="AB16" s="23">
        <v>351982</v>
      </c>
      <c r="AC16" s="23">
        <v>3175618</v>
      </c>
      <c r="AD16" s="23">
        <v>6221</v>
      </c>
      <c r="AE16" s="23">
        <v>6191</v>
      </c>
      <c r="AF16" s="23">
        <v>4271165</v>
      </c>
      <c r="AG16">
        <f t="shared" si="0"/>
        <v>1.1609107649743079E-3</v>
      </c>
    </row>
    <row r="17" spans="1:33">
      <c r="A17" t="s">
        <v>0</v>
      </c>
      <c r="B17" t="s">
        <v>1</v>
      </c>
      <c r="C17">
        <v>2003</v>
      </c>
      <c r="D17">
        <v>0</v>
      </c>
      <c r="E17">
        <v>8.35</v>
      </c>
      <c r="F17">
        <v>1878</v>
      </c>
      <c r="G17">
        <v>997</v>
      </c>
      <c r="H17">
        <v>0</v>
      </c>
      <c r="I17">
        <v>0</v>
      </c>
      <c r="J17">
        <v>0</v>
      </c>
      <c r="K17">
        <v>2875</v>
      </c>
      <c r="Z17" s="24">
        <v>0.01</v>
      </c>
      <c r="AA17" s="23">
        <v>59644</v>
      </c>
      <c r="AB17" s="23">
        <v>118525</v>
      </c>
      <c r="AC17" s="23">
        <v>11776</v>
      </c>
      <c r="AD17" s="23">
        <v>0</v>
      </c>
      <c r="AE17" s="23">
        <v>0</v>
      </c>
      <c r="AF17" s="23">
        <v>189945</v>
      </c>
      <c r="AG17">
        <f t="shared" si="0"/>
        <v>5.1627412018277195E-5</v>
      </c>
    </row>
    <row r="18" spans="1:33">
      <c r="A18" t="s">
        <v>0</v>
      </c>
      <c r="B18" t="s">
        <v>1</v>
      </c>
      <c r="C18">
        <v>2004</v>
      </c>
      <c r="D18">
        <v>0</v>
      </c>
      <c r="E18">
        <v>8.5500000000000007</v>
      </c>
      <c r="F18">
        <v>1929</v>
      </c>
      <c r="G18">
        <v>1076</v>
      </c>
      <c r="H18">
        <v>0</v>
      </c>
      <c r="I18">
        <v>0</v>
      </c>
      <c r="J18">
        <v>0</v>
      </c>
      <c r="K18">
        <v>3005</v>
      </c>
      <c r="Z18" s="24">
        <v>1.01E-2</v>
      </c>
      <c r="AA18" s="23">
        <v>12596</v>
      </c>
      <c r="AB18" s="23">
        <v>10066</v>
      </c>
      <c r="AC18" s="23">
        <v>544</v>
      </c>
      <c r="AD18" s="23">
        <v>194</v>
      </c>
      <c r="AE18" s="23">
        <v>0</v>
      </c>
      <c r="AF18" s="23">
        <v>23400</v>
      </c>
      <c r="AG18">
        <f t="shared" si="0"/>
        <v>6.3601644751253597E-6</v>
      </c>
    </row>
    <row r="19" spans="1:33">
      <c r="A19" t="s">
        <v>0</v>
      </c>
      <c r="B19" t="s">
        <v>1</v>
      </c>
      <c r="C19">
        <v>2005</v>
      </c>
      <c r="D19">
        <v>0</v>
      </c>
      <c r="E19">
        <v>9.36</v>
      </c>
      <c r="F19">
        <v>1908</v>
      </c>
      <c r="G19">
        <v>1054</v>
      </c>
      <c r="H19">
        <v>0</v>
      </c>
      <c r="I19">
        <v>0</v>
      </c>
      <c r="J19">
        <v>0</v>
      </c>
      <c r="K19">
        <v>2962</v>
      </c>
      <c r="Z19" s="24">
        <v>1.01E-2</v>
      </c>
      <c r="AA19" s="23">
        <v>17416</v>
      </c>
      <c r="AB19" s="23">
        <v>6262</v>
      </c>
      <c r="AC19" s="23">
        <v>79636</v>
      </c>
      <c r="AD19" s="23">
        <v>0</v>
      </c>
      <c r="AE19" s="23">
        <v>227</v>
      </c>
      <c r="AF19" s="23">
        <v>103541</v>
      </c>
      <c r="AG19">
        <f t="shared" si="0"/>
        <v>2.8142640594827132E-5</v>
      </c>
    </row>
    <row r="20" spans="1:33">
      <c r="A20" t="s">
        <v>0</v>
      </c>
      <c r="B20" t="s">
        <v>1</v>
      </c>
      <c r="C20">
        <v>2006</v>
      </c>
      <c r="D20">
        <v>0</v>
      </c>
      <c r="E20">
        <v>11.3</v>
      </c>
      <c r="F20">
        <v>2105</v>
      </c>
      <c r="G20">
        <v>887</v>
      </c>
      <c r="H20">
        <v>0</v>
      </c>
      <c r="I20">
        <v>0</v>
      </c>
      <c r="J20">
        <v>0</v>
      </c>
      <c r="K20">
        <v>2992</v>
      </c>
      <c r="Z20" s="24">
        <v>1.0200000000000001E-2</v>
      </c>
      <c r="AA20" s="23">
        <v>176873</v>
      </c>
      <c r="AB20" s="23">
        <v>80380</v>
      </c>
      <c r="AC20" s="23">
        <v>28523</v>
      </c>
      <c r="AD20" s="23">
        <v>0</v>
      </c>
      <c r="AE20" s="23">
        <v>1748</v>
      </c>
      <c r="AF20" s="23">
        <v>287524</v>
      </c>
      <c r="AG20">
        <f t="shared" si="0"/>
        <v>7.81495696814506E-5</v>
      </c>
    </row>
    <row r="21" spans="1:33">
      <c r="A21" t="s">
        <v>2</v>
      </c>
      <c r="B21" t="s">
        <v>1</v>
      </c>
      <c r="C21">
        <v>1988</v>
      </c>
      <c r="D21">
        <v>0</v>
      </c>
      <c r="E21">
        <v>15.57</v>
      </c>
      <c r="F21">
        <v>1794</v>
      </c>
      <c r="G21">
        <v>188</v>
      </c>
      <c r="H21">
        <v>0</v>
      </c>
      <c r="I21">
        <v>0</v>
      </c>
      <c r="J21">
        <v>14</v>
      </c>
      <c r="K21">
        <v>1996</v>
      </c>
      <c r="Z21" s="24">
        <v>1.03E-2</v>
      </c>
      <c r="AA21" s="23">
        <v>21657</v>
      </c>
      <c r="AB21" s="23">
        <v>37389</v>
      </c>
      <c r="AC21" s="23">
        <v>0</v>
      </c>
      <c r="AD21" s="23">
        <v>0</v>
      </c>
      <c r="AE21" s="23">
        <v>983</v>
      </c>
      <c r="AF21" s="23">
        <v>60029</v>
      </c>
      <c r="AG21">
        <f t="shared" si="0"/>
        <v>1.631599629390172E-5</v>
      </c>
    </row>
    <row r="22" spans="1:33">
      <c r="A22" t="s">
        <v>2</v>
      </c>
      <c r="B22" t="s">
        <v>1</v>
      </c>
      <c r="C22">
        <v>1989</v>
      </c>
      <c r="D22">
        <v>0</v>
      </c>
      <c r="E22">
        <v>8.26</v>
      </c>
      <c r="F22">
        <v>1800</v>
      </c>
      <c r="G22">
        <v>300</v>
      </c>
      <c r="H22">
        <v>0</v>
      </c>
      <c r="I22">
        <v>0</v>
      </c>
      <c r="J22">
        <v>10</v>
      </c>
      <c r="K22">
        <v>2110</v>
      </c>
      <c r="Z22" s="24">
        <v>1.04E-2</v>
      </c>
      <c r="AA22" s="23">
        <v>0</v>
      </c>
      <c r="AB22" s="23">
        <v>0</v>
      </c>
      <c r="AC22" s="23">
        <v>0</v>
      </c>
      <c r="AD22" s="23">
        <v>0</v>
      </c>
      <c r="AE22" s="23">
        <v>26103</v>
      </c>
      <c r="AF22" s="23">
        <v>26103</v>
      </c>
      <c r="AG22">
        <f t="shared" si="0"/>
        <v>7.0948450125725329E-6</v>
      </c>
    </row>
    <row r="23" spans="1:33">
      <c r="A23" t="s">
        <v>2</v>
      </c>
      <c r="B23" t="s">
        <v>1</v>
      </c>
      <c r="C23">
        <v>1990</v>
      </c>
      <c r="D23">
        <v>0</v>
      </c>
      <c r="E23">
        <v>0</v>
      </c>
      <c r="F23">
        <v>2027</v>
      </c>
      <c r="G23">
        <v>281</v>
      </c>
      <c r="H23">
        <v>0</v>
      </c>
      <c r="I23">
        <v>17</v>
      </c>
      <c r="J23">
        <v>0</v>
      </c>
      <c r="K23">
        <v>2325</v>
      </c>
      <c r="Z23" s="24">
        <v>1.04E-2</v>
      </c>
      <c r="AA23" s="23">
        <v>20058</v>
      </c>
      <c r="AB23" s="23">
        <v>12880</v>
      </c>
      <c r="AC23" s="23">
        <v>167622</v>
      </c>
      <c r="AD23" s="23">
        <v>313</v>
      </c>
      <c r="AE23" s="23">
        <v>10863</v>
      </c>
      <c r="AF23" s="23">
        <v>211736</v>
      </c>
      <c r="AG23">
        <f t="shared" si="0"/>
        <v>5.7550247235262526E-5</v>
      </c>
    </row>
    <row r="24" spans="1:33">
      <c r="A24" t="s">
        <v>2</v>
      </c>
      <c r="B24" t="s">
        <v>1</v>
      </c>
      <c r="C24">
        <v>1991</v>
      </c>
      <c r="D24">
        <v>0</v>
      </c>
      <c r="E24">
        <v>7.39</v>
      </c>
      <c r="F24">
        <v>2157</v>
      </c>
      <c r="G24">
        <v>272</v>
      </c>
      <c r="H24">
        <v>0</v>
      </c>
      <c r="I24">
        <v>16</v>
      </c>
      <c r="J24">
        <v>0</v>
      </c>
      <c r="K24">
        <v>2445</v>
      </c>
      <c r="Z24" s="24">
        <v>1.0500000000000001E-2</v>
      </c>
      <c r="AA24" s="23">
        <v>4246</v>
      </c>
      <c r="AB24" s="23">
        <v>1096</v>
      </c>
      <c r="AC24" s="23">
        <v>0</v>
      </c>
      <c r="AD24" s="23">
        <v>0</v>
      </c>
      <c r="AE24" s="23">
        <v>393</v>
      </c>
      <c r="AF24" s="23">
        <v>5735</v>
      </c>
      <c r="AG24">
        <f t="shared" si="0"/>
        <v>1.5587839002070058E-6</v>
      </c>
    </row>
    <row r="25" spans="1:33">
      <c r="A25" t="s">
        <v>2</v>
      </c>
      <c r="B25" t="s">
        <v>1</v>
      </c>
      <c r="C25">
        <v>1992</v>
      </c>
      <c r="D25">
        <v>0</v>
      </c>
      <c r="E25">
        <v>0</v>
      </c>
      <c r="F25">
        <v>2167</v>
      </c>
      <c r="G25">
        <v>264</v>
      </c>
      <c r="H25">
        <v>0</v>
      </c>
      <c r="I25">
        <v>17</v>
      </c>
      <c r="J25">
        <v>0</v>
      </c>
      <c r="K25">
        <v>2448</v>
      </c>
      <c r="Z25" s="24">
        <v>1.0500000000000001E-2</v>
      </c>
      <c r="AA25" s="23">
        <v>60650</v>
      </c>
      <c r="AB25" s="23">
        <v>14323</v>
      </c>
      <c r="AC25" s="23">
        <v>26901</v>
      </c>
      <c r="AD25" s="23">
        <v>406</v>
      </c>
      <c r="AE25" s="23">
        <v>9118</v>
      </c>
      <c r="AF25" s="23">
        <v>111398</v>
      </c>
      <c r="AG25">
        <f t="shared" si="0"/>
        <v>3.027818812820576E-5</v>
      </c>
    </row>
    <row r="26" spans="1:33">
      <c r="A26" t="s">
        <v>2</v>
      </c>
      <c r="B26" t="s">
        <v>1</v>
      </c>
      <c r="C26">
        <v>1993</v>
      </c>
      <c r="D26">
        <v>0</v>
      </c>
      <c r="E26">
        <v>9.19</v>
      </c>
      <c r="F26">
        <v>2408</v>
      </c>
      <c r="G26">
        <v>271</v>
      </c>
      <c r="H26">
        <v>0</v>
      </c>
      <c r="I26">
        <v>0</v>
      </c>
      <c r="J26">
        <v>27</v>
      </c>
      <c r="K26">
        <v>2706</v>
      </c>
      <c r="Z26" s="24">
        <v>1.06E-2</v>
      </c>
      <c r="AA26" s="23">
        <v>17000</v>
      </c>
      <c r="AB26" s="23">
        <v>5000</v>
      </c>
      <c r="AC26" s="23">
        <v>0</v>
      </c>
      <c r="AD26" s="23">
        <v>6000</v>
      </c>
      <c r="AE26" s="23">
        <v>0</v>
      </c>
      <c r="AF26" s="23">
        <v>28000</v>
      </c>
      <c r="AG26">
        <f t="shared" si="0"/>
        <v>7.6104532180987206E-6</v>
      </c>
    </row>
    <row r="27" spans="1:33">
      <c r="A27" t="s">
        <v>2</v>
      </c>
      <c r="B27" t="s">
        <v>1</v>
      </c>
      <c r="C27">
        <v>1994</v>
      </c>
      <c r="D27">
        <v>0</v>
      </c>
      <c r="E27">
        <v>8.3800000000000008</v>
      </c>
      <c r="F27">
        <v>2426</v>
      </c>
      <c r="G27">
        <v>298</v>
      </c>
      <c r="H27">
        <v>0</v>
      </c>
      <c r="I27">
        <v>0</v>
      </c>
      <c r="J27">
        <v>20</v>
      </c>
      <c r="K27">
        <v>2744</v>
      </c>
      <c r="Z27" s="24">
        <v>1.06E-2</v>
      </c>
      <c r="AA27" s="23">
        <v>338778</v>
      </c>
      <c r="AB27" s="23">
        <v>171205</v>
      </c>
      <c r="AC27" s="23">
        <v>40581</v>
      </c>
      <c r="AD27" s="23">
        <v>0</v>
      </c>
      <c r="AE27" s="23">
        <v>0</v>
      </c>
      <c r="AF27" s="23">
        <v>550564</v>
      </c>
      <c r="AG27">
        <f t="shared" si="0"/>
        <v>1.4964434162747516E-4</v>
      </c>
    </row>
    <row r="28" spans="1:33">
      <c r="A28" t="s">
        <v>2</v>
      </c>
      <c r="B28" t="s">
        <v>1</v>
      </c>
      <c r="C28">
        <v>1995</v>
      </c>
      <c r="D28">
        <v>0</v>
      </c>
      <c r="E28">
        <v>7.98</v>
      </c>
      <c r="F28">
        <v>2518</v>
      </c>
      <c r="G28">
        <v>276</v>
      </c>
      <c r="H28">
        <v>0</v>
      </c>
      <c r="I28">
        <v>0</v>
      </c>
      <c r="J28">
        <v>19</v>
      </c>
      <c r="K28">
        <v>2813</v>
      </c>
      <c r="Z28" s="24">
        <v>1.0700000000000001E-2</v>
      </c>
      <c r="AA28" s="23">
        <v>16311</v>
      </c>
      <c r="AB28" s="23">
        <v>5362</v>
      </c>
      <c r="AC28" s="23">
        <v>77614</v>
      </c>
      <c r="AD28" s="23">
        <v>0</v>
      </c>
      <c r="AE28" s="23">
        <v>219</v>
      </c>
      <c r="AF28" s="23">
        <v>99506</v>
      </c>
      <c r="AG28">
        <f t="shared" si="0"/>
        <v>2.7045919925718978E-5</v>
      </c>
    </row>
    <row r="29" spans="1:33">
      <c r="A29" t="s">
        <v>2</v>
      </c>
      <c r="B29" t="s">
        <v>1</v>
      </c>
      <c r="C29">
        <v>1996</v>
      </c>
      <c r="D29">
        <v>0</v>
      </c>
      <c r="E29">
        <v>8.75</v>
      </c>
      <c r="F29">
        <v>2744</v>
      </c>
      <c r="G29">
        <v>251</v>
      </c>
      <c r="H29">
        <v>0</v>
      </c>
      <c r="I29">
        <v>0</v>
      </c>
      <c r="J29">
        <v>20</v>
      </c>
      <c r="K29">
        <v>3015</v>
      </c>
      <c r="Z29" s="24">
        <v>1.0700000000000001E-2</v>
      </c>
      <c r="AA29" s="23">
        <v>364329</v>
      </c>
      <c r="AB29" s="23">
        <v>175238</v>
      </c>
      <c r="AC29" s="23">
        <v>36593</v>
      </c>
      <c r="AD29" s="23">
        <v>0</v>
      </c>
      <c r="AE29" s="23">
        <v>0</v>
      </c>
      <c r="AF29" s="23">
        <v>576160</v>
      </c>
      <c r="AG29">
        <f t="shared" si="0"/>
        <v>1.5660138307641998E-4</v>
      </c>
    </row>
    <row r="30" spans="1:33">
      <c r="A30" t="s">
        <v>2</v>
      </c>
      <c r="B30" t="s">
        <v>1</v>
      </c>
      <c r="C30">
        <v>1997</v>
      </c>
      <c r="D30">
        <v>0</v>
      </c>
      <c r="E30">
        <v>10.59</v>
      </c>
      <c r="F30">
        <v>2713</v>
      </c>
      <c r="G30">
        <v>248</v>
      </c>
      <c r="H30">
        <v>0</v>
      </c>
      <c r="I30">
        <v>0</v>
      </c>
      <c r="J30">
        <v>18</v>
      </c>
      <c r="K30">
        <v>2979</v>
      </c>
      <c r="Z30" s="24">
        <v>1.0800000000000001E-2</v>
      </c>
      <c r="AA30" s="23">
        <v>9125</v>
      </c>
      <c r="AB30" s="23">
        <v>2299</v>
      </c>
      <c r="AC30" s="23">
        <v>9117</v>
      </c>
      <c r="AD30" s="23">
        <v>0</v>
      </c>
      <c r="AE30" s="23">
        <v>1377</v>
      </c>
      <c r="AF30" s="23">
        <v>21918</v>
      </c>
      <c r="AG30">
        <f t="shared" si="0"/>
        <v>5.9573540583674199E-6</v>
      </c>
    </row>
    <row r="31" spans="1:33">
      <c r="A31" t="s">
        <v>2</v>
      </c>
      <c r="B31" t="s">
        <v>1</v>
      </c>
      <c r="C31">
        <v>1998</v>
      </c>
      <c r="D31">
        <v>0</v>
      </c>
      <c r="E31">
        <v>6.55</v>
      </c>
      <c r="F31">
        <v>2916</v>
      </c>
      <c r="G31">
        <v>241</v>
      </c>
      <c r="H31">
        <v>0</v>
      </c>
      <c r="I31">
        <v>0</v>
      </c>
      <c r="J31">
        <v>22</v>
      </c>
      <c r="K31">
        <v>3179</v>
      </c>
      <c r="Z31" s="24">
        <v>1.0800000000000001E-2</v>
      </c>
      <c r="AA31" s="23">
        <v>46639</v>
      </c>
      <c r="AB31" s="23">
        <v>42120</v>
      </c>
      <c r="AC31" s="23">
        <v>599324</v>
      </c>
      <c r="AD31" s="23">
        <v>499</v>
      </c>
      <c r="AE31" s="23">
        <v>7420</v>
      </c>
      <c r="AF31" s="23">
        <v>696002</v>
      </c>
      <c r="AG31">
        <f t="shared" si="0"/>
        <v>1.8917466645368379E-4</v>
      </c>
    </row>
    <row r="32" spans="1:33">
      <c r="A32" t="s">
        <v>2</v>
      </c>
      <c r="B32" t="s">
        <v>1</v>
      </c>
      <c r="C32">
        <v>1999</v>
      </c>
      <c r="D32">
        <v>0</v>
      </c>
      <c r="E32">
        <v>10.86</v>
      </c>
      <c r="F32">
        <v>3016</v>
      </c>
      <c r="G32">
        <v>286</v>
      </c>
      <c r="H32">
        <v>0</v>
      </c>
      <c r="I32">
        <v>0</v>
      </c>
      <c r="J32">
        <v>15</v>
      </c>
      <c r="K32">
        <v>3317</v>
      </c>
      <c r="Z32" s="24">
        <v>1.0800000000000001E-2</v>
      </c>
      <c r="AA32" s="23">
        <v>1764220</v>
      </c>
      <c r="AB32" s="23">
        <v>323713</v>
      </c>
      <c r="AC32" s="23">
        <v>2710258</v>
      </c>
      <c r="AD32" s="23">
        <v>22561</v>
      </c>
      <c r="AE32" s="23">
        <v>512145</v>
      </c>
      <c r="AF32" s="23">
        <v>5332897</v>
      </c>
      <c r="AG32">
        <f t="shared" si="0"/>
        <v>1.4494915405513934E-3</v>
      </c>
    </row>
    <row r="33" spans="1:33">
      <c r="A33" t="s">
        <v>2</v>
      </c>
      <c r="B33" t="s">
        <v>1</v>
      </c>
      <c r="C33">
        <v>2000</v>
      </c>
      <c r="D33">
        <v>0</v>
      </c>
      <c r="E33">
        <v>7.18</v>
      </c>
      <c r="F33">
        <v>3044</v>
      </c>
      <c r="G33">
        <v>456</v>
      </c>
      <c r="H33">
        <v>0</v>
      </c>
      <c r="I33">
        <v>0</v>
      </c>
      <c r="J33">
        <v>18</v>
      </c>
      <c r="K33">
        <v>3518</v>
      </c>
      <c r="Z33" s="24">
        <v>1.09E-2</v>
      </c>
      <c r="AA33" s="23">
        <v>1780</v>
      </c>
      <c r="AB33" s="23">
        <v>303</v>
      </c>
      <c r="AC33" s="23">
        <v>0</v>
      </c>
      <c r="AD33" s="23">
        <v>0</v>
      </c>
      <c r="AE33" s="23">
        <v>0</v>
      </c>
      <c r="AF33" s="23">
        <v>2083</v>
      </c>
      <c r="AG33">
        <f t="shared" si="0"/>
        <v>5.6616335904641554E-7</v>
      </c>
    </row>
    <row r="34" spans="1:33">
      <c r="A34" t="s">
        <v>2</v>
      </c>
      <c r="B34" t="s">
        <v>1</v>
      </c>
      <c r="C34">
        <v>2001</v>
      </c>
      <c r="D34">
        <v>0</v>
      </c>
      <c r="E34">
        <v>8.57</v>
      </c>
      <c r="F34">
        <v>2913</v>
      </c>
      <c r="G34">
        <v>341</v>
      </c>
      <c r="H34">
        <v>0</v>
      </c>
      <c r="I34">
        <v>0</v>
      </c>
      <c r="J34">
        <v>22</v>
      </c>
      <c r="K34">
        <v>3276</v>
      </c>
      <c r="Z34" s="24">
        <v>1.09E-2</v>
      </c>
      <c r="AA34" s="23">
        <v>15298</v>
      </c>
      <c r="AB34" s="23">
        <v>14819</v>
      </c>
      <c r="AC34" s="23">
        <v>3013</v>
      </c>
      <c r="AD34" s="23">
        <v>0</v>
      </c>
      <c r="AE34" s="23">
        <v>0</v>
      </c>
      <c r="AF34" s="23">
        <v>33130</v>
      </c>
      <c r="AG34">
        <f t="shared" si="0"/>
        <v>9.0047969684146656E-6</v>
      </c>
    </row>
    <row r="35" spans="1:33">
      <c r="A35" t="s">
        <v>2</v>
      </c>
      <c r="B35" t="s">
        <v>1</v>
      </c>
      <c r="C35">
        <v>2002</v>
      </c>
      <c r="D35">
        <v>0</v>
      </c>
      <c r="E35">
        <v>15.91</v>
      </c>
      <c r="F35">
        <v>2814</v>
      </c>
      <c r="G35">
        <v>227</v>
      </c>
      <c r="H35">
        <v>0</v>
      </c>
      <c r="I35">
        <v>0</v>
      </c>
      <c r="J35">
        <v>29</v>
      </c>
      <c r="K35">
        <v>3070</v>
      </c>
      <c r="Z35" s="24">
        <v>1.09E-2</v>
      </c>
      <c r="AA35" s="23">
        <v>704298</v>
      </c>
      <c r="AB35" s="23">
        <v>674615</v>
      </c>
      <c r="AC35" s="23">
        <v>1765003</v>
      </c>
      <c r="AD35" s="23">
        <v>0</v>
      </c>
      <c r="AE35" s="23">
        <v>0</v>
      </c>
      <c r="AF35" s="23">
        <v>3143916</v>
      </c>
      <c r="AG35">
        <f t="shared" si="0"/>
        <v>8.5452234427257348E-4</v>
      </c>
    </row>
    <row r="36" spans="1:33">
      <c r="A36" t="s">
        <v>2</v>
      </c>
      <c r="B36" t="s">
        <v>1</v>
      </c>
      <c r="C36">
        <v>2003</v>
      </c>
      <c r="D36">
        <v>0</v>
      </c>
      <c r="E36">
        <v>8.3000000000000007</v>
      </c>
      <c r="F36">
        <v>3130</v>
      </c>
      <c r="G36">
        <v>204</v>
      </c>
      <c r="H36">
        <v>25</v>
      </c>
      <c r="I36">
        <v>0</v>
      </c>
      <c r="J36">
        <v>0</v>
      </c>
      <c r="K36">
        <v>3359</v>
      </c>
      <c r="Z36" s="24">
        <v>1.1000000000000001E-2</v>
      </c>
      <c r="AA36" s="23">
        <v>16473</v>
      </c>
      <c r="AB36" s="23">
        <v>30765</v>
      </c>
      <c r="AC36" s="23">
        <v>2382</v>
      </c>
      <c r="AD36" s="23">
        <v>0</v>
      </c>
      <c r="AE36" s="23">
        <v>0</v>
      </c>
      <c r="AF36" s="23">
        <v>49620</v>
      </c>
      <c r="AG36">
        <f t="shared" si="0"/>
        <v>1.3486810310073519E-5</v>
      </c>
    </row>
    <row r="37" spans="1:33">
      <c r="A37" t="s">
        <v>2</v>
      </c>
      <c r="B37" t="s">
        <v>1</v>
      </c>
      <c r="C37">
        <v>2004</v>
      </c>
      <c r="D37">
        <v>0</v>
      </c>
      <c r="E37">
        <v>8.33</v>
      </c>
      <c r="F37">
        <v>3170</v>
      </c>
      <c r="G37">
        <v>169</v>
      </c>
      <c r="H37">
        <v>18</v>
      </c>
      <c r="I37">
        <v>0</v>
      </c>
      <c r="J37">
        <v>0</v>
      </c>
      <c r="K37">
        <v>3357</v>
      </c>
      <c r="Z37" s="24">
        <v>1.1000000000000001E-2</v>
      </c>
      <c r="AA37" s="23">
        <v>15245</v>
      </c>
      <c r="AB37" s="23">
        <v>6777</v>
      </c>
      <c r="AC37" s="23">
        <v>77230</v>
      </c>
      <c r="AD37" s="23">
        <v>0</v>
      </c>
      <c r="AE37" s="23">
        <v>261</v>
      </c>
      <c r="AF37" s="23">
        <v>99513</v>
      </c>
      <c r="AG37">
        <f t="shared" si="0"/>
        <v>2.7047822539023499E-5</v>
      </c>
    </row>
    <row r="38" spans="1:33">
      <c r="A38" t="s">
        <v>2</v>
      </c>
      <c r="B38" t="s">
        <v>1</v>
      </c>
      <c r="C38">
        <v>2005</v>
      </c>
      <c r="D38">
        <v>0</v>
      </c>
      <c r="E38">
        <v>7.71</v>
      </c>
      <c r="F38">
        <v>3285</v>
      </c>
      <c r="G38">
        <v>274</v>
      </c>
      <c r="H38">
        <v>18</v>
      </c>
      <c r="I38">
        <v>0</v>
      </c>
      <c r="J38">
        <v>0</v>
      </c>
      <c r="K38">
        <v>3577</v>
      </c>
      <c r="Z38" s="24">
        <v>1.11E-2</v>
      </c>
      <c r="AA38" s="23">
        <v>161387</v>
      </c>
      <c r="AB38" s="23">
        <v>60922</v>
      </c>
      <c r="AC38" s="23">
        <v>24811</v>
      </c>
      <c r="AD38" s="23">
        <v>1188</v>
      </c>
      <c r="AE38" s="23">
        <v>23802</v>
      </c>
      <c r="AF38" s="23">
        <v>272110</v>
      </c>
      <c r="AG38">
        <f t="shared" si="0"/>
        <v>7.3960015184887246E-5</v>
      </c>
    </row>
    <row r="39" spans="1:33">
      <c r="A39" t="s">
        <v>2</v>
      </c>
      <c r="B39" t="s">
        <v>1</v>
      </c>
      <c r="C39">
        <v>2006</v>
      </c>
      <c r="D39">
        <v>0</v>
      </c>
      <c r="E39">
        <v>6.82</v>
      </c>
      <c r="F39">
        <v>3490</v>
      </c>
      <c r="G39">
        <v>308</v>
      </c>
      <c r="H39">
        <v>0</v>
      </c>
      <c r="I39">
        <v>0</v>
      </c>
      <c r="J39">
        <v>0</v>
      </c>
      <c r="K39">
        <v>3798</v>
      </c>
      <c r="Z39" s="24">
        <v>1.11E-2</v>
      </c>
      <c r="AA39" s="23">
        <v>0</v>
      </c>
      <c r="AB39" s="23">
        <v>900158</v>
      </c>
      <c r="AC39" s="23">
        <v>2998191</v>
      </c>
      <c r="AD39" s="23">
        <v>0</v>
      </c>
      <c r="AE39" s="23">
        <v>0</v>
      </c>
      <c r="AF39" s="23">
        <v>3898349</v>
      </c>
      <c r="AG39">
        <f t="shared" si="0"/>
        <v>1.059578667582926E-3</v>
      </c>
    </row>
    <row r="40" spans="1:33">
      <c r="A40" t="s">
        <v>3</v>
      </c>
      <c r="B40" t="s">
        <v>1</v>
      </c>
      <c r="C40">
        <v>1988</v>
      </c>
      <c r="D40">
        <v>0</v>
      </c>
      <c r="E40">
        <v>4.0999999999999996</v>
      </c>
      <c r="F40">
        <v>69018</v>
      </c>
      <c r="G40">
        <v>51546</v>
      </c>
      <c r="H40">
        <v>0</v>
      </c>
      <c r="I40">
        <v>592</v>
      </c>
      <c r="J40">
        <v>15435</v>
      </c>
      <c r="K40">
        <v>136591</v>
      </c>
      <c r="Z40" s="24">
        <v>1.1200000000000002E-2</v>
      </c>
      <c r="AA40" s="23">
        <v>26147</v>
      </c>
      <c r="AB40" s="23">
        <v>30574</v>
      </c>
      <c r="AC40" s="23">
        <v>0</v>
      </c>
      <c r="AD40" s="23">
        <v>0</v>
      </c>
      <c r="AE40" s="23">
        <v>2184</v>
      </c>
      <c r="AF40" s="23">
        <v>58905</v>
      </c>
      <c r="AG40">
        <f t="shared" si="0"/>
        <v>1.6010490957575183E-5</v>
      </c>
    </row>
    <row r="41" spans="1:33">
      <c r="A41" t="s">
        <v>3</v>
      </c>
      <c r="B41" t="s">
        <v>1</v>
      </c>
      <c r="C41">
        <v>1989</v>
      </c>
      <c r="D41">
        <v>0</v>
      </c>
      <c r="E41">
        <v>4.3899999999999997</v>
      </c>
      <c r="F41">
        <v>70772</v>
      </c>
      <c r="G41">
        <v>69723</v>
      </c>
      <c r="H41">
        <v>0</v>
      </c>
      <c r="I41">
        <v>0</v>
      </c>
      <c r="J41">
        <v>0</v>
      </c>
      <c r="K41">
        <v>140495</v>
      </c>
      <c r="Z41" s="24">
        <v>1.1299999999999999E-2</v>
      </c>
      <c r="AA41" s="23">
        <v>72319</v>
      </c>
      <c r="AB41" s="23">
        <v>43550</v>
      </c>
      <c r="AC41" s="23">
        <v>31306</v>
      </c>
      <c r="AD41" s="23">
        <v>0</v>
      </c>
      <c r="AE41" s="23">
        <v>5079</v>
      </c>
      <c r="AF41" s="23">
        <v>152254</v>
      </c>
      <c r="AG41">
        <f t="shared" si="0"/>
        <v>4.138292658101438E-5</v>
      </c>
    </row>
    <row r="42" spans="1:33">
      <c r="A42" t="s">
        <v>3</v>
      </c>
      <c r="B42" t="s">
        <v>1</v>
      </c>
      <c r="C42">
        <v>1990</v>
      </c>
      <c r="D42">
        <v>0</v>
      </c>
      <c r="E42">
        <v>6.09</v>
      </c>
      <c r="F42">
        <v>71600</v>
      </c>
      <c r="G42">
        <v>56133</v>
      </c>
      <c r="H42">
        <v>0</v>
      </c>
      <c r="I42">
        <v>0</v>
      </c>
      <c r="J42">
        <v>13248</v>
      </c>
      <c r="K42">
        <v>140981</v>
      </c>
      <c r="Z42" s="24">
        <v>1.1299999999999999E-2</v>
      </c>
      <c r="AA42" s="23">
        <v>105844</v>
      </c>
      <c r="AB42" s="23">
        <v>38559</v>
      </c>
      <c r="AC42" s="23">
        <v>755900</v>
      </c>
      <c r="AD42" s="23">
        <v>348</v>
      </c>
      <c r="AE42" s="23">
        <v>2740</v>
      </c>
      <c r="AF42" s="23">
        <v>903391</v>
      </c>
      <c r="AG42">
        <f t="shared" si="0"/>
        <v>2.4554339082683647E-4</v>
      </c>
    </row>
    <row r="43" spans="1:33">
      <c r="A43" t="s">
        <v>3</v>
      </c>
      <c r="B43" t="s">
        <v>1</v>
      </c>
      <c r="C43">
        <v>1991</v>
      </c>
      <c r="D43">
        <v>0</v>
      </c>
      <c r="E43">
        <v>6.17</v>
      </c>
      <c r="F43">
        <v>82976</v>
      </c>
      <c r="G43">
        <v>51853</v>
      </c>
      <c r="H43">
        <v>0</v>
      </c>
      <c r="I43">
        <v>0</v>
      </c>
      <c r="J43">
        <v>14775</v>
      </c>
      <c r="K43">
        <v>149604</v>
      </c>
      <c r="Z43" s="24">
        <v>1.1399999999999999E-2</v>
      </c>
      <c r="AA43" s="23">
        <v>15021</v>
      </c>
      <c r="AB43" s="23">
        <v>5171</v>
      </c>
      <c r="AC43" s="23">
        <v>68574</v>
      </c>
      <c r="AD43" s="23">
        <v>0</v>
      </c>
      <c r="AE43" s="23">
        <v>239</v>
      </c>
      <c r="AF43" s="23">
        <v>89005</v>
      </c>
      <c r="AG43">
        <f t="shared" si="0"/>
        <v>2.419172816703131E-5</v>
      </c>
    </row>
    <row r="44" spans="1:33">
      <c r="A44" t="s">
        <v>3</v>
      </c>
      <c r="B44" t="s">
        <v>1</v>
      </c>
      <c r="C44">
        <v>1992</v>
      </c>
      <c r="D44">
        <v>0</v>
      </c>
      <c r="E44">
        <v>3.59</v>
      </c>
      <c r="F44">
        <v>74964</v>
      </c>
      <c r="G44">
        <v>55047</v>
      </c>
      <c r="H44">
        <v>0</v>
      </c>
      <c r="I44">
        <v>15940</v>
      </c>
      <c r="J44">
        <v>5235</v>
      </c>
      <c r="K44">
        <v>151186</v>
      </c>
      <c r="Z44" s="24">
        <v>1.1399999999999999E-2</v>
      </c>
      <c r="AA44" s="23">
        <v>68445</v>
      </c>
      <c r="AB44" s="23">
        <v>26211</v>
      </c>
      <c r="AC44" s="23">
        <v>701210</v>
      </c>
      <c r="AD44" s="23">
        <v>0</v>
      </c>
      <c r="AE44" s="23">
        <v>826</v>
      </c>
      <c r="AF44" s="23">
        <v>796692</v>
      </c>
      <c r="AG44">
        <f t="shared" si="0"/>
        <v>2.1654239982976808E-4</v>
      </c>
    </row>
    <row r="45" spans="1:33">
      <c r="A45" t="s">
        <v>3</v>
      </c>
      <c r="B45" t="s">
        <v>1</v>
      </c>
      <c r="C45">
        <v>1993</v>
      </c>
      <c r="D45">
        <v>0</v>
      </c>
      <c r="E45">
        <v>3.39</v>
      </c>
      <c r="F45">
        <v>81738</v>
      </c>
      <c r="G45">
        <v>62401</v>
      </c>
      <c r="H45">
        <v>0</v>
      </c>
      <c r="I45">
        <v>0</v>
      </c>
      <c r="J45">
        <v>19300</v>
      </c>
      <c r="K45">
        <v>163439</v>
      </c>
      <c r="Z45" s="24">
        <v>1.1399999999999999E-2</v>
      </c>
      <c r="AA45" s="23">
        <v>701732</v>
      </c>
      <c r="AB45" s="23">
        <v>321941</v>
      </c>
      <c r="AC45" s="23">
        <v>3529454</v>
      </c>
      <c r="AD45" s="23">
        <v>5776</v>
      </c>
      <c r="AE45" s="23">
        <v>3398</v>
      </c>
      <c r="AF45" s="23">
        <v>4562301</v>
      </c>
      <c r="AG45">
        <f t="shared" si="0"/>
        <v>1.2400420831208932E-3</v>
      </c>
    </row>
    <row r="46" spans="1:33">
      <c r="A46" t="s">
        <v>3</v>
      </c>
      <c r="B46" t="s">
        <v>1</v>
      </c>
      <c r="C46">
        <v>1994</v>
      </c>
      <c r="D46">
        <v>0</v>
      </c>
      <c r="E46">
        <v>0.91</v>
      </c>
      <c r="F46">
        <v>79724</v>
      </c>
      <c r="G46">
        <v>61617</v>
      </c>
      <c r="H46">
        <v>0</v>
      </c>
      <c r="I46">
        <v>0</v>
      </c>
      <c r="J46">
        <v>19334</v>
      </c>
      <c r="K46">
        <v>160675</v>
      </c>
      <c r="Z46" s="24">
        <v>1.15E-2</v>
      </c>
      <c r="AA46" s="23">
        <v>1697</v>
      </c>
      <c r="AB46" s="23">
        <v>625</v>
      </c>
      <c r="AC46" s="23">
        <v>0</v>
      </c>
      <c r="AD46" s="23">
        <v>0</v>
      </c>
      <c r="AE46" s="23">
        <v>0</v>
      </c>
      <c r="AF46" s="23">
        <v>2322</v>
      </c>
      <c r="AG46">
        <f t="shared" si="0"/>
        <v>6.311240133009011E-7</v>
      </c>
    </row>
    <row r="47" spans="1:33">
      <c r="A47" t="s">
        <v>3</v>
      </c>
      <c r="B47" t="s">
        <v>1</v>
      </c>
      <c r="C47">
        <v>1995</v>
      </c>
      <c r="D47">
        <v>0</v>
      </c>
      <c r="E47">
        <v>3.18</v>
      </c>
      <c r="F47">
        <v>81312</v>
      </c>
      <c r="G47">
        <v>79464</v>
      </c>
      <c r="H47">
        <v>0</v>
      </c>
      <c r="I47">
        <v>0</v>
      </c>
      <c r="J47">
        <v>0</v>
      </c>
      <c r="K47">
        <v>160776</v>
      </c>
      <c r="Z47" s="24">
        <v>1.15E-2</v>
      </c>
      <c r="AA47" s="23">
        <v>8555</v>
      </c>
      <c r="AB47" s="23">
        <v>9543</v>
      </c>
      <c r="AC47" s="23">
        <v>240</v>
      </c>
      <c r="AD47" s="23">
        <v>0</v>
      </c>
      <c r="AE47" s="23">
        <v>2100</v>
      </c>
      <c r="AF47" s="23">
        <v>20438</v>
      </c>
      <c r="AG47">
        <f t="shared" si="0"/>
        <v>5.5550872454107735E-6</v>
      </c>
    </row>
    <row r="48" spans="1:33">
      <c r="A48" t="s">
        <v>3</v>
      </c>
      <c r="B48" t="s">
        <v>1</v>
      </c>
      <c r="C48">
        <v>1996</v>
      </c>
      <c r="D48">
        <v>0</v>
      </c>
      <c r="E48">
        <v>3.97</v>
      </c>
      <c r="F48">
        <v>77627</v>
      </c>
      <c r="G48">
        <v>67560</v>
      </c>
      <c r="H48">
        <v>0</v>
      </c>
      <c r="I48">
        <v>3555</v>
      </c>
      <c r="J48">
        <v>0</v>
      </c>
      <c r="K48">
        <v>148742</v>
      </c>
      <c r="Z48" s="24">
        <v>1.1699999999999999E-2</v>
      </c>
      <c r="AA48" s="23">
        <v>2190</v>
      </c>
      <c r="AB48" s="23">
        <v>267</v>
      </c>
      <c r="AC48" s="23">
        <v>0</v>
      </c>
      <c r="AD48" s="23">
        <v>0</v>
      </c>
      <c r="AE48" s="23">
        <v>0</v>
      </c>
      <c r="AF48" s="23">
        <v>2457</v>
      </c>
      <c r="AG48">
        <f t="shared" si="0"/>
        <v>6.678172698881628E-7</v>
      </c>
    </row>
    <row r="49" spans="1:33">
      <c r="A49" t="s">
        <v>3</v>
      </c>
      <c r="B49" t="s">
        <v>1</v>
      </c>
      <c r="C49">
        <v>1997</v>
      </c>
      <c r="D49">
        <v>0</v>
      </c>
      <c r="E49">
        <v>4.87</v>
      </c>
      <c r="F49">
        <v>80261</v>
      </c>
      <c r="G49">
        <v>70438</v>
      </c>
      <c r="H49">
        <v>0</v>
      </c>
      <c r="I49">
        <v>0</v>
      </c>
      <c r="J49">
        <v>0</v>
      </c>
      <c r="K49">
        <v>150699</v>
      </c>
      <c r="Z49" s="24">
        <v>1.18E-2</v>
      </c>
      <c r="AA49" s="23">
        <v>6876</v>
      </c>
      <c r="AB49" s="23">
        <v>14444</v>
      </c>
      <c r="AC49" s="23">
        <v>0</v>
      </c>
      <c r="AD49" s="23">
        <v>79</v>
      </c>
      <c r="AE49" s="23">
        <v>0</v>
      </c>
      <c r="AF49" s="23">
        <v>21399</v>
      </c>
      <c r="AG49">
        <f t="shared" si="0"/>
        <v>5.8162888719319477E-6</v>
      </c>
    </row>
    <row r="50" spans="1:33">
      <c r="A50" t="s">
        <v>3</v>
      </c>
      <c r="B50" t="s">
        <v>1</v>
      </c>
      <c r="C50">
        <v>1998</v>
      </c>
      <c r="D50">
        <v>0</v>
      </c>
      <c r="E50">
        <v>11.76</v>
      </c>
      <c r="F50">
        <v>73284</v>
      </c>
      <c r="G50">
        <v>70019</v>
      </c>
      <c r="H50">
        <v>0</v>
      </c>
      <c r="I50">
        <v>0</v>
      </c>
      <c r="J50">
        <v>0</v>
      </c>
      <c r="K50">
        <v>143303</v>
      </c>
      <c r="Z50" s="24">
        <v>1.18E-2</v>
      </c>
      <c r="AA50" s="23">
        <v>661036</v>
      </c>
      <c r="AB50" s="23">
        <v>288577</v>
      </c>
      <c r="AC50" s="23">
        <v>1853717</v>
      </c>
      <c r="AD50" s="23">
        <v>5633</v>
      </c>
      <c r="AE50" s="23">
        <v>3346</v>
      </c>
      <c r="AF50" s="23">
        <v>2812309</v>
      </c>
      <c r="AG50">
        <f t="shared" si="0"/>
        <v>7.6439093140492844E-4</v>
      </c>
    </row>
    <row r="51" spans="1:33">
      <c r="A51" t="s">
        <v>3</v>
      </c>
      <c r="B51" t="s">
        <v>1</v>
      </c>
      <c r="C51">
        <v>1999</v>
      </c>
      <c r="D51">
        <v>0</v>
      </c>
      <c r="E51">
        <v>3.52</v>
      </c>
      <c r="F51">
        <v>88819</v>
      </c>
      <c r="G51">
        <v>76175</v>
      </c>
      <c r="H51">
        <v>0</v>
      </c>
      <c r="I51">
        <v>0</v>
      </c>
      <c r="J51">
        <v>0</v>
      </c>
      <c r="K51">
        <v>164994</v>
      </c>
      <c r="Z51" s="24">
        <v>1.1899999999999999E-2</v>
      </c>
      <c r="AA51" s="23">
        <v>134553</v>
      </c>
      <c r="AB51" s="23">
        <v>96986</v>
      </c>
      <c r="AC51" s="23">
        <v>383658</v>
      </c>
      <c r="AD51" s="23">
        <v>0</v>
      </c>
      <c r="AE51" s="23">
        <v>1116</v>
      </c>
      <c r="AF51" s="23">
        <v>616313</v>
      </c>
      <c r="AG51">
        <f t="shared" si="0"/>
        <v>1.6751504479307417E-4</v>
      </c>
    </row>
    <row r="52" spans="1:33">
      <c r="A52" t="s">
        <v>3</v>
      </c>
      <c r="B52" t="s">
        <v>1</v>
      </c>
      <c r="C52">
        <v>2000</v>
      </c>
      <c r="D52">
        <v>0</v>
      </c>
      <c r="E52">
        <v>4.03</v>
      </c>
      <c r="F52">
        <v>88819</v>
      </c>
      <c r="G52">
        <v>75357</v>
      </c>
      <c r="H52">
        <v>0</v>
      </c>
      <c r="I52">
        <v>0</v>
      </c>
      <c r="J52">
        <v>0</v>
      </c>
      <c r="K52">
        <v>164176</v>
      </c>
      <c r="Z52" s="24">
        <v>1.1899999999999999E-2</v>
      </c>
      <c r="AA52" s="23">
        <v>583768</v>
      </c>
      <c r="AB52" s="23">
        <v>488977</v>
      </c>
      <c r="AC52" s="23">
        <v>1674049</v>
      </c>
      <c r="AD52" s="23">
        <v>3888</v>
      </c>
      <c r="AE52" s="23">
        <v>771</v>
      </c>
      <c r="AF52" s="23">
        <v>2751453</v>
      </c>
      <c r="AG52">
        <f t="shared" si="0"/>
        <v>7.4785015493919211E-4</v>
      </c>
    </row>
    <row r="53" spans="1:33">
      <c r="A53" t="s">
        <v>3</v>
      </c>
      <c r="B53" t="s">
        <v>1</v>
      </c>
      <c r="C53">
        <v>2001</v>
      </c>
      <c r="D53">
        <v>0</v>
      </c>
      <c r="E53">
        <v>6.02</v>
      </c>
      <c r="F53">
        <v>86856</v>
      </c>
      <c r="G53">
        <v>77650</v>
      </c>
      <c r="H53">
        <v>0</v>
      </c>
      <c r="I53">
        <v>0</v>
      </c>
      <c r="J53">
        <v>4904</v>
      </c>
      <c r="K53">
        <v>169410</v>
      </c>
      <c r="Z53" s="24">
        <v>1.2E-2</v>
      </c>
      <c r="AA53" s="23">
        <v>14966</v>
      </c>
      <c r="AB53" s="23">
        <v>4336</v>
      </c>
      <c r="AC53" s="23">
        <v>66223</v>
      </c>
      <c r="AD53" s="23">
        <v>0</v>
      </c>
      <c r="AE53" s="23">
        <v>243</v>
      </c>
      <c r="AF53" s="23">
        <v>85768</v>
      </c>
      <c r="AG53">
        <f t="shared" si="0"/>
        <v>2.3311905414638969E-5</v>
      </c>
    </row>
    <row r="54" spans="1:33">
      <c r="A54" t="s">
        <v>3</v>
      </c>
      <c r="B54" t="s">
        <v>1</v>
      </c>
      <c r="C54">
        <v>2002</v>
      </c>
      <c r="D54">
        <v>0</v>
      </c>
      <c r="E54">
        <v>4.7</v>
      </c>
      <c r="F54">
        <v>88918</v>
      </c>
      <c r="G54">
        <v>69954</v>
      </c>
      <c r="H54">
        <v>0</v>
      </c>
      <c r="I54">
        <v>0</v>
      </c>
      <c r="J54">
        <v>0</v>
      </c>
      <c r="K54">
        <v>158872</v>
      </c>
      <c r="Z54" s="24">
        <v>1.2E-2</v>
      </c>
      <c r="AA54" s="23">
        <v>31910</v>
      </c>
      <c r="AB54" s="23">
        <v>44096</v>
      </c>
      <c r="AC54" s="23">
        <v>32262</v>
      </c>
      <c r="AD54" s="23">
        <v>0</v>
      </c>
      <c r="AE54" s="23">
        <v>0</v>
      </c>
      <c r="AF54" s="23">
        <v>108268</v>
      </c>
      <c r="AG54">
        <f t="shared" si="0"/>
        <v>2.9427448179182583E-5</v>
      </c>
    </row>
    <row r="55" spans="1:33">
      <c r="A55" t="s">
        <v>3</v>
      </c>
      <c r="B55" t="s">
        <v>1</v>
      </c>
      <c r="C55">
        <v>2003</v>
      </c>
      <c r="D55">
        <v>0</v>
      </c>
      <c r="E55">
        <v>1.99</v>
      </c>
      <c r="F55">
        <v>88158</v>
      </c>
      <c r="G55">
        <v>78310</v>
      </c>
      <c r="H55">
        <v>0</v>
      </c>
      <c r="I55">
        <v>0</v>
      </c>
      <c r="J55">
        <v>0</v>
      </c>
      <c r="K55">
        <v>166468</v>
      </c>
      <c r="Z55" s="24">
        <v>1.21E-2</v>
      </c>
      <c r="AA55" s="23">
        <v>635593</v>
      </c>
      <c r="AB55" s="23">
        <v>297686</v>
      </c>
      <c r="AC55" s="23">
        <v>1794326</v>
      </c>
      <c r="AD55" s="23">
        <v>5570</v>
      </c>
      <c r="AE55" s="23">
        <v>3109</v>
      </c>
      <c r="AF55" s="23">
        <v>2736284</v>
      </c>
      <c r="AG55">
        <f t="shared" si="0"/>
        <v>7.4372719190828713E-4</v>
      </c>
    </row>
    <row r="56" spans="1:33">
      <c r="A56" t="s">
        <v>3</v>
      </c>
      <c r="B56" t="s">
        <v>1</v>
      </c>
      <c r="C56">
        <v>2004</v>
      </c>
      <c r="D56">
        <v>0</v>
      </c>
      <c r="E56">
        <v>4.9000000000000004</v>
      </c>
      <c r="F56">
        <v>87874</v>
      </c>
      <c r="G56">
        <v>81563</v>
      </c>
      <c r="H56">
        <v>0</v>
      </c>
      <c r="I56">
        <v>0</v>
      </c>
      <c r="J56">
        <v>0</v>
      </c>
      <c r="K56">
        <v>169437</v>
      </c>
      <c r="Z56" s="24">
        <v>1.2199999999999999E-2</v>
      </c>
      <c r="AA56" s="23">
        <v>1800</v>
      </c>
      <c r="AB56" s="23">
        <v>295</v>
      </c>
      <c r="AC56" s="23">
        <v>0</v>
      </c>
      <c r="AD56" s="23">
        <v>0</v>
      </c>
      <c r="AE56" s="23">
        <v>0</v>
      </c>
      <c r="AF56" s="23">
        <v>2095</v>
      </c>
      <c r="AG56">
        <f t="shared" si="0"/>
        <v>5.6942498185417215E-7</v>
      </c>
    </row>
    <row r="57" spans="1:33">
      <c r="A57" t="s">
        <v>3</v>
      </c>
      <c r="B57" t="s">
        <v>1</v>
      </c>
      <c r="C57">
        <v>2005</v>
      </c>
      <c r="D57">
        <v>0</v>
      </c>
      <c r="E57">
        <v>4.6500000000000004</v>
      </c>
      <c r="F57">
        <v>87675</v>
      </c>
      <c r="G57">
        <v>81481</v>
      </c>
      <c r="H57">
        <v>0</v>
      </c>
      <c r="I57">
        <v>0</v>
      </c>
      <c r="J57">
        <v>0</v>
      </c>
      <c r="K57">
        <v>169156</v>
      </c>
      <c r="Z57" s="24">
        <v>1.2199999999999999E-2</v>
      </c>
      <c r="AA57" s="23">
        <v>17381</v>
      </c>
      <c r="AB57" s="23">
        <v>6398</v>
      </c>
      <c r="AC57" s="23">
        <v>84196</v>
      </c>
      <c r="AD57" s="23">
        <v>0</v>
      </c>
      <c r="AE57" s="23">
        <v>192</v>
      </c>
      <c r="AF57" s="23">
        <v>108167</v>
      </c>
      <c r="AG57">
        <f t="shared" si="0"/>
        <v>2.9399996187217299E-5</v>
      </c>
    </row>
    <row r="58" spans="1:33">
      <c r="A58" t="s">
        <v>3</v>
      </c>
      <c r="B58" t="s">
        <v>1</v>
      </c>
      <c r="C58">
        <v>2006</v>
      </c>
      <c r="D58">
        <v>0</v>
      </c>
      <c r="E58">
        <v>2.82</v>
      </c>
      <c r="F58">
        <v>93105</v>
      </c>
      <c r="G58">
        <v>80706</v>
      </c>
      <c r="H58">
        <v>0</v>
      </c>
      <c r="I58">
        <v>0</v>
      </c>
      <c r="J58">
        <v>0</v>
      </c>
      <c r="K58">
        <v>173811</v>
      </c>
      <c r="Z58" s="24">
        <v>1.2199999999999999E-2</v>
      </c>
      <c r="AA58" s="23">
        <v>129751</v>
      </c>
      <c r="AB58" s="23">
        <v>87741</v>
      </c>
      <c r="AC58" s="23">
        <v>452771</v>
      </c>
      <c r="AD58" s="23">
        <v>1794</v>
      </c>
      <c r="AE58" s="23">
        <v>3779</v>
      </c>
      <c r="AF58" s="23">
        <v>675836</v>
      </c>
      <c r="AG58">
        <f t="shared" si="0"/>
        <v>1.8369350932524882E-4</v>
      </c>
    </row>
    <row r="59" spans="1:33">
      <c r="A59" t="s">
        <v>4</v>
      </c>
      <c r="B59" t="s">
        <v>1</v>
      </c>
      <c r="C59">
        <v>1988</v>
      </c>
      <c r="D59">
        <v>0</v>
      </c>
      <c r="E59">
        <v>0</v>
      </c>
      <c r="F59">
        <v>138</v>
      </c>
      <c r="G59">
        <v>70</v>
      </c>
      <c r="H59">
        <v>0</v>
      </c>
      <c r="I59">
        <v>0</v>
      </c>
      <c r="J59">
        <v>0</v>
      </c>
      <c r="K59">
        <v>208</v>
      </c>
      <c r="Z59" s="24">
        <v>1.2199999999999999E-2</v>
      </c>
      <c r="AA59" s="23">
        <v>379312</v>
      </c>
      <c r="AB59" s="23">
        <v>55460</v>
      </c>
      <c r="AC59" s="23">
        <v>447412</v>
      </c>
      <c r="AD59" s="23">
        <v>2054</v>
      </c>
      <c r="AE59" s="23">
        <v>1058</v>
      </c>
      <c r="AF59" s="23">
        <v>885296</v>
      </c>
      <c r="AG59">
        <f t="shared" si="0"/>
        <v>2.4062513543464018E-4</v>
      </c>
    </row>
    <row r="60" spans="1:33">
      <c r="A60" t="s">
        <v>4</v>
      </c>
      <c r="B60" t="s">
        <v>1</v>
      </c>
      <c r="C60">
        <v>1989</v>
      </c>
      <c r="D60">
        <v>0</v>
      </c>
      <c r="E60">
        <v>0</v>
      </c>
      <c r="F60">
        <v>138</v>
      </c>
      <c r="G60">
        <v>70</v>
      </c>
      <c r="H60">
        <v>0</v>
      </c>
      <c r="I60">
        <v>0</v>
      </c>
      <c r="J60">
        <v>0</v>
      </c>
      <c r="K60">
        <v>208</v>
      </c>
      <c r="Z60" s="24">
        <v>1.24E-2</v>
      </c>
      <c r="AA60" s="23">
        <v>25441</v>
      </c>
      <c r="AB60" s="23">
        <v>20303</v>
      </c>
      <c r="AC60" s="23">
        <v>0</v>
      </c>
      <c r="AD60" s="23">
        <v>0</v>
      </c>
      <c r="AE60" s="23">
        <v>0</v>
      </c>
      <c r="AF60" s="23">
        <v>45744</v>
      </c>
      <c r="AG60">
        <f t="shared" si="0"/>
        <v>1.2433306143168139E-5</v>
      </c>
    </row>
    <row r="61" spans="1:33">
      <c r="A61" t="s">
        <v>4</v>
      </c>
      <c r="B61" t="s">
        <v>1</v>
      </c>
      <c r="C61">
        <v>1990</v>
      </c>
      <c r="D61">
        <v>0</v>
      </c>
      <c r="E61">
        <v>0</v>
      </c>
      <c r="F61">
        <v>72</v>
      </c>
      <c r="G61">
        <v>109</v>
      </c>
      <c r="H61">
        <v>0</v>
      </c>
      <c r="I61">
        <v>0</v>
      </c>
      <c r="J61">
        <v>0</v>
      </c>
      <c r="K61">
        <v>181</v>
      </c>
      <c r="Z61" s="24">
        <v>1.24E-2</v>
      </c>
      <c r="AA61" s="23">
        <v>25441</v>
      </c>
      <c r="AB61" s="23">
        <v>20303</v>
      </c>
      <c r="AC61" s="23">
        <v>0</v>
      </c>
      <c r="AD61" s="23">
        <v>0</v>
      </c>
      <c r="AE61" s="23">
        <v>0</v>
      </c>
      <c r="AF61" s="23">
        <v>45744</v>
      </c>
      <c r="AG61">
        <f t="shared" si="0"/>
        <v>1.2433306143168139E-5</v>
      </c>
    </row>
    <row r="62" spans="1:33">
      <c r="A62" t="s">
        <v>4</v>
      </c>
      <c r="B62" t="s">
        <v>1</v>
      </c>
      <c r="C62">
        <v>1991</v>
      </c>
      <c r="D62">
        <v>0</v>
      </c>
      <c r="E62">
        <v>0</v>
      </c>
      <c r="F62">
        <v>72</v>
      </c>
      <c r="G62">
        <v>109</v>
      </c>
      <c r="H62">
        <v>0</v>
      </c>
      <c r="I62">
        <v>0</v>
      </c>
      <c r="J62">
        <v>0</v>
      </c>
      <c r="K62">
        <v>181</v>
      </c>
      <c r="Z62" s="24">
        <v>1.2800000000000001E-2</v>
      </c>
      <c r="AA62" s="23">
        <v>0</v>
      </c>
      <c r="AB62" s="23">
        <v>0</v>
      </c>
      <c r="AC62" s="23">
        <v>9950</v>
      </c>
      <c r="AD62" s="23">
        <v>0</v>
      </c>
      <c r="AE62" s="23">
        <v>0</v>
      </c>
      <c r="AF62" s="23">
        <v>9950</v>
      </c>
      <c r="AG62">
        <f t="shared" si="0"/>
        <v>2.7044289114315098E-6</v>
      </c>
    </row>
    <row r="63" spans="1:33">
      <c r="A63" t="s">
        <v>4</v>
      </c>
      <c r="B63" t="s">
        <v>1</v>
      </c>
      <c r="C63">
        <v>1992</v>
      </c>
      <c r="D63">
        <v>0</v>
      </c>
      <c r="E63">
        <v>0</v>
      </c>
      <c r="F63">
        <v>78</v>
      </c>
      <c r="G63">
        <v>97</v>
      </c>
      <c r="H63">
        <v>0</v>
      </c>
      <c r="I63">
        <v>0</v>
      </c>
      <c r="J63">
        <v>0</v>
      </c>
      <c r="K63">
        <v>175</v>
      </c>
      <c r="Z63" s="24">
        <v>1.2800000000000001E-2</v>
      </c>
      <c r="AA63" s="23">
        <v>360698</v>
      </c>
      <c r="AB63" s="23">
        <v>55268</v>
      </c>
      <c r="AC63" s="23">
        <v>87484</v>
      </c>
      <c r="AD63" s="23">
        <v>517</v>
      </c>
      <c r="AE63" s="23">
        <v>12471</v>
      </c>
      <c r="AF63" s="23">
        <v>516438</v>
      </c>
      <c r="AG63">
        <f t="shared" si="0"/>
        <v>1.4036882996601668E-4</v>
      </c>
    </row>
    <row r="64" spans="1:33">
      <c r="A64" t="s">
        <v>4</v>
      </c>
      <c r="B64" t="s">
        <v>1</v>
      </c>
      <c r="C64">
        <v>1993</v>
      </c>
      <c r="D64">
        <v>0</v>
      </c>
      <c r="E64">
        <v>0</v>
      </c>
      <c r="F64">
        <v>74</v>
      </c>
      <c r="G64">
        <v>78</v>
      </c>
      <c r="H64">
        <v>0</v>
      </c>
      <c r="I64">
        <v>0</v>
      </c>
      <c r="J64">
        <v>0</v>
      </c>
      <c r="K64">
        <v>152</v>
      </c>
      <c r="Z64" s="24">
        <v>1.2800000000000001E-2</v>
      </c>
      <c r="AA64" s="23">
        <v>188626</v>
      </c>
      <c r="AB64" s="23">
        <v>172137</v>
      </c>
      <c r="AC64" s="23">
        <v>460744</v>
      </c>
      <c r="AD64" s="23">
        <v>0</v>
      </c>
      <c r="AE64" s="23">
        <v>1639</v>
      </c>
      <c r="AF64" s="23">
        <v>823146</v>
      </c>
      <c r="AG64">
        <f t="shared" si="0"/>
        <v>2.2373264730946748E-4</v>
      </c>
    </row>
    <row r="65" spans="1:33">
      <c r="A65" t="s">
        <v>4</v>
      </c>
      <c r="B65" t="s">
        <v>1</v>
      </c>
      <c r="C65">
        <v>1994</v>
      </c>
      <c r="D65">
        <v>0</v>
      </c>
      <c r="E65">
        <v>0</v>
      </c>
      <c r="F65">
        <v>90</v>
      </c>
      <c r="G65">
        <v>100</v>
      </c>
      <c r="H65">
        <v>0</v>
      </c>
      <c r="I65">
        <v>0</v>
      </c>
      <c r="J65">
        <v>0</v>
      </c>
      <c r="K65">
        <v>190</v>
      </c>
      <c r="Z65" s="24">
        <v>1.29E-2</v>
      </c>
      <c r="AA65" s="23">
        <v>71038</v>
      </c>
      <c r="AB65" s="23">
        <v>114797</v>
      </c>
      <c r="AC65" s="23">
        <v>13497</v>
      </c>
      <c r="AD65" s="23">
        <v>0</v>
      </c>
      <c r="AE65" s="23">
        <v>0</v>
      </c>
      <c r="AF65" s="23">
        <v>199332</v>
      </c>
      <c r="AG65">
        <f t="shared" si="0"/>
        <v>5.4178816459644795E-5</v>
      </c>
    </row>
    <row r="66" spans="1:33">
      <c r="A66" t="s">
        <v>4</v>
      </c>
      <c r="B66" t="s">
        <v>1</v>
      </c>
      <c r="C66">
        <v>1995</v>
      </c>
      <c r="D66">
        <v>0</v>
      </c>
      <c r="E66">
        <v>0</v>
      </c>
      <c r="F66">
        <v>84</v>
      </c>
      <c r="G66">
        <v>81</v>
      </c>
      <c r="H66">
        <v>0</v>
      </c>
      <c r="I66">
        <v>0</v>
      </c>
      <c r="J66">
        <v>0</v>
      </c>
      <c r="K66">
        <v>165</v>
      </c>
      <c r="Z66" s="24">
        <v>1.29E-2</v>
      </c>
      <c r="AA66" s="23">
        <v>723216</v>
      </c>
      <c r="AB66" s="23">
        <v>354912</v>
      </c>
      <c r="AC66" s="23">
        <v>3039259</v>
      </c>
      <c r="AD66" s="23">
        <v>6462</v>
      </c>
      <c r="AE66" s="23">
        <v>4257</v>
      </c>
      <c r="AF66" s="23">
        <v>4128106</v>
      </c>
      <c r="AG66">
        <f t="shared" si="0"/>
        <v>1.1220270568697371E-3</v>
      </c>
    </row>
    <row r="67" spans="1:33">
      <c r="A67" t="s">
        <v>4</v>
      </c>
      <c r="B67" t="s">
        <v>1</v>
      </c>
      <c r="C67">
        <v>1996</v>
      </c>
      <c r="D67">
        <v>0</v>
      </c>
      <c r="E67">
        <v>0</v>
      </c>
      <c r="F67">
        <v>95</v>
      </c>
      <c r="G67">
        <v>90</v>
      </c>
      <c r="H67">
        <v>0</v>
      </c>
      <c r="I67">
        <v>0</v>
      </c>
      <c r="J67">
        <v>0</v>
      </c>
      <c r="K67">
        <v>185</v>
      </c>
      <c r="Z67" s="24">
        <v>1.29E-2</v>
      </c>
      <c r="AA67" s="23">
        <v>1773275</v>
      </c>
      <c r="AB67" s="23">
        <v>889415</v>
      </c>
      <c r="AC67" s="23">
        <v>1975544</v>
      </c>
      <c r="AD67" s="23">
        <v>0</v>
      </c>
      <c r="AE67" s="23">
        <v>0</v>
      </c>
      <c r="AF67" s="23">
        <v>4638234</v>
      </c>
      <c r="AG67">
        <f t="shared" ref="AG67:AG130" si="1">AF67/AF$3340</f>
        <v>1.260680816842675E-3</v>
      </c>
    </row>
    <row r="68" spans="1:33">
      <c r="A68" t="s">
        <v>4</v>
      </c>
      <c r="B68" t="s">
        <v>1</v>
      </c>
      <c r="C68">
        <v>1997</v>
      </c>
      <c r="D68">
        <v>0</v>
      </c>
      <c r="E68">
        <v>0</v>
      </c>
      <c r="F68">
        <v>97</v>
      </c>
      <c r="G68">
        <v>71</v>
      </c>
      <c r="H68">
        <v>0</v>
      </c>
      <c r="I68">
        <v>0</v>
      </c>
      <c r="J68">
        <v>0</v>
      </c>
      <c r="K68">
        <v>168</v>
      </c>
      <c r="Z68" s="24">
        <v>1.3000000000000001E-2</v>
      </c>
      <c r="AA68" s="23">
        <v>10682</v>
      </c>
      <c r="AB68" s="23">
        <v>11097</v>
      </c>
      <c r="AC68" s="23">
        <v>0</v>
      </c>
      <c r="AD68" s="23">
        <v>0</v>
      </c>
      <c r="AE68" s="23">
        <v>0</v>
      </c>
      <c r="AF68" s="23">
        <v>21779</v>
      </c>
      <c r="AG68">
        <f t="shared" si="1"/>
        <v>5.9195735941775726E-6</v>
      </c>
    </row>
    <row r="69" spans="1:33">
      <c r="A69" t="s">
        <v>4</v>
      </c>
      <c r="B69" t="s">
        <v>1</v>
      </c>
      <c r="C69">
        <v>1998</v>
      </c>
      <c r="D69">
        <v>0</v>
      </c>
      <c r="E69">
        <v>0</v>
      </c>
      <c r="F69">
        <v>110</v>
      </c>
      <c r="G69">
        <v>67</v>
      </c>
      <c r="H69">
        <v>0</v>
      </c>
      <c r="I69">
        <v>0</v>
      </c>
      <c r="J69">
        <v>0</v>
      </c>
      <c r="K69">
        <v>177</v>
      </c>
      <c r="Z69" s="24">
        <v>1.32E-2</v>
      </c>
      <c r="AA69" s="23">
        <v>165033</v>
      </c>
      <c r="AB69" s="23">
        <v>61075</v>
      </c>
      <c r="AC69" s="23">
        <v>26562</v>
      </c>
      <c r="AD69" s="23">
        <v>592</v>
      </c>
      <c r="AE69" s="23">
        <v>24385</v>
      </c>
      <c r="AF69" s="23">
        <v>277647</v>
      </c>
      <c r="AG69">
        <f t="shared" si="1"/>
        <v>7.5464982308766265E-5</v>
      </c>
    </row>
    <row r="70" spans="1:33">
      <c r="A70" t="s">
        <v>4</v>
      </c>
      <c r="B70" t="s">
        <v>1</v>
      </c>
      <c r="C70">
        <v>1999</v>
      </c>
      <c r="D70">
        <v>0</v>
      </c>
      <c r="E70">
        <v>0</v>
      </c>
      <c r="F70">
        <v>110</v>
      </c>
      <c r="G70">
        <v>82</v>
      </c>
      <c r="H70">
        <v>0</v>
      </c>
      <c r="I70">
        <v>0</v>
      </c>
      <c r="J70">
        <v>0</v>
      </c>
      <c r="K70">
        <v>192</v>
      </c>
      <c r="Z70" s="24">
        <v>1.3300000000000001E-2</v>
      </c>
      <c r="AA70" s="23">
        <v>16746</v>
      </c>
      <c r="AB70" s="23">
        <v>16064</v>
      </c>
      <c r="AC70" s="23">
        <v>2990</v>
      </c>
      <c r="AD70" s="23">
        <v>0</v>
      </c>
      <c r="AE70" s="23">
        <v>0</v>
      </c>
      <c r="AF70" s="23">
        <v>35800</v>
      </c>
      <c r="AG70">
        <f t="shared" si="1"/>
        <v>9.7305080431405074E-6</v>
      </c>
    </row>
    <row r="71" spans="1:33">
      <c r="A71" t="s">
        <v>4</v>
      </c>
      <c r="B71" t="s">
        <v>1</v>
      </c>
      <c r="C71">
        <v>2000</v>
      </c>
      <c r="D71">
        <v>0</v>
      </c>
      <c r="E71">
        <v>0</v>
      </c>
      <c r="F71">
        <v>115</v>
      </c>
      <c r="G71">
        <v>103</v>
      </c>
      <c r="H71">
        <v>0</v>
      </c>
      <c r="I71">
        <v>0</v>
      </c>
      <c r="J71">
        <v>0</v>
      </c>
      <c r="K71">
        <v>218</v>
      </c>
      <c r="Z71" s="24">
        <v>1.3300000000000001E-2</v>
      </c>
      <c r="AA71" s="23">
        <v>16540</v>
      </c>
      <c r="AB71" s="23">
        <v>6589</v>
      </c>
      <c r="AC71" s="23">
        <v>80679</v>
      </c>
      <c r="AD71" s="23">
        <v>0</v>
      </c>
      <c r="AE71" s="23">
        <v>253</v>
      </c>
      <c r="AF71" s="23">
        <v>104061</v>
      </c>
      <c r="AG71">
        <f t="shared" si="1"/>
        <v>2.8283977583163251E-5</v>
      </c>
    </row>
    <row r="72" spans="1:33">
      <c r="A72" t="s">
        <v>4</v>
      </c>
      <c r="B72" t="s">
        <v>1</v>
      </c>
      <c r="C72">
        <v>2001</v>
      </c>
      <c r="D72">
        <v>0</v>
      </c>
      <c r="E72">
        <v>0</v>
      </c>
      <c r="F72">
        <v>118</v>
      </c>
      <c r="G72">
        <v>91</v>
      </c>
      <c r="H72">
        <v>0</v>
      </c>
      <c r="I72">
        <v>0</v>
      </c>
      <c r="J72">
        <v>0</v>
      </c>
      <c r="K72">
        <v>209</v>
      </c>
      <c r="Z72" s="24">
        <v>1.3300000000000001E-2</v>
      </c>
      <c r="AA72" s="23">
        <v>98454</v>
      </c>
      <c r="AB72" s="23">
        <v>34781</v>
      </c>
      <c r="AC72" s="23">
        <v>765678</v>
      </c>
      <c r="AD72" s="23">
        <v>346</v>
      </c>
      <c r="AE72" s="23">
        <v>1442</v>
      </c>
      <c r="AF72" s="23">
        <v>900701</v>
      </c>
      <c r="AG72">
        <f t="shared" si="1"/>
        <v>2.4481224371409769E-4</v>
      </c>
    </row>
    <row r="73" spans="1:33">
      <c r="A73" t="s">
        <v>4</v>
      </c>
      <c r="B73" t="s">
        <v>1</v>
      </c>
      <c r="C73">
        <v>2002</v>
      </c>
      <c r="D73">
        <v>0</v>
      </c>
      <c r="E73">
        <v>0</v>
      </c>
      <c r="F73">
        <v>126</v>
      </c>
      <c r="G73">
        <v>109</v>
      </c>
      <c r="H73">
        <v>0</v>
      </c>
      <c r="I73">
        <v>0</v>
      </c>
      <c r="J73">
        <v>0</v>
      </c>
      <c r="K73">
        <v>235</v>
      </c>
      <c r="Z73" s="24">
        <v>1.34E-2</v>
      </c>
      <c r="AA73" s="23">
        <v>120387</v>
      </c>
      <c r="AB73" s="23">
        <v>34055</v>
      </c>
      <c r="AC73" s="23">
        <v>151054</v>
      </c>
      <c r="AD73" s="23">
        <v>1023</v>
      </c>
      <c r="AE73" s="23">
        <v>468</v>
      </c>
      <c r="AF73" s="23">
        <v>306987</v>
      </c>
      <c r="AG73">
        <f t="shared" si="1"/>
        <v>8.3439650073731145E-5</v>
      </c>
    </row>
    <row r="74" spans="1:33">
      <c r="A74" t="s">
        <v>4</v>
      </c>
      <c r="B74" t="s">
        <v>1</v>
      </c>
      <c r="C74">
        <v>2003</v>
      </c>
      <c r="D74">
        <v>0</v>
      </c>
      <c r="E74">
        <v>0</v>
      </c>
      <c r="F74">
        <v>113</v>
      </c>
      <c r="G74">
        <v>90</v>
      </c>
      <c r="H74">
        <v>0</v>
      </c>
      <c r="I74">
        <v>0</v>
      </c>
      <c r="J74">
        <v>0</v>
      </c>
      <c r="K74">
        <v>203</v>
      </c>
      <c r="Z74" s="24">
        <v>1.34E-2</v>
      </c>
      <c r="AA74" s="23">
        <v>123283</v>
      </c>
      <c r="AB74" s="23">
        <v>85404</v>
      </c>
      <c r="AC74" s="23">
        <v>438690</v>
      </c>
      <c r="AD74" s="23">
        <v>165</v>
      </c>
      <c r="AE74" s="23">
        <v>3386</v>
      </c>
      <c r="AF74" s="23">
        <v>650928</v>
      </c>
      <c r="AG74">
        <f t="shared" si="1"/>
        <v>1.7692346758394872E-4</v>
      </c>
    </row>
    <row r="75" spans="1:33">
      <c r="A75" t="s">
        <v>5</v>
      </c>
      <c r="B75" t="s">
        <v>1</v>
      </c>
      <c r="C75">
        <v>1988</v>
      </c>
      <c r="D75">
        <v>0</v>
      </c>
      <c r="E75">
        <v>5.39</v>
      </c>
      <c r="F75">
        <v>2864105</v>
      </c>
      <c r="G75">
        <v>2003559</v>
      </c>
      <c r="H75">
        <v>1240155</v>
      </c>
      <c r="I75">
        <v>20850</v>
      </c>
      <c r="J75">
        <v>8162</v>
      </c>
      <c r="K75">
        <v>6136831</v>
      </c>
      <c r="Z75" s="24">
        <v>1.34E-2</v>
      </c>
      <c r="AA75" s="23">
        <v>523617</v>
      </c>
      <c r="AB75" s="23">
        <v>668340</v>
      </c>
      <c r="AC75" s="23">
        <v>969204</v>
      </c>
      <c r="AD75" s="23">
        <v>3397</v>
      </c>
      <c r="AE75" s="23">
        <v>454</v>
      </c>
      <c r="AF75" s="23">
        <v>2165012</v>
      </c>
      <c r="AG75">
        <f t="shared" si="1"/>
        <v>5.8845437652222667E-4</v>
      </c>
    </row>
    <row r="76" spans="1:33">
      <c r="A76" t="s">
        <v>5</v>
      </c>
      <c r="B76" t="s">
        <v>1</v>
      </c>
      <c r="C76">
        <v>1989</v>
      </c>
      <c r="D76">
        <v>0</v>
      </c>
      <c r="E76">
        <v>5.72</v>
      </c>
      <c r="F76">
        <v>2938409</v>
      </c>
      <c r="G76">
        <v>2055958</v>
      </c>
      <c r="H76">
        <v>1307730</v>
      </c>
      <c r="I76">
        <v>20999</v>
      </c>
      <c r="J76">
        <v>13391</v>
      </c>
      <c r="K76">
        <v>6336487</v>
      </c>
      <c r="Z76" s="24">
        <v>1.3500000000000002E-2</v>
      </c>
      <c r="AA76" s="23">
        <v>1856</v>
      </c>
      <c r="AB76" s="23">
        <v>161</v>
      </c>
      <c r="AC76" s="23">
        <v>0</v>
      </c>
      <c r="AD76" s="23">
        <v>0</v>
      </c>
      <c r="AE76" s="23">
        <v>0</v>
      </c>
      <c r="AF76" s="23">
        <v>2017</v>
      </c>
      <c r="AG76">
        <f t="shared" si="1"/>
        <v>5.4822443360375429E-7</v>
      </c>
    </row>
    <row r="77" spans="1:33">
      <c r="A77" t="s">
        <v>5</v>
      </c>
      <c r="B77" t="s">
        <v>1</v>
      </c>
      <c r="C77">
        <v>1990</v>
      </c>
      <c r="D77">
        <v>0</v>
      </c>
      <c r="E77">
        <v>5.14</v>
      </c>
      <c r="F77">
        <v>2989223</v>
      </c>
      <c r="G77">
        <v>2143057</v>
      </c>
      <c r="H77">
        <v>1342912</v>
      </c>
      <c r="I77">
        <v>21074</v>
      </c>
      <c r="J77">
        <v>14449</v>
      </c>
      <c r="K77">
        <v>6510715</v>
      </c>
      <c r="Z77" s="24">
        <v>1.3600000000000001E-2</v>
      </c>
      <c r="AA77" s="23">
        <v>113996</v>
      </c>
      <c r="AB77" s="23">
        <v>74309</v>
      </c>
      <c r="AC77" s="23">
        <v>85523</v>
      </c>
      <c r="AD77" s="23">
        <v>408</v>
      </c>
      <c r="AE77" s="23">
        <v>21870</v>
      </c>
      <c r="AF77" s="23">
        <v>296106</v>
      </c>
      <c r="AG77">
        <f t="shared" si="1"/>
        <v>8.0482173592797858E-5</v>
      </c>
    </row>
    <row r="78" spans="1:33">
      <c r="A78" t="s">
        <v>5</v>
      </c>
      <c r="B78" t="s">
        <v>1</v>
      </c>
      <c r="C78">
        <v>1991</v>
      </c>
      <c r="D78">
        <v>0</v>
      </c>
      <c r="E78">
        <v>5.17</v>
      </c>
      <c r="F78">
        <v>3082495</v>
      </c>
      <c r="G78">
        <v>2221247</v>
      </c>
      <c r="H78">
        <v>1148358</v>
      </c>
      <c r="I78">
        <v>21228</v>
      </c>
      <c r="J78">
        <v>15018</v>
      </c>
      <c r="K78">
        <v>6488346</v>
      </c>
      <c r="Z78" s="24">
        <v>1.3600000000000001E-2</v>
      </c>
      <c r="AA78" s="23">
        <v>136138</v>
      </c>
      <c r="AB78" s="23">
        <v>84829</v>
      </c>
      <c r="AC78" s="23">
        <v>420098</v>
      </c>
      <c r="AD78" s="23">
        <v>154</v>
      </c>
      <c r="AE78" s="23">
        <v>3103</v>
      </c>
      <c r="AF78" s="23">
        <v>644322</v>
      </c>
      <c r="AG78">
        <f t="shared" si="1"/>
        <v>1.7512794422827873E-4</v>
      </c>
    </row>
    <row r="79" spans="1:33">
      <c r="A79" t="s">
        <v>5</v>
      </c>
      <c r="B79" t="s">
        <v>1</v>
      </c>
      <c r="C79">
        <v>1992</v>
      </c>
      <c r="D79">
        <v>0</v>
      </c>
      <c r="E79">
        <v>4.8899999999999997</v>
      </c>
      <c r="F79">
        <v>3023854</v>
      </c>
      <c r="G79">
        <v>2298515</v>
      </c>
      <c r="H79">
        <v>1562549</v>
      </c>
      <c r="I79">
        <v>20538</v>
      </c>
      <c r="J79">
        <v>15375</v>
      </c>
      <c r="K79">
        <v>6920831</v>
      </c>
      <c r="Z79" s="24">
        <v>1.3600000000000001E-2</v>
      </c>
      <c r="AA79" s="23">
        <v>620644</v>
      </c>
      <c r="AB79" s="23">
        <v>307945</v>
      </c>
      <c r="AC79" s="23">
        <v>3466499</v>
      </c>
      <c r="AD79" s="23">
        <v>5711</v>
      </c>
      <c r="AE79" s="23">
        <v>3405</v>
      </c>
      <c r="AF79" s="23">
        <v>4404204</v>
      </c>
      <c r="AG79">
        <f t="shared" si="1"/>
        <v>1.1970710180344022E-3</v>
      </c>
    </row>
    <row r="80" spans="1:33">
      <c r="A80" t="s">
        <v>5</v>
      </c>
      <c r="B80" t="s">
        <v>1</v>
      </c>
      <c r="C80">
        <v>1993</v>
      </c>
      <c r="D80">
        <v>0</v>
      </c>
      <c r="E80">
        <v>5.29</v>
      </c>
      <c r="F80">
        <v>3134141</v>
      </c>
      <c r="G80">
        <v>2373314</v>
      </c>
      <c r="H80">
        <v>1644101</v>
      </c>
      <c r="I80">
        <v>21760</v>
      </c>
      <c r="J80">
        <v>14066</v>
      </c>
      <c r="K80">
        <v>7187382</v>
      </c>
      <c r="Z80" s="24">
        <v>1.37E-2</v>
      </c>
      <c r="AA80" s="23">
        <v>17404</v>
      </c>
      <c r="AB80" s="23">
        <v>6672</v>
      </c>
      <c r="AC80" s="23">
        <v>75272</v>
      </c>
      <c r="AD80" s="23">
        <v>0</v>
      </c>
      <c r="AE80" s="23">
        <v>276</v>
      </c>
      <c r="AF80" s="23">
        <v>99624</v>
      </c>
      <c r="AG80">
        <f t="shared" si="1"/>
        <v>2.7077992549995249E-5</v>
      </c>
    </row>
    <row r="81" spans="1:33">
      <c r="A81" t="s">
        <v>5</v>
      </c>
      <c r="B81" t="s">
        <v>1</v>
      </c>
      <c r="C81">
        <v>1994</v>
      </c>
      <c r="D81">
        <v>0</v>
      </c>
      <c r="E81">
        <v>4.5999999999999996</v>
      </c>
      <c r="F81">
        <v>3035150</v>
      </c>
      <c r="G81">
        <v>2476764</v>
      </c>
      <c r="H81">
        <v>1705342</v>
      </c>
      <c r="I81">
        <v>22341</v>
      </c>
      <c r="J81">
        <v>14203</v>
      </c>
      <c r="K81">
        <v>7253800</v>
      </c>
      <c r="Z81" s="24">
        <v>1.38E-2</v>
      </c>
      <c r="AA81" s="23">
        <v>1797</v>
      </c>
      <c r="AB81" s="23">
        <v>173</v>
      </c>
      <c r="AC81" s="23">
        <v>0</v>
      </c>
      <c r="AD81" s="23">
        <v>0</v>
      </c>
      <c r="AE81" s="23">
        <v>0</v>
      </c>
      <c r="AF81" s="23">
        <v>1970</v>
      </c>
      <c r="AG81">
        <f t="shared" si="1"/>
        <v>5.3544974427337429E-7</v>
      </c>
    </row>
    <row r="82" spans="1:33">
      <c r="A82" t="s">
        <v>5</v>
      </c>
      <c r="B82" t="s">
        <v>1</v>
      </c>
      <c r="C82">
        <v>1995</v>
      </c>
      <c r="D82">
        <v>0</v>
      </c>
      <c r="E82">
        <v>4.26</v>
      </c>
      <c r="F82">
        <v>3150222</v>
      </c>
      <c r="G82">
        <v>2591548</v>
      </c>
      <c r="H82">
        <v>1803129</v>
      </c>
      <c r="I82">
        <v>23282</v>
      </c>
      <c r="J82">
        <v>14114</v>
      </c>
      <c r="K82">
        <v>7582295</v>
      </c>
      <c r="Z82" s="24">
        <v>1.3899999999999999E-2</v>
      </c>
      <c r="AA82" s="23">
        <v>319489</v>
      </c>
      <c r="AB82" s="23">
        <v>136962</v>
      </c>
      <c r="AC82" s="23">
        <v>283645</v>
      </c>
      <c r="AD82" s="23">
        <v>25088</v>
      </c>
      <c r="AE82" s="23">
        <v>0</v>
      </c>
      <c r="AF82" s="23">
        <v>765184</v>
      </c>
      <c r="AG82">
        <f t="shared" si="1"/>
        <v>2.0797846554420184E-4</v>
      </c>
    </row>
    <row r="83" spans="1:33">
      <c r="A83" t="s">
        <v>5</v>
      </c>
      <c r="B83" t="s">
        <v>1</v>
      </c>
      <c r="C83">
        <v>1996</v>
      </c>
      <c r="D83">
        <v>0</v>
      </c>
      <c r="E83">
        <v>3.83</v>
      </c>
      <c r="F83">
        <v>3167547</v>
      </c>
      <c r="G83">
        <v>2674286</v>
      </c>
      <c r="H83">
        <v>1863144</v>
      </c>
      <c r="I83">
        <v>23513</v>
      </c>
      <c r="J83">
        <v>13486</v>
      </c>
      <c r="K83">
        <v>7741976</v>
      </c>
      <c r="Z83" s="24">
        <v>1.3999999999999999E-2</v>
      </c>
      <c r="AA83" s="23">
        <v>29480</v>
      </c>
      <c r="AB83" s="23">
        <v>19116</v>
      </c>
      <c r="AC83" s="23">
        <v>1842</v>
      </c>
      <c r="AD83" s="23">
        <v>0</v>
      </c>
      <c r="AE83" s="23">
        <v>3881</v>
      </c>
      <c r="AF83" s="23">
        <v>54319</v>
      </c>
      <c r="AG83">
        <f t="shared" si="1"/>
        <v>1.4764007441210872E-5</v>
      </c>
    </row>
    <row r="84" spans="1:33">
      <c r="A84" t="s">
        <v>5</v>
      </c>
      <c r="B84" t="s">
        <v>1</v>
      </c>
      <c r="C84">
        <v>1997</v>
      </c>
      <c r="D84">
        <v>0</v>
      </c>
      <c r="E84">
        <v>2.29</v>
      </c>
      <c r="F84">
        <v>3270449</v>
      </c>
      <c r="G84">
        <v>2716335</v>
      </c>
      <c r="H84">
        <v>1758916</v>
      </c>
      <c r="I84">
        <v>23810</v>
      </c>
      <c r="J84">
        <v>13337</v>
      </c>
      <c r="K84">
        <v>7782847</v>
      </c>
      <c r="Z84" s="24">
        <v>1.3999999999999999E-2</v>
      </c>
      <c r="AA84" s="23">
        <v>40921</v>
      </c>
      <c r="AB84" s="23">
        <v>23296</v>
      </c>
      <c r="AC84" s="23">
        <v>90907</v>
      </c>
      <c r="AD84" s="23">
        <v>0</v>
      </c>
      <c r="AE84" s="23">
        <v>3898</v>
      </c>
      <c r="AF84" s="23">
        <v>159022</v>
      </c>
      <c r="AG84">
        <f t="shared" si="1"/>
        <v>4.3222481844589098E-5</v>
      </c>
    </row>
    <row r="85" spans="1:33">
      <c r="A85" t="s">
        <v>5</v>
      </c>
      <c r="B85" t="s">
        <v>1</v>
      </c>
      <c r="C85">
        <v>1998</v>
      </c>
      <c r="D85">
        <v>0</v>
      </c>
      <c r="E85">
        <v>1.98</v>
      </c>
      <c r="F85">
        <v>3217105</v>
      </c>
      <c r="G85">
        <v>2810235</v>
      </c>
      <c r="H85">
        <v>1878324</v>
      </c>
      <c r="I85">
        <v>23848</v>
      </c>
      <c r="J85">
        <v>14831</v>
      </c>
      <c r="K85">
        <v>7944343</v>
      </c>
      <c r="Z85" s="24">
        <v>1.3999999999999999E-2</v>
      </c>
      <c r="AA85" s="23">
        <v>126031</v>
      </c>
      <c r="AB85" s="23">
        <v>42837</v>
      </c>
      <c r="AC85" s="23">
        <v>687787</v>
      </c>
      <c r="AD85" s="23">
        <v>0</v>
      </c>
      <c r="AE85" s="23">
        <v>1538</v>
      </c>
      <c r="AF85" s="23">
        <v>858193</v>
      </c>
      <c r="AG85">
        <f t="shared" si="1"/>
        <v>2.3325848852142128E-4</v>
      </c>
    </row>
    <row r="86" spans="1:33">
      <c r="A86" t="s">
        <v>5</v>
      </c>
      <c r="B86" t="s">
        <v>1</v>
      </c>
      <c r="C86">
        <v>1999</v>
      </c>
      <c r="D86">
        <v>0</v>
      </c>
      <c r="E86">
        <v>5.79</v>
      </c>
      <c r="F86">
        <v>3237436</v>
      </c>
      <c r="G86">
        <v>2848132</v>
      </c>
      <c r="H86">
        <v>2032247</v>
      </c>
      <c r="I86">
        <v>24643</v>
      </c>
      <c r="J86">
        <v>14468</v>
      </c>
      <c r="K86">
        <v>8156926</v>
      </c>
      <c r="Z86" s="24">
        <v>1.41E-2</v>
      </c>
      <c r="AA86" s="23">
        <v>141944</v>
      </c>
      <c r="AB86" s="23">
        <v>100882</v>
      </c>
      <c r="AC86" s="23">
        <v>186601</v>
      </c>
      <c r="AD86" s="23">
        <v>0</v>
      </c>
      <c r="AE86" s="23">
        <v>176</v>
      </c>
      <c r="AF86" s="23">
        <v>429603</v>
      </c>
      <c r="AG86">
        <f t="shared" si="1"/>
        <v>1.1676691192338803E-4</v>
      </c>
    </row>
    <row r="87" spans="1:33">
      <c r="A87" t="s">
        <v>5</v>
      </c>
      <c r="B87" t="s">
        <v>1</v>
      </c>
      <c r="C87">
        <v>2000</v>
      </c>
      <c r="D87">
        <v>0</v>
      </c>
      <c r="E87">
        <v>2.4500000000000002</v>
      </c>
      <c r="F87">
        <v>3279383</v>
      </c>
      <c r="G87">
        <v>2885837</v>
      </c>
      <c r="H87">
        <v>2047864</v>
      </c>
      <c r="I87">
        <v>24706</v>
      </c>
      <c r="J87">
        <v>14019</v>
      </c>
      <c r="K87">
        <v>8251809</v>
      </c>
      <c r="Z87" s="24">
        <v>1.41E-2</v>
      </c>
      <c r="AA87" s="23">
        <v>117567</v>
      </c>
      <c r="AB87" s="23">
        <v>42408</v>
      </c>
      <c r="AC87" s="23">
        <v>713136</v>
      </c>
      <c r="AD87" s="23">
        <v>345</v>
      </c>
      <c r="AE87" s="23">
        <v>3803</v>
      </c>
      <c r="AF87" s="23">
        <v>877259</v>
      </c>
      <c r="AG87">
        <f t="shared" si="1"/>
        <v>2.3844066355914521E-4</v>
      </c>
    </row>
    <row r="88" spans="1:33">
      <c r="A88" t="s">
        <v>5</v>
      </c>
      <c r="B88" t="s">
        <v>1</v>
      </c>
      <c r="C88">
        <v>2001</v>
      </c>
      <c r="D88">
        <v>0</v>
      </c>
      <c r="E88">
        <v>2.88</v>
      </c>
      <c r="F88">
        <v>3219407</v>
      </c>
      <c r="G88">
        <v>2881998</v>
      </c>
      <c r="H88">
        <v>1891267</v>
      </c>
      <c r="I88">
        <v>0</v>
      </c>
      <c r="J88">
        <v>38365</v>
      </c>
      <c r="K88">
        <v>8031037</v>
      </c>
      <c r="Z88" s="24">
        <v>1.4199999999999999E-2</v>
      </c>
      <c r="AA88" s="23">
        <v>123921</v>
      </c>
      <c r="AB88" s="23">
        <v>83150</v>
      </c>
      <c r="AC88" s="23">
        <v>451037</v>
      </c>
      <c r="AD88" s="23">
        <v>165</v>
      </c>
      <c r="AE88" s="23">
        <v>3180</v>
      </c>
      <c r="AF88" s="23">
        <v>661453</v>
      </c>
      <c r="AG88">
        <f t="shared" si="1"/>
        <v>1.7978418258825189E-4</v>
      </c>
    </row>
    <row r="89" spans="1:33">
      <c r="A89" t="s">
        <v>5</v>
      </c>
      <c r="B89" t="s">
        <v>1</v>
      </c>
      <c r="C89">
        <v>2002</v>
      </c>
      <c r="D89">
        <v>0</v>
      </c>
      <c r="E89">
        <v>5.69</v>
      </c>
      <c r="F89">
        <v>3202948</v>
      </c>
      <c r="G89">
        <v>2836717</v>
      </c>
      <c r="H89">
        <v>1519104</v>
      </c>
      <c r="I89">
        <v>0</v>
      </c>
      <c r="J89">
        <v>39260</v>
      </c>
      <c r="K89">
        <v>7598029</v>
      </c>
      <c r="Z89" s="24">
        <v>1.4199999999999999E-2</v>
      </c>
      <c r="AA89" s="23">
        <v>175844</v>
      </c>
      <c r="AB89" s="23">
        <v>162340</v>
      </c>
      <c r="AC89" s="23">
        <v>433240</v>
      </c>
      <c r="AD89" s="23">
        <v>1545</v>
      </c>
      <c r="AE89" s="23">
        <v>0</v>
      </c>
      <c r="AF89" s="23">
        <v>772969</v>
      </c>
      <c r="AG89">
        <f t="shared" si="1"/>
        <v>2.1009444334073394E-4</v>
      </c>
    </row>
    <row r="90" spans="1:33">
      <c r="A90" t="s">
        <v>5</v>
      </c>
      <c r="B90" t="s">
        <v>1</v>
      </c>
      <c r="C90">
        <v>2003</v>
      </c>
      <c r="D90">
        <v>0</v>
      </c>
      <c r="E90">
        <v>5.39</v>
      </c>
      <c r="F90">
        <v>3297859</v>
      </c>
      <c r="G90">
        <v>2958214</v>
      </c>
      <c r="H90">
        <v>1785093</v>
      </c>
      <c r="I90">
        <v>0</v>
      </c>
      <c r="J90">
        <v>0</v>
      </c>
      <c r="K90">
        <v>8041166</v>
      </c>
      <c r="Z90" s="24">
        <v>1.4199999999999999E-2</v>
      </c>
      <c r="AA90" s="23">
        <v>126843</v>
      </c>
      <c r="AB90" s="23">
        <v>43709</v>
      </c>
      <c r="AC90" s="23">
        <v>754118</v>
      </c>
      <c r="AD90" s="23">
        <v>322</v>
      </c>
      <c r="AE90" s="23">
        <v>2428</v>
      </c>
      <c r="AF90" s="23">
        <v>927420</v>
      </c>
      <c r="AG90">
        <f t="shared" si="1"/>
        <v>2.5207451869746841E-4</v>
      </c>
    </row>
    <row r="91" spans="1:33">
      <c r="A91" t="s">
        <v>5</v>
      </c>
      <c r="B91" t="s">
        <v>1</v>
      </c>
      <c r="C91">
        <v>2004</v>
      </c>
      <c r="D91">
        <v>0</v>
      </c>
      <c r="E91">
        <v>5.37</v>
      </c>
      <c r="F91">
        <v>3343073</v>
      </c>
      <c r="G91">
        <v>2957410</v>
      </c>
      <c r="H91">
        <v>2076133</v>
      </c>
      <c r="I91">
        <v>0</v>
      </c>
      <c r="J91">
        <v>0</v>
      </c>
      <c r="K91">
        <v>8376616</v>
      </c>
      <c r="Z91" s="24">
        <v>1.4199999999999999E-2</v>
      </c>
      <c r="AA91" s="23">
        <v>567322</v>
      </c>
      <c r="AB91" s="23">
        <v>717743</v>
      </c>
      <c r="AC91" s="23">
        <v>1287928</v>
      </c>
      <c r="AD91" s="23">
        <v>3447</v>
      </c>
      <c r="AE91" s="23">
        <v>577</v>
      </c>
      <c r="AF91" s="23">
        <v>2577017</v>
      </c>
      <c r="AG91">
        <f t="shared" si="1"/>
        <v>7.0043811859803965E-4</v>
      </c>
    </row>
    <row r="92" spans="1:33">
      <c r="A92" t="s">
        <v>5</v>
      </c>
      <c r="B92" t="s">
        <v>1</v>
      </c>
      <c r="C92">
        <v>2005</v>
      </c>
      <c r="D92">
        <v>0</v>
      </c>
      <c r="E92">
        <v>4.66</v>
      </c>
      <c r="F92">
        <v>3419532</v>
      </c>
      <c r="G92">
        <v>3032201</v>
      </c>
      <c r="H92">
        <v>2090941</v>
      </c>
      <c r="I92">
        <v>0</v>
      </c>
      <c r="J92">
        <v>0</v>
      </c>
      <c r="K92">
        <v>8542674</v>
      </c>
      <c r="Z92" s="24">
        <v>1.43E-2</v>
      </c>
      <c r="AA92" s="23">
        <v>1995</v>
      </c>
      <c r="AB92" s="23">
        <v>181</v>
      </c>
      <c r="AC92" s="23">
        <v>0</v>
      </c>
      <c r="AD92" s="23">
        <v>0</v>
      </c>
      <c r="AE92" s="23">
        <v>0</v>
      </c>
      <c r="AF92" s="23">
        <v>2176</v>
      </c>
      <c r="AG92">
        <f t="shared" si="1"/>
        <v>5.9144093580652922E-7</v>
      </c>
    </row>
    <row r="93" spans="1:33">
      <c r="A93" t="s">
        <v>5</v>
      </c>
      <c r="B93" t="s">
        <v>1</v>
      </c>
      <c r="C93">
        <v>2006</v>
      </c>
      <c r="D93">
        <v>0</v>
      </c>
      <c r="E93">
        <v>4.33</v>
      </c>
      <c r="F93">
        <v>3577694</v>
      </c>
      <c r="G93">
        <v>3147420</v>
      </c>
      <c r="H93">
        <v>2061888</v>
      </c>
      <c r="I93">
        <v>0</v>
      </c>
      <c r="J93">
        <v>0</v>
      </c>
      <c r="K93">
        <v>8787002</v>
      </c>
      <c r="Z93" s="24">
        <v>1.43E-2</v>
      </c>
      <c r="AA93" s="23">
        <v>9474</v>
      </c>
      <c r="AB93" s="23">
        <v>2717</v>
      </c>
      <c r="AC93" s="23">
        <v>0</v>
      </c>
      <c r="AD93" s="23">
        <v>0</v>
      </c>
      <c r="AE93" s="23">
        <v>0</v>
      </c>
      <c r="AF93" s="23">
        <v>12191</v>
      </c>
      <c r="AG93">
        <f t="shared" si="1"/>
        <v>3.313536970780054E-6</v>
      </c>
    </row>
    <row r="94" spans="1:33">
      <c r="A94" t="s">
        <v>6</v>
      </c>
      <c r="B94" t="s">
        <v>1</v>
      </c>
      <c r="C94">
        <v>1988</v>
      </c>
      <c r="D94">
        <v>0</v>
      </c>
      <c r="E94">
        <v>5.36</v>
      </c>
      <c r="F94">
        <v>25624</v>
      </c>
      <c r="G94">
        <v>14394</v>
      </c>
      <c r="H94">
        <v>6581</v>
      </c>
      <c r="I94">
        <v>196</v>
      </c>
      <c r="J94">
        <v>3248</v>
      </c>
      <c r="K94">
        <v>50043</v>
      </c>
      <c r="Z94" s="24">
        <v>1.44E-2</v>
      </c>
      <c r="AA94" s="23">
        <v>638</v>
      </c>
      <c r="AB94" s="23">
        <v>0</v>
      </c>
      <c r="AC94" s="23">
        <v>0</v>
      </c>
      <c r="AD94" s="23">
        <v>0</v>
      </c>
      <c r="AE94" s="23">
        <v>0</v>
      </c>
      <c r="AF94" s="23">
        <v>638</v>
      </c>
      <c r="AG94">
        <f t="shared" si="1"/>
        <v>1.7340961261239229E-7</v>
      </c>
    </row>
    <row r="95" spans="1:33">
      <c r="A95" t="s">
        <v>6</v>
      </c>
      <c r="B95" t="s">
        <v>1</v>
      </c>
      <c r="C95">
        <v>1989</v>
      </c>
      <c r="D95">
        <v>0</v>
      </c>
      <c r="E95">
        <v>5.78</v>
      </c>
      <c r="F95">
        <v>26838</v>
      </c>
      <c r="G95">
        <v>15659</v>
      </c>
      <c r="H95">
        <v>6911</v>
      </c>
      <c r="I95">
        <v>198</v>
      </c>
      <c r="J95">
        <v>3432</v>
      </c>
      <c r="K95">
        <v>53038</v>
      </c>
      <c r="Z95" s="24">
        <v>1.44E-2</v>
      </c>
      <c r="AA95" s="23">
        <v>136632</v>
      </c>
      <c r="AB95" s="23">
        <v>61181</v>
      </c>
      <c r="AC95" s="23">
        <v>50624</v>
      </c>
      <c r="AD95" s="23">
        <v>0</v>
      </c>
      <c r="AE95" s="23">
        <v>35596</v>
      </c>
      <c r="AF95" s="23">
        <v>284033</v>
      </c>
      <c r="AG95">
        <f t="shared" si="1"/>
        <v>7.7200709246294066E-5</v>
      </c>
    </row>
    <row r="96" spans="1:33">
      <c r="A96" t="s">
        <v>6</v>
      </c>
      <c r="B96" t="s">
        <v>1</v>
      </c>
      <c r="C96">
        <v>1990</v>
      </c>
      <c r="D96">
        <v>0</v>
      </c>
      <c r="E96">
        <v>5.41</v>
      </c>
      <c r="F96">
        <v>26388</v>
      </c>
      <c r="G96">
        <v>15961</v>
      </c>
      <c r="H96">
        <v>6613</v>
      </c>
      <c r="I96">
        <v>199</v>
      </c>
      <c r="J96">
        <v>3479</v>
      </c>
      <c r="K96">
        <v>52640</v>
      </c>
      <c r="Z96" s="24">
        <v>1.4499999999999999E-2</v>
      </c>
      <c r="AA96" s="23">
        <v>6175</v>
      </c>
      <c r="AB96" s="23">
        <v>2058</v>
      </c>
      <c r="AC96" s="23">
        <v>0</v>
      </c>
      <c r="AD96" s="23">
        <v>0</v>
      </c>
      <c r="AE96" s="23">
        <v>0</v>
      </c>
      <c r="AF96" s="23">
        <v>8233</v>
      </c>
      <c r="AG96">
        <f t="shared" si="1"/>
        <v>2.2377450480216702E-6</v>
      </c>
    </row>
    <row r="97" spans="1:33">
      <c r="A97" t="s">
        <v>6</v>
      </c>
      <c r="B97" t="s">
        <v>1</v>
      </c>
      <c r="C97">
        <v>1991</v>
      </c>
      <c r="D97">
        <v>0</v>
      </c>
      <c r="E97">
        <v>3.67</v>
      </c>
      <c r="F97">
        <v>28720</v>
      </c>
      <c r="G97">
        <v>17353</v>
      </c>
      <c r="H97">
        <v>7142</v>
      </c>
      <c r="I97">
        <v>199</v>
      </c>
      <c r="J97">
        <v>3255</v>
      </c>
      <c r="K97">
        <v>56669</v>
      </c>
      <c r="Z97" s="24">
        <v>1.4499999999999999E-2</v>
      </c>
      <c r="AA97" s="23">
        <v>6265</v>
      </c>
      <c r="AB97" s="23">
        <v>2088</v>
      </c>
      <c r="AC97" s="23">
        <v>0</v>
      </c>
      <c r="AD97" s="23">
        <v>0</v>
      </c>
      <c r="AE97" s="23">
        <v>0</v>
      </c>
      <c r="AF97" s="23">
        <v>8353</v>
      </c>
      <c r="AG97">
        <f t="shared" si="1"/>
        <v>2.2703612760992363E-6</v>
      </c>
    </row>
    <row r="98" spans="1:33">
      <c r="A98" t="s">
        <v>6</v>
      </c>
      <c r="B98" t="s">
        <v>1</v>
      </c>
      <c r="C98">
        <v>1992</v>
      </c>
      <c r="D98">
        <v>0</v>
      </c>
      <c r="E98">
        <v>6.12</v>
      </c>
      <c r="F98">
        <v>25344</v>
      </c>
      <c r="G98">
        <v>16295</v>
      </c>
      <c r="H98">
        <v>6784</v>
      </c>
      <c r="I98">
        <v>200</v>
      </c>
      <c r="J98">
        <v>3374</v>
      </c>
      <c r="K98">
        <v>51997</v>
      </c>
      <c r="Z98" s="24">
        <v>1.4499999999999999E-2</v>
      </c>
      <c r="AA98" s="23">
        <v>17563</v>
      </c>
      <c r="AB98" s="23">
        <v>6084</v>
      </c>
      <c r="AC98" s="23">
        <v>75953</v>
      </c>
      <c r="AD98" s="23">
        <v>0</v>
      </c>
      <c r="AE98" s="23">
        <v>202</v>
      </c>
      <c r="AF98" s="23">
        <v>99802</v>
      </c>
      <c r="AG98">
        <f t="shared" si="1"/>
        <v>2.7126373288310304E-5</v>
      </c>
    </row>
    <row r="99" spans="1:33">
      <c r="A99" t="s">
        <v>6</v>
      </c>
      <c r="B99" t="s">
        <v>1</v>
      </c>
      <c r="C99">
        <v>1993</v>
      </c>
      <c r="D99">
        <v>0</v>
      </c>
      <c r="E99">
        <v>5.89</v>
      </c>
      <c r="F99">
        <v>28144</v>
      </c>
      <c r="G99">
        <v>17439</v>
      </c>
      <c r="H99">
        <v>5659</v>
      </c>
      <c r="I99">
        <v>189</v>
      </c>
      <c r="J99">
        <v>3210</v>
      </c>
      <c r="K99">
        <v>54641</v>
      </c>
      <c r="Z99" s="24">
        <v>1.46E-2</v>
      </c>
      <c r="AA99" s="23">
        <v>6320</v>
      </c>
      <c r="AB99" s="23">
        <v>2107</v>
      </c>
      <c r="AC99" s="23">
        <v>0</v>
      </c>
      <c r="AD99" s="23">
        <v>0</v>
      </c>
      <c r="AE99" s="23">
        <v>0</v>
      </c>
      <c r="AF99" s="23">
        <v>8427</v>
      </c>
      <c r="AG99">
        <f t="shared" si="1"/>
        <v>2.2904746167470688E-6</v>
      </c>
    </row>
    <row r="100" spans="1:33">
      <c r="A100" t="s">
        <v>6</v>
      </c>
      <c r="B100" t="s">
        <v>1</v>
      </c>
      <c r="C100">
        <v>1994</v>
      </c>
      <c r="D100">
        <v>0</v>
      </c>
      <c r="E100">
        <v>2.94</v>
      </c>
      <c r="F100">
        <v>27985</v>
      </c>
      <c r="G100">
        <v>18015</v>
      </c>
      <c r="H100">
        <v>6548</v>
      </c>
      <c r="I100">
        <v>0</v>
      </c>
      <c r="J100">
        <v>3537</v>
      </c>
      <c r="K100">
        <v>56085</v>
      </c>
      <c r="Z100" s="24">
        <v>1.46E-2</v>
      </c>
      <c r="AA100" s="23">
        <v>6327</v>
      </c>
      <c r="AB100" s="23">
        <v>2109</v>
      </c>
      <c r="AC100" s="23">
        <v>0</v>
      </c>
      <c r="AD100" s="23">
        <v>0</v>
      </c>
      <c r="AE100" s="23">
        <v>0</v>
      </c>
      <c r="AF100" s="23">
        <v>8436</v>
      </c>
      <c r="AG100">
        <f t="shared" si="1"/>
        <v>2.2929208338528861E-6</v>
      </c>
    </row>
    <row r="101" spans="1:33">
      <c r="A101" t="s">
        <v>6</v>
      </c>
      <c r="B101" t="s">
        <v>1</v>
      </c>
      <c r="C101">
        <v>1995</v>
      </c>
      <c r="D101">
        <v>0</v>
      </c>
      <c r="E101">
        <v>6.91</v>
      </c>
      <c r="F101">
        <v>27089</v>
      </c>
      <c r="G101">
        <v>17663</v>
      </c>
      <c r="H101">
        <v>2055</v>
      </c>
      <c r="I101">
        <v>0</v>
      </c>
      <c r="J101">
        <v>3694</v>
      </c>
      <c r="K101">
        <v>50501</v>
      </c>
      <c r="Z101" s="24">
        <v>1.46E-2</v>
      </c>
      <c r="AA101" s="23">
        <v>6817</v>
      </c>
      <c r="AB101" s="23">
        <v>2152</v>
      </c>
      <c r="AC101" s="23">
        <v>0</v>
      </c>
      <c r="AD101" s="23">
        <v>0</v>
      </c>
      <c r="AE101" s="23">
        <v>0</v>
      </c>
      <c r="AF101" s="23">
        <v>8969</v>
      </c>
      <c r="AG101">
        <f t="shared" si="1"/>
        <v>2.4377912468974081E-6</v>
      </c>
    </row>
    <row r="102" spans="1:33">
      <c r="A102" t="s">
        <v>6</v>
      </c>
      <c r="B102" t="s">
        <v>1</v>
      </c>
      <c r="C102">
        <v>1996</v>
      </c>
      <c r="D102">
        <v>0</v>
      </c>
      <c r="E102">
        <v>9.8699999999999992</v>
      </c>
      <c r="F102">
        <v>28681</v>
      </c>
      <c r="G102">
        <v>18572</v>
      </c>
      <c r="H102">
        <v>1723</v>
      </c>
      <c r="I102">
        <v>0</v>
      </c>
      <c r="J102">
        <v>3620</v>
      </c>
      <c r="K102">
        <v>52596</v>
      </c>
      <c r="Z102" s="24">
        <v>1.46E-2</v>
      </c>
      <c r="AA102" s="23">
        <v>59450</v>
      </c>
      <c r="AB102" s="23">
        <v>29640</v>
      </c>
      <c r="AC102" s="23">
        <v>23520</v>
      </c>
      <c r="AD102" s="23">
        <v>422</v>
      </c>
      <c r="AE102" s="23">
        <v>2939</v>
      </c>
      <c r="AF102" s="23">
        <v>115971</v>
      </c>
      <c r="AG102">
        <f t="shared" si="1"/>
        <v>3.1521138219861668E-5</v>
      </c>
    </row>
    <row r="103" spans="1:33">
      <c r="A103" t="s">
        <v>6</v>
      </c>
      <c r="B103" t="s">
        <v>1</v>
      </c>
      <c r="C103">
        <v>1997</v>
      </c>
      <c r="D103">
        <v>0</v>
      </c>
      <c r="E103">
        <v>2.5099999999999998</v>
      </c>
      <c r="F103">
        <v>27469</v>
      </c>
      <c r="G103">
        <v>18374</v>
      </c>
      <c r="H103">
        <v>1942</v>
      </c>
      <c r="I103">
        <v>0</v>
      </c>
      <c r="J103">
        <v>3791</v>
      </c>
      <c r="K103">
        <v>51576</v>
      </c>
      <c r="Z103" s="24">
        <v>1.46E-2</v>
      </c>
      <c r="AA103" s="23">
        <v>505444</v>
      </c>
      <c r="AB103" s="23">
        <v>690287</v>
      </c>
      <c r="AC103" s="23">
        <v>958645</v>
      </c>
      <c r="AD103" s="23">
        <v>3418</v>
      </c>
      <c r="AE103" s="23">
        <v>566</v>
      </c>
      <c r="AF103" s="23">
        <v>2158360</v>
      </c>
      <c r="AG103">
        <f t="shared" si="1"/>
        <v>5.8664635027912701E-4</v>
      </c>
    </row>
    <row r="104" spans="1:33">
      <c r="A104" t="s">
        <v>6</v>
      </c>
      <c r="B104" t="s">
        <v>1</v>
      </c>
      <c r="C104">
        <v>1998</v>
      </c>
      <c r="D104">
        <v>0</v>
      </c>
      <c r="E104">
        <v>1.4</v>
      </c>
      <c r="F104">
        <v>29480</v>
      </c>
      <c r="G104">
        <v>19116</v>
      </c>
      <c r="H104">
        <v>1842</v>
      </c>
      <c r="I104">
        <v>0</v>
      </c>
      <c r="J104">
        <v>3881</v>
      </c>
      <c r="K104">
        <v>54319</v>
      </c>
      <c r="Z104" s="24">
        <v>1.47E-2</v>
      </c>
      <c r="AA104" s="23">
        <v>23131</v>
      </c>
      <c r="AB104" s="23">
        <v>24411</v>
      </c>
      <c r="AC104" s="23">
        <v>22959</v>
      </c>
      <c r="AD104" s="23">
        <v>0</v>
      </c>
      <c r="AE104" s="23">
        <v>0</v>
      </c>
      <c r="AF104" s="23">
        <v>70501</v>
      </c>
      <c r="AG104">
        <f t="shared" si="1"/>
        <v>1.9162305797470639E-5</v>
      </c>
    </row>
    <row r="105" spans="1:33">
      <c r="A105" t="s">
        <v>6</v>
      </c>
      <c r="B105" t="s">
        <v>1</v>
      </c>
      <c r="C105">
        <v>1999</v>
      </c>
      <c r="D105">
        <v>0</v>
      </c>
      <c r="E105">
        <v>4.79</v>
      </c>
      <c r="F105">
        <v>33139</v>
      </c>
      <c r="G105">
        <v>21070</v>
      </c>
      <c r="H105">
        <v>2341</v>
      </c>
      <c r="I105">
        <v>0</v>
      </c>
      <c r="J105">
        <v>3916</v>
      </c>
      <c r="K105">
        <v>60466</v>
      </c>
      <c r="Z105" s="24">
        <v>1.4800000000000001E-2</v>
      </c>
      <c r="AA105" s="23">
        <v>115260</v>
      </c>
      <c r="AB105" s="23">
        <v>25892</v>
      </c>
      <c r="AC105" s="23">
        <v>110486</v>
      </c>
      <c r="AD105" s="23">
        <v>363</v>
      </c>
      <c r="AE105" s="23">
        <v>1227</v>
      </c>
      <c r="AF105" s="23">
        <v>253228</v>
      </c>
      <c r="AG105">
        <f t="shared" si="1"/>
        <v>6.8827851696882247E-5</v>
      </c>
    </row>
    <row r="106" spans="1:33">
      <c r="A106" t="s">
        <v>6</v>
      </c>
      <c r="B106" t="s">
        <v>1</v>
      </c>
      <c r="C106">
        <v>2000</v>
      </c>
      <c r="D106">
        <v>0</v>
      </c>
      <c r="E106">
        <v>2.4900000000000002</v>
      </c>
      <c r="F106">
        <v>31013</v>
      </c>
      <c r="G106">
        <v>20534</v>
      </c>
      <c r="H106">
        <v>2103</v>
      </c>
      <c r="I106">
        <v>0</v>
      </c>
      <c r="J106">
        <v>3818</v>
      </c>
      <c r="K106">
        <v>57468</v>
      </c>
      <c r="Z106" s="24">
        <v>1.49E-2</v>
      </c>
      <c r="AA106" s="23">
        <v>525577</v>
      </c>
      <c r="AB106" s="23">
        <v>302535</v>
      </c>
      <c r="AC106" s="23">
        <v>265821</v>
      </c>
      <c r="AD106" s="23">
        <v>2523</v>
      </c>
      <c r="AE106" s="23">
        <v>14196</v>
      </c>
      <c r="AF106" s="23">
        <v>1110652</v>
      </c>
      <c r="AG106">
        <f t="shared" si="1"/>
        <v>3.0187732455670647E-4</v>
      </c>
    </row>
    <row r="107" spans="1:33">
      <c r="A107" t="s">
        <v>6</v>
      </c>
      <c r="B107" t="s">
        <v>1</v>
      </c>
      <c r="C107">
        <v>2001</v>
      </c>
      <c r="D107">
        <v>0</v>
      </c>
      <c r="E107">
        <v>0.17</v>
      </c>
      <c r="F107">
        <v>30068</v>
      </c>
      <c r="G107">
        <v>19126</v>
      </c>
      <c r="H107">
        <v>1564</v>
      </c>
      <c r="I107">
        <v>0</v>
      </c>
      <c r="J107">
        <v>4743</v>
      </c>
      <c r="K107">
        <v>55501</v>
      </c>
      <c r="Z107" s="24">
        <v>1.4999999999999999E-2</v>
      </c>
      <c r="AA107" s="23">
        <v>861</v>
      </c>
      <c r="AB107" s="23">
        <v>0</v>
      </c>
      <c r="AC107" s="23">
        <v>0</v>
      </c>
      <c r="AD107" s="23">
        <v>0</v>
      </c>
      <c r="AE107" s="23">
        <v>0</v>
      </c>
      <c r="AF107" s="23">
        <v>861</v>
      </c>
      <c r="AG107">
        <f t="shared" si="1"/>
        <v>2.3402143645653567E-7</v>
      </c>
    </row>
    <row r="108" spans="1:33">
      <c r="A108" t="s">
        <v>6</v>
      </c>
      <c r="B108" t="s">
        <v>1</v>
      </c>
      <c r="C108">
        <v>2002</v>
      </c>
      <c r="D108">
        <v>0</v>
      </c>
      <c r="E108">
        <v>5.15</v>
      </c>
      <c r="F108">
        <v>30329</v>
      </c>
      <c r="G108">
        <v>19533</v>
      </c>
      <c r="H108">
        <v>1732</v>
      </c>
      <c r="I108">
        <v>0</v>
      </c>
      <c r="J108">
        <v>5021</v>
      </c>
      <c r="K108">
        <v>56615</v>
      </c>
      <c r="Z108" s="24">
        <v>1.4999999999999999E-2</v>
      </c>
      <c r="AA108" s="23">
        <v>35333</v>
      </c>
      <c r="AB108" s="23">
        <v>746</v>
      </c>
      <c r="AC108" s="23">
        <v>0</v>
      </c>
      <c r="AD108" s="23">
        <v>7</v>
      </c>
      <c r="AE108" s="23">
        <v>2026</v>
      </c>
      <c r="AF108" s="23">
        <v>38112</v>
      </c>
      <c r="AG108">
        <f t="shared" si="1"/>
        <v>1.0358914037434945E-5</v>
      </c>
    </row>
    <row r="109" spans="1:33">
      <c r="A109" t="s">
        <v>6</v>
      </c>
      <c r="B109" t="s">
        <v>1</v>
      </c>
      <c r="C109">
        <v>2003</v>
      </c>
      <c r="D109">
        <v>0</v>
      </c>
      <c r="E109">
        <v>4.66</v>
      </c>
      <c r="F109">
        <v>30188</v>
      </c>
      <c r="G109">
        <v>24126</v>
      </c>
      <c r="H109">
        <v>1530</v>
      </c>
      <c r="I109">
        <v>0</v>
      </c>
      <c r="J109">
        <v>0</v>
      </c>
      <c r="K109">
        <v>55844</v>
      </c>
      <c r="Z109" s="24">
        <v>1.4999999999999999E-2</v>
      </c>
      <c r="AA109" s="23">
        <v>38473</v>
      </c>
      <c r="AB109" s="23">
        <v>794</v>
      </c>
      <c r="AC109" s="23">
        <v>0</v>
      </c>
      <c r="AD109" s="23">
        <v>11</v>
      </c>
      <c r="AE109" s="23">
        <v>1970</v>
      </c>
      <c r="AF109" s="23">
        <v>41248</v>
      </c>
      <c r="AG109">
        <f t="shared" si="1"/>
        <v>1.1211284797862002E-5</v>
      </c>
    </row>
    <row r="110" spans="1:33">
      <c r="A110" t="s">
        <v>6</v>
      </c>
      <c r="B110" t="s">
        <v>1</v>
      </c>
      <c r="C110">
        <v>2004</v>
      </c>
      <c r="D110">
        <v>0</v>
      </c>
      <c r="E110">
        <v>6.52</v>
      </c>
      <c r="F110">
        <v>30613</v>
      </c>
      <c r="G110">
        <v>23862</v>
      </c>
      <c r="H110">
        <v>1482</v>
      </c>
      <c r="I110">
        <v>0</v>
      </c>
      <c r="J110">
        <v>0</v>
      </c>
      <c r="K110">
        <v>55957</v>
      </c>
      <c r="Z110" s="24">
        <v>1.4999999999999999E-2</v>
      </c>
      <c r="AA110" s="23">
        <v>19117</v>
      </c>
      <c r="AB110" s="23">
        <v>24546</v>
      </c>
      <c r="AC110" s="23">
        <v>0</v>
      </c>
      <c r="AD110" s="23">
        <v>0</v>
      </c>
      <c r="AE110" s="23">
        <v>0</v>
      </c>
      <c r="AF110" s="23">
        <v>43663</v>
      </c>
      <c r="AG110">
        <f t="shared" si="1"/>
        <v>1.1867686387923016E-5</v>
      </c>
    </row>
    <row r="111" spans="1:33">
      <c r="A111" t="s">
        <v>6</v>
      </c>
      <c r="B111" t="s">
        <v>1</v>
      </c>
      <c r="C111">
        <v>2005</v>
      </c>
      <c r="D111">
        <v>0</v>
      </c>
      <c r="E111">
        <v>4.83</v>
      </c>
      <c r="F111">
        <v>31794</v>
      </c>
      <c r="G111">
        <v>24992</v>
      </c>
      <c r="H111">
        <v>1725</v>
      </c>
      <c r="I111">
        <v>0</v>
      </c>
      <c r="J111">
        <v>0</v>
      </c>
      <c r="K111">
        <v>58511</v>
      </c>
      <c r="Z111" s="24">
        <v>1.4999999999999999E-2</v>
      </c>
      <c r="AA111" s="23">
        <v>40373</v>
      </c>
      <c r="AB111" s="23">
        <v>2747</v>
      </c>
      <c r="AC111" s="23">
        <v>0</v>
      </c>
      <c r="AD111" s="23">
        <v>11</v>
      </c>
      <c r="AE111" s="23">
        <v>1849</v>
      </c>
      <c r="AF111" s="23">
        <v>44980</v>
      </c>
      <c r="AG111">
        <f t="shared" si="1"/>
        <v>1.2225649491074303E-5</v>
      </c>
    </row>
    <row r="112" spans="1:33">
      <c r="A112" t="s">
        <v>6</v>
      </c>
      <c r="B112" t="s">
        <v>1</v>
      </c>
      <c r="C112">
        <v>2006</v>
      </c>
      <c r="D112">
        <v>0</v>
      </c>
      <c r="E112">
        <v>7.82</v>
      </c>
      <c r="F112">
        <v>31967</v>
      </c>
      <c r="G112">
        <v>25695</v>
      </c>
      <c r="H112">
        <v>1919</v>
      </c>
      <c r="I112">
        <v>0</v>
      </c>
      <c r="J112">
        <v>0</v>
      </c>
      <c r="K112">
        <v>59581</v>
      </c>
      <c r="Z112" s="24">
        <v>1.4999999999999999E-2</v>
      </c>
      <c r="AA112" s="23">
        <v>159541</v>
      </c>
      <c r="AB112" s="23">
        <v>40899</v>
      </c>
      <c r="AC112" s="23">
        <v>23996</v>
      </c>
      <c r="AD112" s="23">
        <v>0</v>
      </c>
      <c r="AE112" s="23">
        <v>0</v>
      </c>
      <c r="AF112" s="23">
        <v>224436</v>
      </c>
      <c r="AG112">
        <f t="shared" si="1"/>
        <v>6.1002131373471593E-5</v>
      </c>
    </row>
    <row r="113" spans="1:33">
      <c r="A113" t="s">
        <v>7</v>
      </c>
      <c r="B113" t="s">
        <v>1</v>
      </c>
      <c r="C113">
        <v>1988</v>
      </c>
      <c r="D113">
        <v>0</v>
      </c>
      <c r="E113">
        <v>4.25</v>
      </c>
      <c r="F113">
        <v>0</v>
      </c>
      <c r="G113">
        <v>0</v>
      </c>
      <c r="H113">
        <v>0</v>
      </c>
      <c r="I113">
        <v>0</v>
      </c>
      <c r="J113">
        <v>0</v>
      </c>
      <c r="K113">
        <v>0</v>
      </c>
      <c r="Z113" s="24">
        <v>1.4999999999999999E-2</v>
      </c>
      <c r="AA113" s="23">
        <v>57966</v>
      </c>
      <c r="AB113" s="23">
        <v>29146</v>
      </c>
      <c r="AC113" s="23">
        <v>624359</v>
      </c>
      <c r="AD113" s="23">
        <v>290</v>
      </c>
      <c r="AE113" s="23">
        <v>0</v>
      </c>
      <c r="AF113" s="23">
        <v>711761</v>
      </c>
      <c r="AG113">
        <f t="shared" si="1"/>
        <v>1.9345799260597014E-4</v>
      </c>
    </row>
    <row r="114" spans="1:33">
      <c r="A114" t="s">
        <v>7</v>
      </c>
      <c r="B114" t="s">
        <v>1</v>
      </c>
      <c r="C114">
        <v>1989</v>
      </c>
      <c r="D114">
        <v>0</v>
      </c>
      <c r="E114">
        <v>3.5</v>
      </c>
      <c r="F114">
        <v>0</v>
      </c>
      <c r="G114">
        <v>0</v>
      </c>
      <c r="H114">
        <v>0</v>
      </c>
      <c r="I114">
        <v>0</v>
      </c>
      <c r="J114">
        <v>0</v>
      </c>
      <c r="K114">
        <v>0</v>
      </c>
      <c r="Z114" s="24">
        <v>1.52E-2</v>
      </c>
      <c r="AA114" s="23">
        <v>13750</v>
      </c>
      <c r="AB114" s="23">
        <v>4342</v>
      </c>
      <c r="AC114" s="23">
        <v>0</v>
      </c>
      <c r="AD114" s="23">
        <v>0</v>
      </c>
      <c r="AE114" s="23">
        <v>0</v>
      </c>
      <c r="AF114" s="23">
        <v>18092</v>
      </c>
      <c r="AG114">
        <f t="shared" si="1"/>
        <v>4.9174399864943595E-6</v>
      </c>
    </row>
    <row r="115" spans="1:33">
      <c r="A115" t="s">
        <v>7</v>
      </c>
      <c r="B115" t="s">
        <v>1</v>
      </c>
      <c r="C115">
        <v>1990</v>
      </c>
      <c r="D115">
        <v>0</v>
      </c>
      <c r="E115">
        <v>3.93</v>
      </c>
      <c r="F115">
        <v>0</v>
      </c>
      <c r="G115">
        <v>0</v>
      </c>
      <c r="H115">
        <v>0</v>
      </c>
      <c r="I115">
        <v>0</v>
      </c>
      <c r="J115">
        <v>0</v>
      </c>
      <c r="K115">
        <v>0</v>
      </c>
      <c r="Z115" s="24">
        <v>1.52E-2</v>
      </c>
      <c r="AA115" s="23">
        <v>14045</v>
      </c>
      <c r="AB115" s="23">
        <v>4435</v>
      </c>
      <c r="AC115" s="23">
        <v>0</v>
      </c>
      <c r="AD115" s="23">
        <v>0</v>
      </c>
      <c r="AE115" s="23">
        <v>0</v>
      </c>
      <c r="AF115" s="23">
        <v>18480</v>
      </c>
      <c r="AG115">
        <f t="shared" si="1"/>
        <v>5.0228991239451559E-6</v>
      </c>
    </row>
    <row r="116" spans="1:33">
      <c r="A116" t="s">
        <v>7</v>
      </c>
      <c r="B116" t="s">
        <v>1</v>
      </c>
      <c r="C116">
        <v>1991</v>
      </c>
      <c r="D116">
        <v>0</v>
      </c>
      <c r="E116">
        <v>3.95</v>
      </c>
      <c r="F116">
        <v>0</v>
      </c>
      <c r="G116">
        <v>0</v>
      </c>
      <c r="H116">
        <v>0</v>
      </c>
      <c r="I116">
        <v>0</v>
      </c>
      <c r="J116">
        <v>0</v>
      </c>
      <c r="K116">
        <v>0</v>
      </c>
      <c r="Z116" s="24">
        <v>1.52E-2</v>
      </c>
      <c r="AA116" s="23">
        <v>1840903</v>
      </c>
      <c r="AB116" s="23">
        <v>332098</v>
      </c>
      <c r="AC116" s="23">
        <v>2747564</v>
      </c>
      <c r="AD116" s="23">
        <v>7065</v>
      </c>
      <c r="AE116" s="23">
        <v>564390</v>
      </c>
      <c r="AF116" s="23">
        <v>5492020</v>
      </c>
      <c r="AG116">
        <f t="shared" si="1"/>
        <v>1.4927414743879477E-3</v>
      </c>
    </row>
    <row r="117" spans="1:33">
      <c r="A117" t="s">
        <v>7</v>
      </c>
      <c r="B117" t="s">
        <v>1</v>
      </c>
      <c r="C117">
        <v>1992</v>
      </c>
      <c r="D117">
        <v>0</v>
      </c>
      <c r="E117">
        <v>3.18</v>
      </c>
      <c r="F117">
        <v>0</v>
      </c>
      <c r="G117">
        <v>0</v>
      </c>
      <c r="H117">
        <v>0</v>
      </c>
      <c r="I117">
        <v>0</v>
      </c>
      <c r="J117">
        <v>0</v>
      </c>
      <c r="K117">
        <v>0</v>
      </c>
      <c r="Z117" s="24">
        <v>1.5300000000000001E-2</v>
      </c>
      <c r="AA117" s="23">
        <v>12394</v>
      </c>
      <c r="AB117" s="23">
        <v>3913</v>
      </c>
      <c r="AC117" s="23">
        <v>0</v>
      </c>
      <c r="AD117" s="23">
        <v>0</v>
      </c>
      <c r="AE117" s="23">
        <v>0</v>
      </c>
      <c r="AF117" s="23">
        <v>16307</v>
      </c>
      <c r="AG117">
        <f t="shared" si="1"/>
        <v>4.432273593840566E-6</v>
      </c>
    </row>
    <row r="118" spans="1:33">
      <c r="A118" t="s">
        <v>7</v>
      </c>
      <c r="B118" t="s">
        <v>1</v>
      </c>
      <c r="C118">
        <v>1993</v>
      </c>
      <c r="D118">
        <v>0</v>
      </c>
      <c r="E118">
        <v>4.47</v>
      </c>
      <c r="F118">
        <v>0</v>
      </c>
      <c r="G118">
        <v>0</v>
      </c>
      <c r="H118">
        <v>0</v>
      </c>
      <c r="I118">
        <v>0</v>
      </c>
      <c r="J118">
        <v>0</v>
      </c>
      <c r="K118">
        <v>0</v>
      </c>
      <c r="Z118" s="24">
        <v>1.5300000000000001E-2</v>
      </c>
      <c r="AA118" s="23">
        <v>463157</v>
      </c>
      <c r="AB118" s="23">
        <v>329562</v>
      </c>
      <c r="AC118" s="23">
        <v>274619</v>
      </c>
      <c r="AD118" s="23">
        <v>2612</v>
      </c>
      <c r="AE118" s="23">
        <v>12416</v>
      </c>
      <c r="AF118" s="23">
        <v>1082366</v>
      </c>
      <c r="AG118">
        <f t="shared" si="1"/>
        <v>2.9418913599502284E-4</v>
      </c>
    </row>
    <row r="119" spans="1:33">
      <c r="A119" t="s">
        <v>7</v>
      </c>
      <c r="B119" t="s">
        <v>1</v>
      </c>
      <c r="C119">
        <v>1994</v>
      </c>
      <c r="D119">
        <v>0</v>
      </c>
      <c r="E119">
        <v>6.08</v>
      </c>
      <c r="F119">
        <v>0</v>
      </c>
      <c r="G119">
        <v>0</v>
      </c>
      <c r="H119">
        <v>0</v>
      </c>
      <c r="I119">
        <v>0</v>
      </c>
      <c r="J119">
        <v>0</v>
      </c>
      <c r="K119">
        <v>0</v>
      </c>
      <c r="Z119" s="24">
        <v>1.54E-2</v>
      </c>
      <c r="AA119" s="23">
        <v>64074</v>
      </c>
      <c r="AB119" s="23">
        <v>15127</v>
      </c>
      <c r="AC119" s="23">
        <v>29429</v>
      </c>
      <c r="AD119" s="23">
        <v>0</v>
      </c>
      <c r="AE119" s="23">
        <v>8690</v>
      </c>
      <c r="AF119" s="23">
        <v>117320</v>
      </c>
      <c r="AG119">
        <f t="shared" si="1"/>
        <v>3.1887798983833638E-5</v>
      </c>
    </row>
    <row r="120" spans="1:33">
      <c r="A120" t="s">
        <v>7</v>
      </c>
      <c r="B120" t="s">
        <v>1</v>
      </c>
      <c r="C120">
        <v>1995</v>
      </c>
      <c r="D120">
        <v>0</v>
      </c>
      <c r="E120">
        <v>3.29</v>
      </c>
      <c r="F120">
        <v>0</v>
      </c>
      <c r="G120">
        <v>0</v>
      </c>
      <c r="H120">
        <v>0</v>
      </c>
      <c r="I120">
        <v>0</v>
      </c>
      <c r="J120">
        <v>0</v>
      </c>
      <c r="K120">
        <v>0</v>
      </c>
      <c r="Z120" s="24">
        <v>1.55E-2</v>
      </c>
      <c r="AA120" s="23">
        <v>1440</v>
      </c>
      <c r="AB120" s="23">
        <v>1617</v>
      </c>
      <c r="AC120" s="23">
        <v>0</v>
      </c>
      <c r="AD120" s="23">
        <v>0</v>
      </c>
      <c r="AE120" s="23">
        <v>0</v>
      </c>
      <c r="AF120" s="23">
        <v>3057</v>
      </c>
      <c r="AG120">
        <f t="shared" si="1"/>
        <v>8.3089841027599246E-7</v>
      </c>
    </row>
    <row r="121" spans="1:33">
      <c r="A121" t="s">
        <v>7</v>
      </c>
      <c r="B121" t="s">
        <v>1</v>
      </c>
      <c r="C121">
        <v>1996</v>
      </c>
      <c r="D121">
        <v>0</v>
      </c>
      <c r="E121">
        <v>2.21</v>
      </c>
      <c r="F121">
        <v>0</v>
      </c>
      <c r="G121">
        <v>0</v>
      </c>
      <c r="H121">
        <v>0</v>
      </c>
      <c r="I121">
        <v>0</v>
      </c>
      <c r="J121">
        <v>0</v>
      </c>
      <c r="K121">
        <v>0</v>
      </c>
      <c r="Z121" s="24">
        <v>1.55E-2</v>
      </c>
      <c r="AA121" s="23">
        <v>1440</v>
      </c>
      <c r="AB121" s="23">
        <v>1617</v>
      </c>
      <c r="AC121" s="23">
        <v>0</v>
      </c>
      <c r="AD121" s="23">
        <v>0</v>
      </c>
      <c r="AE121" s="23">
        <v>0</v>
      </c>
      <c r="AF121" s="23">
        <v>3057</v>
      </c>
      <c r="AG121">
        <f t="shared" si="1"/>
        <v>8.3089841027599246E-7</v>
      </c>
    </row>
    <row r="122" spans="1:33">
      <c r="A122" t="s">
        <v>7</v>
      </c>
      <c r="B122" t="s">
        <v>1</v>
      </c>
      <c r="C122">
        <v>1997</v>
      </c>
      <c r="D122">
        <v>0</v>
      </c>
      <c r="E122">
        <v>3.87</v>
      </c>
      <c r="F122">
        <v>0</v>
      </c>
      <c r="G122">
        <v>0</v>
      </c>
      <c r="H122">
        <v>0</v>
      </c>
      <c r="I122">
        <v>0</v>
      </c>
      <c r="J122">
        <v>0</v>
      </c>
      <c r="K122">
        <v>0</v>
      </c>
      <c r="Z122" s="24">
        <v>1.55E-2</v>
      </c>
      <c r="AA122" s="23">
        <v>23239</v>
      </c>
      <c r="AB122" s="23">
        <v>22660</v>
      </c>
      <c r="AC122" s="23">
        <v>0</v>
      </c>
      <c r="AD122" s="23">
        <v>0</v>
      </c>
      <c r="AE122" s="23">
        <v>10261</v>
      </c>
      <c r="AF122" s="23">
        <v>56160</v>
      </c>
      <c r="AG122">
        <f t="shared" si="1"/>
        <v>1.5264394740300863E-5</v>
      </c>
    </row>
    <row r="123" spans="1:33">
      <c r="A123" t="s">
        <v>7</v>
      </c>
      <c r="B123" t="s">
        <v>1</v>
      </c>
      <c r="C123">
        <v>1998</v>
      </c>
      <c r="D123">
        <v>0</v>
      </c>
      <c r="E123">
        <v>3.58</v>
      </c>
      <c r="F123">
        <v>0</v>
      </c>
      <c r="G123">
        <v>0</v>
      </c>
      <c r="H123">
        <v>0</v>
      </c>
      <c r="I123">
        <v>0</v>
      </c>
      <c r="J123">
        <v>0</v>
      </c>
      <c r="K123">
        <v>0</v>
      </c>
      <c r="Z123" s="24">
        <v>1.55E-2</v>
      </c>
      <c r="AA123" s="23">
        <v>339776</v>
      </c>
      <c r="AB123" s="23">
        <v>145810</v>
      </c>
      <c r="AC123" s="23">
        <v>333171</v>
      </c>
      <c r="AD123" s="23">
        <v>1706</v>
      </c>
      <c r="AE123" s="23">
        <v>25112</v>
      </c>
      <c r="AF123" s="23">
        <v>845575</v>
      </c>
      <c r="AG123">
        <f t="shared" si="1"/>
        <v>2.2982889213906521E-4</v>
      </c>
    </row>
    <row r="124" spans="1:33">
      <c r="A124" t="s">
        <v>7</v>
      </c>
      <c r="B124" t="s">
        <v>1</v>
      </c>
      <c r="C124">
        <v>1999</v>
      </c>
      <c r="D124">
        <v>0</v>
      </c>
      <c r="E124">
        <v>4.58</v>
      </c>
      <c r="F124">
        <v>0</v>
      </c>
      <c r="G124">
        <v>0</v>
      </c>
      <c r="H124">
        <v>761492</v>
      </c>
      <c r="I124">
        <v>0</v>
      </c>
      <c r="J124">
        <v>0</v>
      </c>
      <c r="K124">
        <v>761492</v>
      </c>
      <c r="Z124" s="24">
        <v>1.55E-2</v>
      </c>
      <c r="AA124" s="23">
        <v>524898</v>
      </c>
      <c r="AB124" s="23">
        <v>227736</v>
      </c>
      <c r="AC124" s="23">
        <v>285887</v>
      </c>
      <c r="AD124" s="23">
        <v>3073</v>
      </c>
      <c r="AE124" s="23">
        <v>0</v>
      </c>
      <c r="AF124" s="23">
        <v>1041594</v>
      </c>
      <c r="AG124">
        <f t="shared" si="1"/>
        <v>2.8310722890186854E-4</v>
      </c>
    </row>
    <row r="125" spans="1:33">
      <c r="A125" t="s">
        <v>7</v>
      </c>
      <c r="B125" t="s">
        <v>1</v>
      </c>
      <c r="C125">
        <v>2000</v>
      </c>
      <c r="D125">
        <v>0</v>
      </c>
      <c r="E125">
        <v>3.89</v>
      </c>
      <c r="F125">
        <v>0</v>
      </c>
      <c r="G125">
        <v>0</v>
      </c>
      <c r="H125">
        <v>780496</v>
      </c>
      <c r="I125">
        <v>0</v>
      </c>
      <c r="J125">
        <v>0</v>
      </c>
      <c r="K125">
        <v>780496</v>
      </c>
      <c r="Z125" s="24">
        <v>1.55E-2</v>
      </c>
      <c r="AA125" s="23">
        <v>632870</v>
      </c>
      <c r="AB125" s="23">
        <v>582561</v>
      </c>
      <c r="AC125" s="23">
        <v>1444013</v>
      </c>
      <c r="AD125" s="23">
        <v>0</v>
      </c>
      <c r="AE125" s="23">
        <v>862</v>
      </c>
      <c r="AF125" s="23">
        <v>2660306</v>
      </c>
      <c r="AG125">
        <f t="shared" si="1"/>
        <v>7.2307622710097628E-4</v>
      </c>
    </row>
    <row r="126" spans="1:33">
      <c r="A126" t="s">
        <v>7</v>
      </c>
      <c r="B126" t="s">
        <v>1</v>
      </c>
      <c r="C126">
        <v>2001</v>
      </c>
      <c r="D126">
        <v>0</v>
      </c>
      <c r="E126">
        <v>3.74</v>
      </c>
      <c r="F126">
        <v>0</v>
      </c>
      <c r="G126">
        <v>0</v>
      </c>
      <c r="H126">
        <v>904831</v>
      </c>
      <c r="I126">
        <v>0</v>
      </c>
      <c r="J126">
        <v>0</v>
      </c>
      <c r="K126">
        <v>904831</v>
      </c>
      <c r="Z126" s="24">
        <v>1.5600000000000001E-2</v>
      </c>
      <c r="AA126" s="23">
        <v>7216</v>
      </c>
      <c r="AB126" s="23">
        <v>2354</v>
      </c>
      <c r="AC126" s="23">
        <v>0</v>
      </c>
      <c r="AD126" s="23">
        <v>0</v>
      </c>
      <c r="AE126" s="23">
        <v>0</v>
      </c>
      <c r="AF126" s="23">
        <v>9570</v>
      </c>
      <c r="AG126">
        <f t="shared" si="1"/>
        <v>2.6011441891858844E-6</v>
      </c>
    </row>
    <row r="127" spans="1:33">
      <c r="A127" t="s">
        <v>7</v>
      </c>
      <c r="B127" t="s">
        <v>1</v>
      </c>
      <c r="C127">
        <v>2002</v>
      </c>
      <c r="D127">
        <v>0</v>
      </c>
      <c r="E127">
        <v>4.62</v>
      </c>
      <c r="F127">
        <v>0</v>
      </c>
      <c r="G127">
        <v>0</v>
      </c>
      <c r="H127">
        <v>917718</v>
      </c>
      <c r="I127">
        <v>0</v>
      </c>
      <c r="J127">
        <v>0</v>
      </c>
      <c r="K127">
        <v>917718</v>
      </c>
      <c r="Z127" s="24">
        <v>1.5700000000000002E-2</v>
      </c>
      <c r="AA127" s="23">
        <v>7987</v>
      </c>
      <c r="AB127" s="23">
        <v>2292</v>
      </c>
      <c r="AC127" s="23">
        <v>0</v>
      </c>
      <c r="AD127" s="23">
        <v>0</v>
      </c>
      <c r="AE127" s="23">
        <v>0</v>
      </c>
      <c r="AF127" s="23">
        <v>10279</v>
      </c>
      <c r="AG127">
        <f t="shared" si="1"/>
        <v>2.7938517367441696E-6</v>
      </c>
    </row>
    <row r="128" spans="1:33">
      <c r="A128" t="s">
        <v>7</v>
      </c>
      <c r="B128" t="s">
        <v>1</v>
      </c>
      <c r="C128">
        <v>2003</v>
      </c>
      <c r="D128">
        <v>0</v>
      </c>
      <c r="E128">
        <v>3.12</v>
      </c>
      <c r="F128">
        <v>0</v>
      </c>
      <c r="G128">
        <v>0</v>
      </c>
      <c r="H128">
        <v>922406</v>
      </c>
      <c r="I128">
        <v>0</v>
      </c>
      <c r="J128">
        <v>0</v>
      </c>
      <c r="K128">
        <v>922406</v>
      </c>
      <c r="Z128" s="24">
        <v>1.5700000000000002E-2</v>
      </c>
      <c r="AA128" s="23">
        <v>171516</v>
      </c>
      <c r="AB128" s="23">
        <v>153002</v>
      </c>
      <c r="AC128" s="23">
        <v>348429</v>
      </c>
      <c r="AD128" s="23">
        <v>1424</v>
      </c>
      <c r="AE128" s="23">
        <v>0</v>
      </c>
      <c r="AF128" s="23">
        <v>674371</v>
      </c>
      <c r="AG128">
        <f t="shared" si="1"/>
        <v>1.8329531954080187E-4</v>
      </c>
    </row>
    <row r="129" spans="1:33">
      <c r="A129" t="s">
        <v>7</v>
      </c>
      <c r="B129" t="s">
        <v>1</v>
      </c>
      <c r="C129">
        <v>2004</v>
      </c>
      <c r="D129">
        <v>0</v>
      </c>
      <c r="E129">
        <v>3.42</v>
      </c>
      <c r="F129">
        <v>0</v>
      </c>
      <c r="G129">
        <v>0</v>
      </c>
      <c r="H129">
        <v>865869</v>
      </c>
      <c r="I129">
        <v>0</v>
      </c>
      <c r="J129">
        <v>0</v>
      </c>
      <c r="K129">
        <v>865869</v>
      </c>
      <c r="Z129" s="24">
        <v>1.5900000000000001E-2</v>
      </c>
      <c r="AA129" s="23">
        <v>10833</v>
      </c>
      <c r="AB129" s="23">
        <v>3145</v>
      </c>
      <c r="AC129" s="23">
        <v>0</v>
      </c>
      <c r="AD129" s="23">
        <v>0</v>
      </c>
      <c r="AE129" s="23">
        <v>0</v>
      </c>
      <c r="AF129" s="23">
        <v>13978</v>
      </c>
      <c r="AG129">
        <f t="shared" si="1"/>
        <v>3.7992469672351399E-6</v>
      </c>
    </row>
    <row r="130" spans="1:33">
      <c r="A130" t="s">
        <v>7</v>
      </c>
      <c r="B130" t="s">
        <v>1</v>
      </c>
      <c r="C130">
        <v>2005</v>
      </c>
      <c r="D130">
        <v>0</v>
      </c>
      <c r="E130">
        <v>3.28</v>
      </c>
      <c r="F130">
        <v>0</v>
      </c>
      <c r="G130">
        <v>0</v>
      </c>
      <c r="H130">
        <v>923832</v>
      </c>
      <c r="I130">
        <v>0</v>
      </c>
      <c r="J130">
        <v>0</v>
      </c>
      <c r="K130">
        <v>923832</v>
      </c>
      <c r="Z130" s="24">
        <v>1.6E-2</v>
      </c>
      <c r="AA130" s="23">
        <v>8025</v>
      </c>
      <c r="AB130" s="23">
        <v>2303</v>
      </c>
      <c r="AC130" s="23">
        <v>0</v>
      </c>
      <c r="AD130" s="23">
        <v>0</v>
      </c>
      <c r="AE130" s="23">
        <v>0</v>
      </c>
      <c r="AF130" s="23">
        <v>10328</v>
      </c>
      <c r="AG130">
        <f t="shared" si="1"/>
        <v>2.8071700298758427E-6</v>
      </c>
    </row>
    <row r="131" spans="1:33">
      <c r="A131" t="s">
        <v>7</v>
      </c>
      <c r="B131" t="s">
        <v>1</v>
      </c>
      <c r="C131">
        <v>2006</v>
      </c>
      <c r="D131">
        <v>0</v>
      </c>
      <c r="E131">
        <v>3.5</v>
      </c>
      <c r="F131">
        <v>0</v>
      </c>
      <c r="G131">
        <v>0</v>
      </c>
      <c r="H131">
        <v>973160</v>
      </c>
      <c r="I131">
        <v>0</v>
      </c>
      <c r="J131">
        <v>0</v>
      </c>
      <c r="K131">
        <v>973160</v>
      </c>
      <c r="Z131" s="24">
        <v>1.6E-2</v>
      </c>
      <c r="AA131" s="23">
        <v>60528</v>
      </c>
      <c r="AB131" s="23">
        <v>31096</v>
      </c>
      <c r="AC131" s="23">
        <v>112310</v>
      </c>
      <c r="AD131" s="23">
        <v>275</v>
      </c>
      <c r="AE131" s="23">
        <v>0</v>
      </c>
      <c r="AF131" s="23">
        <v>204209</v>
      </c>
      <c r="AG131">
        <f t="shared" ref="AG131:AG194" si="2">AF131/AF$3340</f>
        <v>5.5504394329097203E-5</v>
      </c>
    </row>
    <row r="132" spans="1:33">
      <c r="A132" t="s">
        <v>8</v>
      </c>
      <c r="B132" t="s">
        <v>1</v>
      </c>
      <c r="C132">
        <v>1988</v>
      </c>
      <c r="D132">
        <v>0</v>
      </c>
      <c r="E132">
        <v>5.75</v>
      </c>
      <c r="F132">
        <v>2890</v>
      </c>
      <c r="G132">
        <v>2891</v>
      </c>
      <c r="H132">
        <v>925</v>
      </c>
      <c r="I132">
        <v>0</v>
      </c>
      <c r="J132">
        <v>0</v>
      </c>
      <c r="K132">
        <v>6706</v>
      </c>
      <c r="Z132" s="24">
        <v>1.61E-2</v>
      </c>
      <c r="AA132" s="23">
        <v>116838</v>
      </c>
      <c r="AB132" s="23">
        <v>42482</v>
      </c>
      <c r="AC132" s="23">
        <v>724926</v>
      </c>
      <c r="AD132" s="23">
        <v>344</v>
      </c>
      <c r="AE132" s="23">
        <v>3300</v>
      </c>
      <c r="AF132" s="23">
        <v>887890</v>
      </c>
      <c r="AG132">
        <f t="shared" si="2"/>
        <v>2.413301895649169E-4</v>
      </c>
    </row>
    <row r="133" spans="1:33">
      <c r="A133" t="s">
        <v>8</v>
      </c>
      <c r="B133" t="s">
        <v>1</v>
      </c>
      <c r="C133">
        <v>1989</v>
      </c>
      <c r="D133">
        <v>0</v>
      </c>
      <c r="E133">
        <v>7.37</v>
      </c>
      <c r="F133">
        <v>3017</v>
      </c>
      <c r="G133">
        <v>3020</v>
      </c>
      <c r="H133">
        <v>974</v>
      </c>
      <c r="I133">
        <v>0</v>
      </c>
      <c r="J133">
        <v>0</v>
      </c>
      <c r="K133">
        <v>7011</v>
      </c>
      <c r="Z133" s="24">
        <v>1.61E-2</v>
      </c>
      <c r="AA133" s="23">
        <v>139493</v>
      </c>
      <c r="AB133" s="23">
        <v>48950</v>
      </c>
      <c r="AC133" s="23">
        <v>1334083</v>
      </c>
      <c r="AD133" s="23">
        <v>58</v>
      </c>
      <c r="AE133" s="23">
        <v>11990</v>
      </c>
      <c r="AF133" s="23">
        <v>1534574</v>
      </c>
      <c r="AG133">
        <f t="shared" si="2"/>
        <v>4.1710012988252238E-4</v>
      </c>
    </row>
    <row r="134" spans="1:33">
      <c r="A134" t="s">
        <v>8</v>
      </c>
      <c r="B134" t="s">
        <v>1</v>
      </c>
      <c r="C134">
        <v>1990</v>
      </c>
      <c r="D134">
        <v>0</v>
      </c>
      <c r="E134">
        <v>16.940000000000001</v>
      </c>
      <c r="F134">
        <v>2939</v>
      </c>
      <c r="G134">
        <v>2687</v>
      </c>
      <c r="H134">
        <v>1012</v>
      </c>
      <c r="I134">
        <v>0</v>
      </c>
      <c r="J134">
        <v>0</v>
      </c>
      <c r="K134">
        <v>6638</v>
      </c>
      <c r="Z134" s="24">
        <v>1.6200000000000003E-2</v>
      </c>
      <c r="AA134" s="23">
        <v>270147</v>
      </c>
      <c r="AB134" s="23">
        <v>54326</v>
      </c>
      <c r="AC134" s="23">
        <v>305302</v>
      </c>
      <c r="AD134" s="23">
        <v>2909</v>
      </c>
      <c r="AE134" s="23">
        <v>1292</v>
      </c>
      <c r="AF134" s="23">
        <v>633976</v>
      </c>
      <c r="AG134">
        <f t="shared" si="2"/>
        <v>1.7231588176419124E-4</v>
      </c>
    </row>
    <row r="135" spans="1:33">
      <c r="A135" t="s">
        <v>8</v>
      </c>
      <c r="B135" t="s">
        <v>1</v>
      </c>
      <c r="C135">
        <v>1991</v>
      </c>
      <c r="D135">
        <v>0</v>
      </c>
      <c r="E135">
        <v>9</v>
      </c>
      <c r="F135">
        <v>3529</v>
      </c>
      <c r="G135">
        <v>2671</v>
      </c>
      <c r="H135">
        <v>765</v>
      </c>
      <c r="I135">
        <v>0</v>
      </c>
      <c r="J135">
        <v>0</v>
      </c>
      <c r="K135">
        <v>6965</v>
      </c>
      <c r="Z135" s="24">
        <v>1.6200000000000003E-2</v>
      </c>
      <c r="AA135" s="23">
        <v>371920</v>
      </c>
      <c r="AB135" s="23">
        <v>216872</v>
      </c>
      <c r="AC135" s="23">
        <v>142806</v>
      </c>
      <c r="AD135" s="23">
        <v>0</v>
      </c>
      <c r="AE135" s="23">
        <v>3488</v>
      </c>
      <c r="AF135" s="23">
        <v>735086</v>
      </c>
      <c r="AG135">
        <f t="shared" si="2"/>
        <v>1.99797771938547E-4</v>
      </c>
    </row>
    <row r="136" spans="1:33">
      <c r="A136" t="s">
        <v>8</v>
      </c>
      <c r="B136" t="s">
        <v>1</v>
      </c>
      <c r="C136">
        <v>1992</v>
      </c>
      <c r="D136">
        <v>0</v>
      </c>
      <c r="E136">
        <v>6.89</v>
      </c>
      <c r="F136">
        <v>3194</v>
      </c>
      <c r="G136">
        <v>3251</v>
      </c>
      <c r="H136">
        <v>963</v>
      </c>
      <c r="I136">
        <v>0</v>
      </c>
      <c r="J136">
        <v>0</v>
      </c>
      <c r="K136">
        <v>7408</v>
      </c>
      <c r="Z136" s="24">
        <v>1.6299999999999999E-2</v>
      </c>
      <c r="AA136" s="23">
        <v>130727</v>
      </c>
      <c r="AB136" s="23">
        <v>99932</v>
      </c>
      <c r="AC136" s="23">
        <v>434745</v>
      </c>
      <c r="AD136" s="23">
        <v>0</v>
      </c>
      <c r="AE136" s="23">
        <v>0</v>
      </c>
      <c r="AF136" s="23">
        <v>665404</v>
      </c>
      <c r="AG136">
        <f t="shared" si="2"/>
        <v>1.8085807189770575E-4</v>
      </c>
    </row>
    <row r="137" spans="1:33">
      <c r="A137" t="s">
        <v>8</v>
      </c>
      <c r="B137" t="s">
        <v>1</v>
      </c>
      <c r="C137">
        <v>1993</v>
      </c>
      <c r="D137">
        <v>0</v>
      </c>
      <c r="E137">
        <v>4.5599999999999996</v>
      </c>
      <c r="F137">
        <v>3201</v>
      </c>
      <c r="G137">
        <v>3758</v>
      </c>
      <c r="H137">
        <v>994</v>
      </c>
      <c r="I137">
        <v>0</v>
      </c>
      <c r="J137">
        <v>0</v>
      </c>
      <c r="K137">
        <v>7953</v>
      </c>
      <c r="Z137" s="24">
        <v>1.6299999999999999E-2</v>
      </c>
      <c r="AA137" s="23">
        <v>192250</v>
      </c>
      <c r="AB137" s="23">
        <v>172435</v>
      </c>
      <c r="AC137" s="23">
        <v>419484</v>
      </c>
      <c r="AD137" s="23">
        <v>1568</v>
      </c>
      <c r="AE137" s="23">
        <v>0</v>
      </c>
      <c r="AF137" s="23">
        <v>785737</v>
      </c>
      <c r="AG137">
        <f t="shared" si="2"/>
        <v>2.1356481000818695E-4</v>
      </c>
    </row>
    <row r="138" spans="1:33">
      <c r="A138" t="s">
        <v>8</v>
      </c>
      <c r="B138" t="s">
        <v>1</v>
      </c>
      <c r="C138">
        <v>1994</v>
      </c>
      <c r="D138">
        <v>0</v>
      </c>
      <c r="E138">
        <v>4.0999999999999996</v>
      </c>
      <c r="F138">
        <v>3198</v>
      </c>
      <c r="G138">
        <v>3755</v>
      </c>
      <c r="H138">
        <v>988</v>
      </c>
      <c r="I138">
        <v>0</v>
      </c>
      <c r="J138">
        <v>0</v>
      </c>
      <c r="K138">
        <v>7941</v>
      </c>
      <c r="Z138" s="24">
        <v>1.6299999999999999E-2</v>
      </c>
      <c r="AA138" s="23">
        <v>131586</v>
      </c>
      <c r="AB138" s="23">
        <v>49182</v>
      </c>
      <c r="AC138" s="23">
        <v>796323</v>
      </c>
      <c r="AD138" s="23">
        <v>0</v>
      </c>
      <c r="AE138" s="23">
        <v>0</v>
      </c>
      <c r="AF138" s="23">
        <v>977091</v>
      </c>
      <c r="AG138">
        <f t="shared" si="2"/>
        <v>2.6557519090447489E-4</v>
      </c>
    </row>
    <row r="139" spans="1:33">
      <c r="A139" t="s">
        <v>8</v>
      </c>
      <c r="B139" t="s">
        <v>1</v>
      </c>
      <c r="C139">
        <v>1995</v>
      </c>
      <c r="D139">
        <v>0</v>
      </c>
      <c r="E139">
        <v>2.86</v>
      </c>
      <c r="F139">
        <v>3344</v>
      </c>
      <c r="G139">
        <v>3815</v>
      </c>
      <c r="H139">
        <v>932</v>
      </c>
      <c r="I139">
        <v>0</v>
      </c>
      <c r="J139">
        <v>0</v>
      </c>
      <c r="K139">
        <v>8091</v>
      </c>
      <c r="Z139" s="24">
        <v>1.6399999999999998E-2</v>
      </c>
      <c r="AA139" s="23">
        <v>262421</v>
      </c>
      <c r="AB139" s="23">
        <v>83617</v>
      </c>
      <c r="AC139" s="23">
        <v>187785</v>
      </c>
      <c r="AD139" s="23">
        <v>859</v>
      </c>
      <c r="AE139" s="23">
        <v>57731</v>
      </c>
      <c r="AF139" s="23">
        <v>592413</v>
      </c>
      <c r="AG139">
        <f t="shared" si="2"/>
        <v>1.6101897936762562E-4</v>
      </c>
    </row>
    <row r="140" spans="1:33">
      <c r="A140" t="s">
        <v>8</v>
      </c>
      <c r="B140" t="s">
        <v>1</v>
      </c>
      <c r="C140">
        <v>1996</v>
      </c>
      <c r="D140">
        <v>0</v>
      </c>
      <c r="E140">
        <v>8.0299999999999994</v>
      </c>
      <c r="F140">
        <v>3616</v>
      </c>
      <c r="G140">
        <v>3747</v>
      </c>
      <c r="H140">
        <v>510</v>
      </c>
      <c r="I140">
        <v>0</v>
      </c>
      <c r="J140">
        <v>0</v>
      </c>
      <c r="K140">
        <v>7873</v>
      </c>
      <c r="Z140" s="24">
        <v>1.6500000000000001E-2</v>
      </c>
      <c r="AA140" s="23">
        <v>36590</v>
      </c>
      <c r="AB140" s="23">
        <v>13088</v>
      </c>
      <c r="AC140" s="23">
        <v>0</v>
      </c>
      <c r="AD140" s="23">
        <v>0</v>
      </c>
      <c r="AE140" s="23">
        <v>3928</v>
      </c>
      <c r="AF140" s="23">
        <v>53606</v>
      </c>
      <c r="AG140">
        <f t="shared" si="2"/>
        <v>1.4570212686050002E-5</v>
      </c>
    </row>
    <row r="141" spans="1:33">
      <c r="A141" t="s">
        <v>8</v>
      </c>
      <c r="B141" t="s">
        <v>1</v>
      </c>
      <c r="C141">
        <v>1997</v>
      </c>
      <c r="D141">
        <v>0</v>
      </c>
      <c r="E141">
        <v>9.27</v>
      </c>
      <c r="F141">
        <v>3697</v>
      </c>
      <c r="G141">
        <v>3391</v>
      </c>
      <c r="H141">
        <v>541</v>
      </c>
      <c r="I141">
        <v>0</v>
      </c>
      <c r="J141">
        <v>0</v>
      </c>
      <c r="K141">
        <v>7629</v>
      </c>
      <c r="Z141" s="24">
        <v>1.66E-2</v>
      </c>
      <c r="AA141" s="23">
        <v>11391</v>
      </c>
      <c r="AB141" s="23">
        <v>4354</v>
      </c>
      <c r="AC141" s="23">
        <v>0</v>
      </c>
      <c r="AD141" s="23">
        <v>0</v>
      </c>
      <c r="AE141" s="23">
        <v>3805</v>
      </c>
      <c r="AF141" s="23">
        <v>19550</v>
      </c>
      <c r="AG141">
        <f t="shared" si="2"/>
        <v>5.3137271576367856E-6</v>
      </c>
    </row>
    <row r="142" spans="1:33">
      <c r="A142" t="s">
        <v>8</v>
      </c>
      <c r="B142" t="s">
        <v>1</v>
      </c>
      <c r="C142">
        <v>1998</v>
      </c>
      <c r="D142">
        <v>0</v>
      </c>
      <c r="E142">
        <v>1.82</v>
      </c>
      <c r="F142">
        <v>4790</v>
      </c>
      <c r="G142">
        <v>3566</v>
      </c>
      <c r="H142">
        <v>550</v>
      </c>
      <c r="I142">
        <v>0</v>
      </c>
      <c r="J142">
        <v>0</v>
      </c>
      <c r="K142">
        <v>8906</v>
      </c>
      <c r="Z142" s="24">
        <v>1.67E-2</v>
      </c>
      <c r="AA142" s="23">
        <v>85682</v>
      </c>
      <c r="AB142" s="23">
        <v>31877</v>
      </c>
      <c r="AC142" s="23">
        <v>721164</v>
      </c>
      <c r="AD142" s="23">
        <v>342</v>
      </c>
      <c r="AE142" s="23">
        <v>0</v>
      </c>
      <c r="AF142" s="23">
        <v>839065</v>
      </c>
      <c r="AG142">
        <f t="shared" si="2"/>
        <v>2.2805946176585726E-4</v>
      </c>
    </row>
    <row r="143" spans="1:33">
      <c r="A143" t="s">
        <v>8</v>
      </c>
      <c r="B143" t="s">
        <v>1</v>
      </c>
      <c r="C143">
        <v>1999</v>
      </c>
      <c r="D143">
        <v>0</v>
      </c>
      <c r="E143">
        <v>5.85</v>
      </c>
      <c r="F143">
        <v>4185</v>
      </c>
      <c r="G143">
        <v>3579</v>
      </c>
      <c r="H143">
        <v>566</v>
      </c>
      <c r="I143">
        <v>0</v>
      </c>
      <c r="J143">
        <v>0</v>
      </c>
      <c r="K143">
        <v>8330</v>
      </c>
      <c r="Z143" s="24">
        <v>1.6799999999999999E-2</v>
      </c>
      <c r="AA143" s="23">
        <v>7029</v>
      </c>
      <c r="AB143" s="23">
        <v>14554</v>
      </c>
      <c r="AC143" s="23">
        <v>0</v>
      </c>
      <c r="AD143" s="23">
        <v>79</v>
      </c>
      <c r="AE143" s="23">
        <v>0</v>
      </c>
      <c r="AF143" s="23">
        <v>21662</v>
      </c>
      <c r="AG143">
        <f t="shared" si="2"/>
        <v>5.8877727718019464E-6</v>
      </c>
    </row>
    <row r="144" spans="1:33">
      <c r="A144" t="s">
        <v>8</v>
      </c>
      <c r="B144" t="s">
        <v>1</v>
      </c>
      <c r="C144">
        <v>2000</v>
      </c>
      <c r="D144">
        <v>0</v>
      </c>
      <c r="E144">
        <v>6.69</v>
      </c>
      <c r="F144">
        <v>4526</v>
      </c>
      <c r="G144">
        <v>3882</v>
      </c>
      <c r="H144">
        <v>570</v>
      </c>
      <c r="I144">
        <v>0</v>
      </c>
      <c r="J144">
        <v>0</v>
      </c>
      <c r="K144">
        <v>8978</v>
      </c>
      <c r="Z144" s="24">
        <v>1.6799999999999999E-2</v>
      </c>
      <c r="AA144" s="23">
        <v>664193</v>
      </c>
      <c r="AB144" s="23">
        <v>356462</v>
      </c>
      <c r="AC144" s="23">
        <v>1761956</v>
      </c>
      <c r="AD144" s="23">
        <v>3969</v>
      </c>
      <c r="AE144" s="23">
        <v>899</v>
      </c>
      <c r="AF144" s="23">
        <v>2787479</v>
      </c>
      <c r="AG144">
        <f t="shared" si="2"/>
        <v>7.5764209021187876E-4</v>
      </c>
    </row>
    <row r="145" spans="1:33">
      <c r="A145" t="s">
        <v>8</v>
      </c>
      <c r="B145" t="s">
        <v>1</v>
      </c>
      <c r="C145">
        <v>2001</v>
      </c>
      <c r="D145">
        <v>0</v>
      </c>
      <c r="E145">
        <v>3.41</v>
      </c>
      <c r="F145">
        <v>4858</v>
      </c>
      <c r="G145">
        <v>4082</v>
      </c>
      <c r="H145">
        <v>620</v>
      </c>
      <c r="I145">
        <v>0</v>
      </c>
      <c r="J145">
        <v>0</v>
      </c>
      <c r="K145">
        <v>9560</v>
      </c>
      <c r="Z145" s="24">
        <v>1.6799999999999999E-2</v>
      </c>
      <c r="AA145" s="23">
        <v>669081</v>
      </c>
      <c r="AB145" s="23">
        <v>647613</v>
      </c>
      <c r="AC145" s="23">
        <v>1701917</v>
      </c>
      <c r="AD145" s="23">
        <v>0</v>
      </c>
      <c r="AE145" s="23">
        <v>0</v>
      </c>
      <c r="AF145" s="23">
        <v>3018611</v>
      </c>
      <c r="AG145">
        <f t="shared" si="2"/>
        <v>8.2046420711207849E-4</v>
      </c>
    </row>
    <row r="146" spans="1:33">
      <c r="A146" t="s">
        <v>8</v>
      </c>
      <c r="B146" t="s">
        <v>1</v>
      </c>
      <c r="C146">
        <v>2002</v>
      </c>
      <c r="D146">
        <v>0</v>
      </c>
      <c r="E146">
        <v>14.13</v>
      </c>
      <c r="F146">
        <v>4998</v>
      </c>
      <c r="G146">
        <v>4128</v>
      </c>
      <c r="H146">
        <v>770</v>
      </c>
      <c r="I146">
        <v>0</v>
      </c>
      <c r="J146">
        <v>0</v>
      </c>
      <c r="K146">
        <v>9896</v>
      </c>
      <c r="Z146" s="24">
        <v>1.6899999999999998E-2</v>
      </c>
      <c r="AA146" s="23">
        <v>300779</v>
      </c>
      <c r="AB146" s="23">
        <v>117645</v>
      </c>
      <c r="AC146" s="23">
        <v>240501</v>
      </c>
      <c r="AD146" s="23">
        <v>1080</v>
      </c>
      <c r="AE146" s="23">
        <v>78336</v>
      </c>
      <c r="AF146" s="23">
        <v>738341</v>
      </c>
      <c r="AG146">
        <f t="shared" si="2"/>
        <v>2.0068248712515099E-4</v>
      </c>
    </row>
    <row r="147" spans="1:33">
      <c r="A147" t="s">
        <v>8</v>
      </c>
      <c r="B147" t="s">
        <v>1</v>
      </c>
      <c r="C147">
        <v>2003</v>
      </c>
      <c r="D147">
        <v>0</v>
      </c>
      <c r="E147">
        <v>4</v>
      </c>
      <c r="F147">
        <v>5111</v>
      </c>
      <c r="G147">
        <v>4220</v>
      </c>
      <c r="H147">
        <v>947</v>
      </c>
      <c r="I147">
        <v>0</v>
      </c>
      <c r="J147">
        <v>0</v>
      </c>
      <c r="K147">
        <v>10278</v>
      </c>
      <c r="Z147" s="24">
        <v>1.7000000000000001E-2</v>
      </c>
      <c r="AA147" s="23">
        <v>122838</v>
      </c>
      <c r="AB147" s="23">
        <v>45078</v>
      </c>
      <c r="AC147" s="23">
        <v>782174</v>
      </c>
      <c r="AD147" s="23">
        <v>0</v>
      </c>
      <c r="AE147" s="23">
        <v>0</v>
      </c>
      <c r="AF147" s="23">
        <v>950090</v>
      </c>
      <c r="AG147">
        <f t="shared" si="2"/>
        <v>2.5823626778512194E-4</v>
      </c>
    </row>
    <row r="148" spans="1:33">
      <c r="A148" t="s">
        <v>8</v>
      </c>
      <c r="B148" t="s">
        <v>1</v>
      </c>
      <c r="C148">
        <v>2004</v>
      </c>
      <c r="D148">
        <v>0</v>
      </c>
      <c r="E148">
        <v>4.01</v>
      </c>
      <c r="F148">
        <v>5093</v>
      </c>
      <c r="G148">
        <v>4170</v>
      </c>
      <c r="H148">
        <v>897</v>
      </c>
      <c r="I148">
        <v>0</v>
      </c>
      <c r="J148">
        <v>0</v>
      </c>
      <c r="K148">
        <v>10160</v>
      </c>
      <c r="Z148" s="24">
        <v>1.7100000000000001E-2</v>
      </c>
      <c r="AA148" s="23">
        <v>130451</v>
      </c>
      <c r="AB148" s="23">
        <v>96846</v>
      </c>
      <c r="AC148" s="23">
        <v>257376</v>
      </c>
      <c r="AD148" s="23">
        <v>0</v>
      </c>
      <c r="AE148" s="23">
        <v>0</v>
      </c>
      <c r="AF148" s="23">
        <v>484673</v>
      </c>
      <c r="AG148">
        <f t="shared" si="2"/>
        <v>1.3173504259198434E-4</v>
      </c>
    </row>
    <row r="149" spans="1:33">
      <c r="A149" t="s">
        <v>8</v>
      </c>
      <c r="B149" t="s">
        <v>1</v>
      </c>
      <c r="C149">
        <v>2005</v>
      </c>
      <c r="D149">
        <v>0</v>
      </c>
      <c r="E149">
        <v>0.43</v>
      </c>
      <c r="F149">
        <v>4773</v>
      </c>
      <c r="G149">
        <v>4197</v>
      </c>
      <c r="H149">
        <v>1789</v>
      </c>
      <c r="I149">
        <v>0</v>
      </c>
      <c r="J149">
        <v>0</v>
      </c>
      <c r="K149">
        <v>10759</v>
      </c>
      <c r="Z149" s="24">
        <v>1.7100000000000001E-2</v>
      </c>
      <c r="AA149" s="23">
        <v>618150</v>
      </c>
      <c r="AB149" s="23">
        <v>717039</v>
      </c>
      <c r="AC149" s="23">
        <v>1327534</v>
      </c>
      <c r="AD149" s="23">
        <v>3612</v>
      </c>
      <c r="AE149" s="23">
        <v>653</v>
      </c>
      <c r="AF149" s="23">
        <v>2666988</v>
      </c>
      <c r="AG149">
        <f t="shared" si="2"/>
        <v>7.2489240740109537E-4</v>
      </c>
    </row>
    <row r="150" spans="1:33">
      <c r="A150" t="s">
        <v>8</v>
      </c>
      <c r="B150" t="s">
        <v>1</v>
      </c>
      <c r="C150">
        <v>2006</v>
      </c>
      <c r="D150">
        <v>0</v>
      </c>
      <c r="E150">
        <v>11.94</v>
      </c>
      <c r="F150">
        <v>4028</v>
      </c>
      <c r="G150">
        <v>3736</v>
      </c>
      <c r="H150">
        <v>1630</v>
      </c>
      <c r="I150">
        <v>0</v>
      </c>
      <c r="J150">
        <v>0</v>
      </c>
      <c r="K150">
        <v>9394</v>
      </c>
      <c r="Z150" s="24">
        <v>1.7100000000000001E-2</v>
      </c>
      <c r="AA150" s="23">
        <v>631001</v>
      </c>
      <c r="AB150" s="23">
        <v>520378</v>
      </c>
      <c r="AC150" s="23">
        <v>1639893</v>
      </c>
      <c r="AD150" s="23">
        <v>0</v>
      </c>
      <c r="AE150" s="23">
        <v>0</v>
      </c>
      <c r="AF150" s="23">
        <v>2791272</v>
      </c>
      <c r="AG150">
        <f t="shared" si="2"/>
        <v>7.5867303482103046E-4</v>
      </c>
    </row>
    <row r="151" spans="1:33">
      <c r="A151" t="s">
        <v>9</v>
      </c>
      <c r="B151" t="s">
        <v>1</v>
      </c>
      <c r="C151">
        <v>1988</v>
      </c>
      <c r="D151">
        <v>0</v>
      </c>
      <c r="E151">
        <v>9.44</v>
      </c>
      <c r="F151">
        <v>31975</v>
      </c>
      <c r="G151">
        <v>2904</v>
      </c>
      <c r="H151">
        <v>0</v>
      </c>
      <c r="I151">
        <v>0</v>
      </c>
      <c r="J151">
        <v>2031</v>
      </c>
      <c r="K151">
        <v>36910</v>
      </c>
      <c r="Z151" s="24">
        <v>1.7100000000000001E-2</v>
      </c>
      <c r="AA151" s="23">
        <v>743917</v>
      </c>
      <c r="AB151" s="23">
        <v>368841</v>
      </c>
      <c r="AC151" s="23">
        <v>3259731</v>
      </c>
      <c r="AD151" s="23">
        <v>0</v>
      </c>
      <c r="AE151" s="23">
        <v>9832</v>
      </c>
      <c r="AF151" s="23">
        <v>4382321</v>
      </c>
      <c r="AG151">
        <f t="shared" si="2"/>
        <v>1.1911231770425574E-3</v>
      </c>
    </row>
    <row r="152" spans="1:33">
      <c r="A152" t="s">
        <v>9</v>
      </c>
      <c r="B152" t="s">
        <v>1</v>
      </c>
      <c r="C152">
        <v>1989</v>
      </c>
      <c r="D152">
        <v>0</v>
      </c>
      <c r="E152">
        <v>9.7200000000000006</v>
      </c>
      <c r="F152">
        <v>34422</v>
      </c>
      <c r="G152">
        <v>3100</v>
      </c>
      <c r="H152">
        <v>0</v>
      </c>
      <c r="I152">
        <v>0</v>
      </c>
      <c r="J152">
        <v>1700</v>
      </c>
      <c r="K152">
        <v>39222</v>
      </c>
      <c r="Z152" s="24">
        <v>1.7299999999999999E-2</v>
      </c>
      <c r="AA152" s="23">
        <v>186255</v>
      </c>
      <c r="AB152" s="23">
        <v>76812</v>
      </c>
      <c r="AC152" s="23">
        <v>1125450</v>
      </c>
      <c r="AD152" s="23">
        <v>161</v>
      </c>
      <c r="AE152" s="23">
        <v>12032</v>
      </c>
      <c r="AF152" s="23">
        <v>1400710</v>
      </c>
      <c r="AG152">
        <f t="shared" si="2"/>
        <v>3.8071564025439497E-4</v>
      </c>
    </row>
    <row r="153" spans="1:33">
      <c r="A153" t="s">
        <v>9</v>
      </c>
      <c r="B153" t="s">
        <v>1</v>
      </c>
      <c r="C153">
        <v>1990</v>
      </c>
      <c r="D153">
        <v>0</v>
      </c>
      <c r="E153">
        <v>11.94</v>
      </c>
      <c r="F153">
        <v>32631</v>
      </c>
      <c r="G153">
        <v>2924</v>
      </c>
      <c r="H153">
        <v>0</v>
      </c>
      <c r="I153">
        <v>0</v>
      </c>
      <c r="J153">
        <v>1828</v>
      </c>
      <c r="K153">
        <v>37383</v>
      </c>
      <c r="Z153" s="24">
        <v>1.7299999999999999E-2</v>
      </c>
      <c r="AA153" s="23">
        <v>574935</v>
      </c>
      <c r="AB153" s="23">
        <v>486708</v>
      </c>
      <c r="AC153" s="23">
        <v>1777145</v>
      </c>
      <c r="AD153" s="23">
        <v>3772</v>
      </c>
      <c r="AE153" s="23">
        <v>700</v>
      </c>
      <c r="AF153" s="23">
        <v>2843260</v>
      </c>
      <c r="AG153">
        <f t="shared" si="2"/>
        <v>7.7280347203183459E-4</v>
      </c>
    </row>
    <row r="154" spans="1:33">
      <c r="A154" t="s">
        <v>9</v>
      </c>
      <c r="B154" t="s">
        <v>1</v>
      </c>
      <c r="C154">
        <v>1991</v>
      </c>
      <c r="D154">
        <v>0</v>
      </c>
      <c r="E154">
        <v>11.11</v>
      </c>
      <c r="F154">
        <v>35000</v>
      </c>
      <c r="G154">
        <v>3500</v>
      </c>
      <c r="H154">
        <v>1500</v>
      </c>
      <c r="I154">
        <v>0</v>
      </c>
      <c r="J154">
        <v>0</v>
      </c>
      <c r="K154">
        <v>40000</v>
      </c>
      <c r="Z154" s="24">
        <v>1.7399999999999999E-2</v>
      </c>
      <c r="AA154" s="23">
        <v>16070</v>
      </c>
      <c r="AB154" s="23">
        <v>21590</v>
      </c>
      <c r="AC154" s="23">
        <v>2712</v>
      </c>
      <c r="AD154" s="23">
        <v>0</v>
      </c>
      <c r="AE154" s="23">
        <v>0</v>
      </c>
      <c r="AF154" s="23">
        <v>40372</v>
      </c>
      <c r="AG154">
        <f t="shared" si="2"/>
        <v>1.097318633289577E-5</v>
      </c>
    </row>
    <row r="155" spans="1:33">
      <c r="A155" t="s">
        <v>9</v>
      </c>
      <c r="B155" t="s">
        <v>1</v>
      </c>
      <c r="C155">
        <v>1992</v>
      </c>
      <c r="D155">
        <v>0</v>
      </c>
      <c r="E155">
        <v>10.02</v>
      </c>
      <c r="F155">
        <v>33949</v>
      </c>
      <c r="G155">
        <v>3173</v>
      </c>
      <c r="H155">
        <v>0</v>
      </c>
      <c r="I155">
        <v>0</v>
      </c>
      <c r="J155">
        <v>1347</v>
      </c>
      <c r="K155">
        <v>38469</v>
      </c>
      <c r="Z155" s="24">
        <v>1.7399999999999999E-2</v>
      </c>
      <c r="AA155" s="23">
        <v>60000</v>
      </c>
      <c r="AB155" s="23">
        <v>17000</v>
      </c>
      <c r="AC155" s="23">
        <v>27000</v>
      </c>
      <c r="AD155" s="23">
        <v>400</v>
      </c>
      <c r="AE155" s="23">
        <v>8600</v>
      </c>
      <c r="AF155" s="23">
        <v>113000</v>
      </c>
      <c r="AG155">
        <f t="shared" si="2"/>
        <v>3.0713614773041267E-5</v>
      </c>
    </row>
    <row r="156" spans="1:33">
      <c r="A156" t="s">
        <v>9</v>
      </c>
      <c r="B156" t="s">
        <v>1</v>
      </c>
      <c r="C156">
        <v>1993</v>
      </c>
      <c r="D156">
        <v>0</v>
      </c>
      <c r="E156">
        <v>11.69</v>
      </c>
      <c r="F156">
        <v>33803</v>
      </c>
      <c r="G156">
        <v>3560</v>
      </c>
      <c r="H156">
        <v>1558</v>
      </c>
      <c r="I156">
        <v>0</v>
      </c>
      <c r="J156">
        <v>4181</v>
      </c>
      <c r="K156">
        <v>43102</v>
      </c>
      <c r="Z156" s="24">
        <v>1.7500000000000002E-2</v>
      </c>
      <c r="AA156" s="23">
        <v>145658</v>
      </c>
      <c r="AB156" s="23">
        <v>115408</v>
      </c>
      <c r="AC156" s="23">
        <v>183348</v>
      </c>
      <c r="AD156" s="23">
        <v>1224</v>
      </c>
      <c r="AE156" s="23">
        <v>0</v>
      </c>
      <c r="AF156" s="23">
        <v>445638</v>
      </c>
      <c r="AG156">
        <f t="shared" si="2"/>
        <v>1.2112525540025278E-4</v>
      </c>
    </row>
    <row r="157" spans="1:33">
      <c r="A157" t="s">
        <v>9</v>
      </c>
      <c r="B157" t="s">
        <v>1</v>
      </c>
      <c r="C157">
        <v>1994</v>
      </c>
      <c r="D157">
        <v>0</v>
      </c>
      <c r="E157">
        <v>11.21</v>
      </c>
      <c r="F157">
        <v>37805</v>
      </c>
      <c r="G157">
        <v>3804</v>
      </c>
      <c r="H157">
        <v>0</v>
      </c>
      <c r="I157">
        <v>0</v>
      </c>
      <c r="J157">
        <v>1930</v>
      </c>
      <c r="K157">
        <v>43539</v>
      </c>
      <c r="Z157" s="24">
        <v>1.7500000000000002E-2</v>
      </c>
      <c r="AA157" s="23">
        <v>645550</v>
      </c>
      <c r="AB157" s="23">
        <v>364105</v>
      </c>
      <c r="AC157" s="23">
        <v>1729950</v>
      </c>
      <c r="AD157" s="23">
        <v>4112</v>
      </c>
      <c r="AE157" s="23">
        <v>862</v>
      </c>
      <c r="AF157" s="23">
        <v>2744579</v>
      </c>
      <c r="AG157">
        <f t="shared" si="2"/>
        <v>7.4598178867414894E-4</v>
      </c>
    </row>
    <row r="158" spans="1:33">
      <c r="A158" t="s">
        <v>9</v>
      </c>
      <c r="B158" t="s">
        <v>1</v>
      </c>
      <c r="C158">
        <v>1995</v>
      </c>
      <c r="D158">
        <v>0</v>
      </c>
      <c r="E158">
        <v>10.15</v>
      </c>
      <c r="F158">
        <v>39600</v>
      </c>
      <c r="G158">
        <v>4100</v>
      </c>
      <c r="H158">
        <v>0</v>
      </c>
      <c r="I158">
        <v>0</v>
      </c>
      <c r="J158">
        <v>1485</v>
      </c>
      <c r="K158">
        <v>45185</v>
      </c>
      <c r="Z158" s="24">
        <v>1.7600000000000001E-2</v>
      </c>
      <c r="AA158" s="23">
        <v>184599</v>
      </c>
      <c r="AB158" s="23">
        <v>313041</v>
      </c>
      <c r="AC158" s="23">
        <v>115968</v>
      </c>
      <c r="AD158" s="23">
        <v>0</v>
      </c>
      <c r="AE158" s="23">
        <v>0</v>
      </c>
      <c r="AF158" s="23">
        <v>613608</v>
      </c>
      <c r="AG158">
        <f t="shared" si="2"/>
        <v>1.6677982065182572E-4</v>
      </c>
    </row>
    <row r="159" spans="1:33">
      <c r="A159" t="s">
        <v>9</v>
      </c>
      <c r="B159" t="s">
        <v>1</v>
      </c>
      <c r="C159">
        <v>1996</v>
      </c>
      <c r="D159">
        <v>0</v>
      </c>
      <c r="E159">
        <v>11.55</v>
      </c>
      <c r="F159">
        <v>44032</v>
      </c>
      <c r="G159">
        <v>4024</v>
      </c>
      <c r="H159">
        <v>0</v>
      </c>
      <c r="I159">
        <v>0</v>
      </c>
      <c r="J159">
        <v>1175</v>
      </c>
      <c r="K159">
        <v>49231</v>
      </c>
      <c r="Z159" s="24">
        <v>1.77E-2</v>
      </c>
      <c r="AA159" s="23">
        <v>11164</v>
      </c>
      <c r="AB159" s="23">
        <v>9560</v>
      </c>
      <c r="AC159" s="23">
        <v>0</v>
      </c>
      <c r="AD159" s="23">
        <v>0</v>
      </c>
      <c r="AE159" s="23">
        <v>0</v>
      </c>
      <c r="AF159" s="23">
        <v>20724</v>
      </c>
      <c r="AG159">
        <f t="shared" si="2"/>
        <v>5.6328225889956388E-6</v>
      </c>
    </row>
    <row r="160" spans="1:33">
      <c r="A160" t="s">
        <v>9</v>
      </c>
      <c r="B160" t="s">
        <v>1</v>
      </c>
      <c r="C160">
        <v>1997</v>
      </c>
      <c r="D160">
        <v>0</v>
      </c>
      <c r="E160">
        <v>11.45</v>
      </c>
      <c r="F160">
        <v>42654</v>
      </c>
      <c r="G160">
        <v>3951</v>
      </c>
      <c r="H160">
        <v>0</v>
      </c>
      <c r="I160">
        <v>0</v>
      </c>
      <c r="J160">
        <v>1667</v>
      </c>
      <c r="K160">
        <v>48272</v>
      </c>
      <c r="Z160" s="24">
        <v>1.77E-2</v>
      </c>
      <c r="AA160" s="23">
        <v>40843</v>
      </c>
      <c r="AB160" s="23">
        <v>3386</v>
      </c>
      <c r="AC160" s="23">
        <v>19543</v>
      </c>
      <c r="AD160" s="23">
        <v>377</v>
      </c>
      <c r="AE160" s="23">
        <v>0</v>
      </c>
      <c r="AF160" s="23">
        <v>64149</v>
      </c>
      <c r="AG160">
        <f t="shared" si="2"/>
        <v>1.7435820124564816E-5</v>
      </c>
    </row>
    <row r="161" spans="1:33">
      <c r="A161" t="s">
        <v>9</v>
      </c>
      <c r="B161" t="s">
        <v>1</v>
      </c>
      <c r="C161">
        <v>1998</v>
      </c>
      <c r="D161">
        <v>0</v>
      </c>
      <c r="E161">
        <v>10.31</v>
      </c>
      <c r="F161">
        <v>36561</v>
      </c>
      <c r="G161">
        <v>4006</v>
      </c>
      <c r="H161">
        <v>1934</v>
      </c>
      <c r="I161">
        <v>0</v>
      </c>
      <c r="J161">
        <v>5216</v>
      </c>
      <c r="K161">
        <v>47717</v>
      </c>
      <c r="Z161" s="24">
        <v>1.77E-2</v>
      </c>
      <c r="AA161" s="23">
        <v>493287</v>
      </c>
      <c r="AB161" s="23">
        <v>222257</v>
      </c>
      <c r="AC161" s="23">
        <v>364842</v>
      </c>
      <c r="AD161" s="23">
        <v>3760</v>
      </c>
      <c r="AE161" s="23">
        <v>0</v>
      </c>
      <c r="AF161" s="23">
        <v>1084146</v>
      </c>
      <c r="AG161">
        <f t="shared" si="2"/>
        <v>2.9467294337817343E-4</v>
      </c>
    </row>
    <row r="162" spans="1:33">
      <c r="A162" t="s">
        <v>9</v>
      </c>
      <c r="B162" t="s">
        <v>1</v>
      </c>
      <c r="C162">
        <v>1999</v>
      </c>
      <c r="D162">
        <v>0</v>
      </c>
      <c r="E162">
        <v>11.68</v>
      </c>
      <c r="F162">
        <v>37551</v>
      </c>
      <c r="G162">
        <v>3993</v>
      </c>
      <c r="H162">
        <v>2199</v>
      </c>
      <c r="I162">
        <v>0</v>
      </c>
      <c r="J162">
        <v>5071</v>
      </c>
      <c r="K162">
        <v>48814</v>
      </c>
      <c r="Z162" s="24">
        <v>1.78E-2</v>
      </c>
      <c r="AA162" s="23">
        <v>2039</v>
      </c>
      <c r="AB162" s="23">
        <v>252</v>
      </c>
      <c r="AC162" s="23">
        <v>0</v>
      </c>
      <c r="AD162" s="23">
        <v>399</v>
      </c>
      <c r="AE162" s="23">
        <v>799</v>
      </c>
      <c r="AF162" s="23">
        <v>3489</v>
      </c>
      <c r="AG162">
        <f t="shared" si="2"/>
        <v>9.483168313552299E-7</v>
      </c>
    </row>
    <row r="163" spans="1:33">
      <c r="A163" t="s">
        <v>9</v>
      </c>
      <c r="B163" t="s">
        <v>1</v>
      </c>
      <c r="C163">
        <v>2000</v>
      </c>
      <c r="D163">
        <v>0</v>
      </c>
      <c r="E163">
        <v>14.55</v>
      </c>
      <c r="F163">
        <v>45087</v>
      </c>
      <c r="G163">
        <v>4407</v>
      </c>
      <c r="H163">
        <v>2070</v>
      </c>
      <c r="I163">
        <v>0</v>
      </c>
      <c r="J163">
        <v>0</v>
      </c>
      <c r="K163">
        <v>51564</v>
      </c>
      <c r="Z163" s="24">
        <v>1.78E-2</v>
      </c>
      <c r="AA163" s="23">
        <v>16340</v>
      </c>
      <c r="AB163" s="23">
        <v>21377</v>
      </c>
      <c r="AC163" s="23">
        <v>2930</v>
      </c>
      <c r="AD163" s="23">
        <v>0</v>
      </c>
      <c r="AE163" s="23">
        <v>0</v>
      </c>
      <c r="AF163" s="23">
        <v>40647</v>
      </c>
      <c r="AG163">
        <f t="shared" si="2"/>
        <v>1.1047931855573526E-5</v>
      </c>
    </row>
    <row r="164" spans="1:33">
      <c r="A164" t="s">
        <v>9</v>
      </c>
      <c r="B164" t="s">
        <v>1</v>
      </c>
      <c r="C164">
        <v>2001</v>
      </c>
      <c r="D164">
        <v>0</v>
      </c>
      <c r="E164">
        <v>10.06</v>
      </c>
      <c r="F164">
        <v>44752</v>
      </c>
      <c r="G164">
        <v>5229</v>
      </c>
      <c r="H164">
        <v>0</v>
      </c>
      <c r="I164">
        <v>0</v>
      </c>
      <c r="J164">
        <v>2103</v>
      </c>
      <c r="K164">
        <v>52084</v>
      </c>
      <c r="Z164" s="24">
        <v>1.7899999999999999E-2</v>
      </c>
      <c r="AA164" s="23">
        <v>12388</v>
      </c>
      <c r="AB164" s="23">
        <v>2210</v>
      </c>
      <c r="AC164" s="23">
        <v>0</v>
      </c>
      <c r="AD164" s="23">
        <v>0</v>
      </c>
      <c r="AE164" s="23">
        <v>0</v>
      </c>
      <c r="AF164" s="23">
        <v>14598</v>
      </c>
      <c r="AG164">
        <f t="shared" si="2"/>
        <v>3.9677641456358975E-6</v>
      </c>
    </row>
    <row r="165" spans="1:33">
      <c r="A165" t="s">
        <v>9</v>
      </c>
      <c r="B165" t="s">
        <v>1</v>
      </c>
      <c r="C165">
        <v>2002</v>
      </c>
      <c r="D165">
        <v>0</v>
      </c>
      <c r="E165">
        <v>10.51</v>
      </c>
      <c r="F165">
        <v>46544</v>
      </c>
      <c r="G165">
        <v>6210</v>
      </c>
      <c r="H165">
        <v>0</v>
      </c>
      <c r="I165">
        <v>0</v>
      </c>
      <c r="J165">
        <v>2207</v>
      </c>
      <c r="K165">
        <v>54961</v>
      </c>
      <c r="Z165" s="24">
        <v>1.7899999999999999E-2</v>
      </c>
      <c r="AA165" s="23">
        <v>65173</v>
      </c>
      <c r="AB165" s="23">
        <v>51841</v>
      </c>
      <c r="AC165" s="23">
        <v>0</v>
      </c>
      <c r="AD165" s="23">
        <v>0</v>
      </c>
      <c r="AE165" s="23">
        <v>0</v>
      </c>
      <c r="AF165" s="23">
        <v>117014</v>
      </c>
      <c r="AG165">
        <f t="shared" si="2"/>
        <v>3.1804627602235849E-5</v>
      </c>
    </row>
    <row r="166" spans="1:33">
      <c r="A166" t="s">
        <v>9</v>
      </c>
      <c r="B166" t="s">
        <v>1</v>
      </c>
      <c r="C166">
        <v>2003</v>
      </c>
      <c r="D166">
        <v>0</v>
      </c>
      <c r="E166">
        <v>9.34</v>
      </c>
      <c r="F166">
        <v>47424</v>
      </c>
      <c r="G166">
        <v>8647</v>
      </c>
      <c r="H166">
        <v>0</v>
      </c>
      <c r="I166">
        <v>0</v>
      </c>
      <c r="J166">
        <v>0</v>
      </c>
      <c r="K166">
        <v>56071</v>
      </c>
      <c r="Z166" s="24">
        <v>1.7899999999999999E-2</v>
      </c>
      <c r="AA166" s="23">
        <v>161273</v>
      </c>
      <c r="AB166" s="23">
        <v>144457</v>
      </c>
      <c r="AC166" s="23">
        <v>346403</v>
      </c>
      <c r="AD166" s="23">
        <v>1327</v>
      </c>
      <c r="AE166" s="23">
        <v>0</v>
      </c>
      <c r="AF166" s="23">
        <v>653460</v>
      </c>
      <c r="AG166">
        <f t="shared" si="2"/>
        <v>1.7761166999638538E-4</v>
      </c>
    </row>
    <row r="167" spans="1:33">
      <c r="A167" t="s">
        <v>9</v>
      </c>
      <c r="B167" t="s">
        <v>1</v>
      </c>
      <c r="C167">
        <v>2004</v>
      </c>
      <c r="D167">
        <v>0</v>
      </c>
      <c r="E167">
        <v>8.66</v>
      </c>
      <c r="F167">
        <v>46856</v>
      </c>
      <c r="G167">
        <v>6151</v>
      </c>
      <c r="H167">
        <v>2041</v>
      </c>
      <c r="I167">
        <v>0</v>
      </c>
      <c r="J167">
        <v>0</v>
      </c>
      <c r="K167">
        <v>55048</v>
      </c>
      <c r="Z167" s="24">
        <v>1.7899999999999999E-2</v>
      </c>
      <c r="AA167" s="23">
        <v>623709</v>
      </c>
      <c r="AB167" s="23">
        <v>376722</v>
      </c>
      <c r="AC167" s="23">
        <v>1649144</v>
      </c>
      <c r="AD167" s="23">
        <v>4192</v>
      </c>
      <c r="AE167" s="23">
        <v>2071</v>
      </c>
      <c r="AF167" s="23">
        <v>2655838</v>
      </c>
      <c r="AG167">
        <f t="shared" si="2"/>
        <v>7.218618162088882E-4</v>
      </c>
    </row>
    <row r="168" spans="1:33">
      <c r="A168" t="s">
        <v>9</v>
      </c>
      <c r="B168" t="s">
        <v>1</v>
      </c>
      <c r="C168">
        <v>2005</v>
      </c>
      <c r="D168">
        <v>0</v>
      </c>
      <c r="E168">
        <v>8.34</v>
      </c>
      <c r="F168">
        <v>49684</v>
      </c>
      <c r="G168">
        <v>4190</v>
      </c>
      <c r="H168">
        <v>3936</v>
      </c>
      <c r="I168">
        <v>0</v>
      </c>
      <c r="J168">
        <v>0</v>
      </c>
      <c r="K168">
        <v>57810</v>
      </c>
      <c r="Z168" s="24">
        <v>1.8000000000000002E-2</v>
      </c>
      <c r="AA168" s="23">
        <v>134373</v>
      </c>
      <c r="AB168" s="23">
        <v>106907</v>
      </c>
      <c r="AC168" s="23">
        <v>457189</v>
      </c>
      <c r="AD168" s="23">
        <v>0</v>
      </c>
      <c r="AE168" s="23">
        <v>0</v>
      </c>
      <c r="AF168" s="23">
        <v>698469</v>
      </c>
      <c r="AG168">
        <f t="shared" si="2"/>
        <v>1.8984520174257841E-4</v>
      </c>
    </row>
    <row r="169" spans="1:33">
      <c r="A169" t="s">
        <v>9</v>
      </c>
      <c r="B169" t="s">
        <v>1</v>
      </c>
      <c r="C169">
        <v>2006</v>
      </c>
      <c r="D169">
        <v>0</v>
      </c>
      <c r="E169">
        <v>10.23</v>
      </c>
      <c r="F169">
        <v>50407</v>
      </c>
      <c r="G169">
        <v>5274</v>
      </c>
      <c r="H169">
        <v>3934</v>
      </c>
      <c r="I169">
        <v>0</v>
      </c>
      <c r="J169">
        <v>0</v>
      </c>
      <c r="K169">
        <v>59615</v>
      </c>
      <c r="Z169" s="24">
        <v>1.8100000000000002E-2</v>
      </c>
      <c r="AA169" s="23">
        <v>17928</v>
      </c>
      <c r="AB169" s="23">
        <v>11797</v>
      </c>
      <c r="AC169" s="23">
        <v>19161</v>
      </c>
      <c r="AD169" s="23">
        <v>202</v>
      </c>
      <c r="AE169" s="23">
        <v>3728</v>
      </c>
      <c r="AF169" s="23">
        <v>52816</v>
      </c>
      <c r="AG169">
        <f t="shared" si="2"/>
        <v>1.4355489184539358E-5</v>
      </c>
    </row>
    <row r="170" spans="1:33">
      <c r="A170" t="s">
        <v>10</v>
      </c>
      <c r="B170" t="s">
        <v>1</v>
      </c>
      <c r="C170">
        <v>1988</v>
      </c>
      <c r="D170">
        <v>0</v>
      </c>
      <c r="E170">
        <v>15.5</v>
      </c>
      <c r="F170">
        <v>10824</v>
      </c>
      <c r="G170">
        <v>7181</v>
      </c>
      <c r="H170">
        <v>0</v>
      </c>
      <c r="I170">
        <v>0</v>
      </c>
      <c r="J170">
        <v>0</v>
      </c>
      <c r="K170">
        <v>18005</v>
      </c>
      <c r="Z170" s="24">
        <v>1.8100000000000002E-2</v>
      </c>
      <c r="AA170" s="23">
        <v>293443</v>
      </c>
      <c r="AB170" s="23">
        <v>93518</v>
      </c>
      <c r="AC170" s="23">
        <v>211206</v>
      </c>
      <c r="AD170" s="23">
        <v>900</v>
      </c>
      <c r="AE170" s="23">
        <v>51246</v>
      </c>
      <c r="AF170" s="23">
        <v>650313</v>
      </c>
      <c r="AG170">
        <f t="shared" si="2"/>
        <v>1.767563094150512E-4</v>
      </c>
    </row>
    <row r="171" spans="1:33">
      <c r="A171" t="s">
        <v>10</v>
      </c>
      <c r="B171" t="s">
        <v>1</v>
      </c>
      <c r="C171">
        <v>1989</v>
      </c>
      <c r="D171">
        <v>0</v>
      </c>
      <c r="E171">
        <v>10.92</v>
      </c>
      <c r="F171">
        <v>10326</v>
      </c>
      <c r="G171">
        <v>6056</v>
      </c>
      <c r="H171">
        <v>0</v>
      </c>
      <c r="I171">
        <v>0</v>
      </c>
      <c r="J171">
        <v>4323</v>
      </c>
      <c r="K171">
        <v>20705</v>
      </c>
      <c r="Z171" s="24">
        <v>1.8200000000000001E-2</v>
      </c>
      <c r="AA171" s="23">
        <v>4790</v>
      </c>
      <c r="AB171" s="23">
        <v>3566</v>
      </c>
      <c r="AC171" s="23">
        <v>550</v>
      </c>
      <c r="AD171" s="23">
        <v>0</v>
      </c>
      <c r="AE171" s="23">
        <v>0</v>
      </c>
      <c r="AF171" s="23">
        <v>8906</v>
      </c>
      <c r="AG171">
        <f t="shared" si="2"/>
        <v>2.4206677271566862E-6</v>
      </c>
    </row>
    <row r="172" spans="1:33">
      <c r="A172" t="s">
        <v>10</v>
      </c>
      <c r="B172" t="s">
        <v>1</v>
      </c>
      <c r="C172">
        <v>1990</v>
      </c>
      <c r="D172">
        <v>0</v>
      </c>
      <c r="E172">
        <v>13.62</v>
      </c>
      <c r="F172">
        <v>8707</v>
      </c>
      <c r="G172">
        <v>8414</v>
      </c>
      <c r="H172">
        <v>0</v>
      </c>
      <c r="I172">
        <v>0</v>
      </c>
      <c r="J172">
        <v>1713</v>
      </c>
      <c r="K172">
        <v>18834</v>
      </c>
      <c r="Z172" s="24">
        <v>1.8200000000000001E-2</v>
      </c>
      <c r="AA172" s="23">
        <v>112202</v>
      </c>
      <c r="AB172" s="23">
        <v>41027</v>
      </c>
      <c r="AC172" s="23">
        <v>752836</v>
      </c>
      <c r="AD172" s="23">
        <v>331</v>
      </c>
      <c r="AE172" s="23">
        <v>2923</v>
      </c>
      <c r="AF172" s="23">
        <v>909319</v>
      </c>
      <c r="AG172">
        <f t="shared" si="2"/>
        <v>2.4715463249386823E-4</v>
      </c>
    </row>
    <row r="173" spans="1:33">
      <c r="A173" t="s">
        <v>10</v>
      </c>
      <c r="B173" t="s">
        <v>1</v>
      </c>
      <c r="C173">
        <v>1991</v>
      </c>
      <c r="D173">
        <v>0</v>
      </c>
      <c r="E173">
        <v>12.78</v>
      </c>
      <c r="F173">
        <v>9721</v>
      </c>
      <c r="G173">
        <v>9356</v>
      </c>
      <c r="H173">
        <v>0</v>
      </c>
      <c r="I173">
        <v>0</v>
      </c>
      <c r="J173">
        <v>1713</v>
      </c>
      <c r="K173">
        <v>20790</v>
      </c>
      <c r="Z173" s="24">
        <v>1.83E-2</v>
      </c>
      <c r="AA173" s="23">
        <v>99507</v>
      </c>
      <c r="AB173" s="23">
        <v>234792</v>
      </c>
      <c r="AC173" s="23">
        <v>472301</v>
      </c>
      <c r="AD173" s="23">
        <v>0</v>
      </c>
      <c r="AE173" s="23">
        <v>0</v>
      </c>
      <c r="AF173" s="23">
        <v>806600</v>
      </c>
      <c r="AG173">
        <f t="shared" si="2"/>
        <v>2.1923541306137243E-4</v>
      </c>
    </row>
    <row r="174" spans="1:33">
      <c r="A174" t="s">
        <v>10</v>
      </c>
      <c r="B174" t="s">
        <v>1</v>
      </c>
      <c r="C174">
        <v>1992</v>
      </c>
      <c r="D174">
        <v>0</v>
      </c>
      <c r="E174">
        <v>10.98</v>
      </c>
      <c r="F174">
        <v>12372</v>
      </c>
      <c r="G174">
        <v>8699</v>
      </c>
      <c r="H174">
        <v>0</v>
      </c>
      <c r="I174">
        <v>0</v>
      </c>
      <c r="J174">
        <v>148</v>
      </c>
      <c r="K174">
        <v>21219</v>
      </c>
      <c r="Z174" s="24">
        <v>1.84E-2</v>
      </c>
      <c r="AA174" s="23">
        <v>7334</v>
      </c>
      <c r="AB174" s="23">
        <v>4215</v>
      </c>
      <c r="AC174" s="23">
        <v>9432</v>
      </c>
      <c r="AD174" s="23">
        <v>0</v>
      </c>
      <c r="AE174" s="23">
        <v>38</v>
      </c>
      <c r="AF174" s="23">
        <v>21019</v>
      </c>
      <c r="AG174">
        <f t="shared" si="2"/>
        <v>5.7130041496863219E-6</v>
      </c>
    </row>
    <row r="175" spans="1:33">
      <c r="A175" t="s">
        <v>10</v>
      </c>
      <c r="B175" t="s">
        <v>1</v>
      </c>
      <c r="C175">
        <v>1993</v>
      </c>
      <c r="D175">
        <v>0</v>
      </c>
      <c r="E175">
        <v>11.97</v>
      </c>
      <c r="F175">
        <v>10819</v>
      </c>
      <c r="G175">
        <v>9307</v>
      </c>
      <c r="H175">
        <v>1183</v>
      </c>
      <c r="I175">
        <v>0</v>
      </c>
      <c r="J175">
        <v>1618</v>
      </c>
      <c r="K175">
        <v>22927</v>
      </c>
      <c r="Z175" s="24">
        <v>1.84E-2</v>
      </c>
      <c r="AA175" s="23">
        <v>48271</v>
      </c>
      <c r="AB175" s="23">
        <v>42834</v>
      </c>
      <c r="AC175" s="23">
        <v>46335</v>
      </c>
      <c r="AD175" s="23">
        <v>0</v>
      </c>
      <c r="AE175" s="23">
        <v>0</v>
      </c>
      <c r="AF175" s="23">
        <v>137440</v>
      </c>
      <c r="AG175">
        <f t="shared" si="2"/>
        <v>3.7356453224838864E-5</v>
      </c>
    </row>
    <row r="176" spans="1:33">
      <c r="A176" t="s">
        <v>10</v>
      </c>
      <c r="B176" t="s">
        <v>1</v>
      </c>
      <c r="C176">
        <v>1994</v>
      </c>
      <c r="D176">
        <v>0</v>
      </c>
      <c r="E176">
        <v>13.86</v>
      </c>
      <c r="F176">
        <v>9357</v>
      </c>
      <c r="G176">
        <v>10270</v>
      </c>
      <c r="H176">
        <v>1183</v>
      </c>
      <c r="I176">
        <v>0</v>
      </c>
      <c r="J176">
        <v>2127</v>
      </c>
      <c r="K176">
        <v>22937</v>
      </c>
      <c r="Z176" s="24">
        <v>1.84E-2</v>
      </c>
      <c r="AA176" s="23">
        <v>82988</v>
      </c>
      <c r="AB176" s="23">
        <v>103518</v>
      </c>
      <c r="AC176" s="23">
        <v>0</v>
      </c>
      <c r="AD176" s="23">
        <v>641</v>
      </c>
      <c r="AE176" s="23">
        <v>0</v>
      </c>
      <c r="AF176" s="23">
        <v>187147</v>
      </c>
      <c r="AG176">
        <f t="shared" si="2"/>
        <v>5.0866910300268619E-5</v>
      </c>
    </row>
    <row r="177" spans="1:33">
      <c r="A177" t="s">
        <v>10</v>
      </c>
      <c r="B177" t="s">
        <v>1</v>
      </c>
      <c r="C177">
        <v>1995</v>
      </c>
      <c r="D177">
        <v>0</v>
      </c>
      <c r="E177">
        <v>10.029999999999999</v>
      </c>
      <c r="F177">
        <v>9274</v>
      </c>
      <c r="G177">
        <v>9431</v>
      </c>
      <c r="H177">
        <v>1288</v>
      </c>
      <c r="I177">
        <v>0</v>
      </c>
      <c r="J177">
        <v>2423</v>
      </c>
      <c r="K177">
        <v>22416</v>
      </c>
      <c r="Z177" s="24">
        <v>1.84E-2</v>
      </c>
      <c r="AA177" s="23">
        <v>458203</v>
      </c>
      <c r="AB177" s="23">
        <v>251327</v>
      </c>
      <c r="AC177" s="23">
        <v>270061</v>
      </c>
      <c r="AD177" s="23">
        <v>0</v>
      </c>
      <c r="AE177" s="23">
        <v>0</v>
      </c>
      <c r="AF177" s="23">
        <v>979591</v>
      </c>
      <c r="AG177">
        <f t="shared" si="2"/>
        <v>2.6625469565609084E-4</v>
      </c>
    </row>
    <row r="178" spans="1:33">
      <c r="A178" t="s">
        <v>10</v>
      </c>
      <c r="B178" t="s">
        <v>1</v>
      </c>
      <c r="C178">
        <v>1996</v>
      </c>
      <c r="D178">
        <v>0</v>
      </c>
      <c r="E178">
        <v>7.96</v>
      </c>
      <c r="F178">
        <v>9779</v>
      </c>
      <c r="G178">
        <v>10451</v>
      </c>
      <c r="H178">
        <v>1430</v>
      </c>
      <c r="I178">
        <v>0</v>
      </c>
      <c r="J178">
        <v>2964</v>
      </c>
      <c r="K178">
        <v>24624</v>
      </c>
      <c r="Z178" s="24">
        <v>1.8500000000000003E-2</v>
      </c>
      <c r="AA178" s="23">
        <v>34031</v>
      </c>
      <c r="AB178" s="23">
        <v>26409</v>
      </c>
      <c r="AC178" s="23">
        <v>0</v>
      </c>
      <c r="AD178" s="23">
        <v>0</v>
      </c>
      <c r="AE178" s="23">
        <v>970</v>
      </c>
      <c r="AF178" s="23">
        <v>61410</v>
      </c>
      <c r="AG178">
        <f t="shared" si="2"/>
        <v>1.6691354718694372E-5</v>
      </c>
    </row>
    <row r="179" spans="1:33">
      <c r="A179" t="s">
        <v>10</v>
      </c>
      <c r="B179" t="s">
        <v>1</v>
      </c>
      <c r="C179">
        <v>1997</v>
      </c>
      <c r="D179">
        <v>0</v>
      </c>
      <c r="E179">
        <v>12.52</v>
      </c>
      <c r="F179">
        <v>8454</v>
      </c>
      <c r="G179">
        <v>10873</v>
      </c>
      <c r="H179">
        <v>1481</v>
      </c>
      <c r="I179">
        <v>0</v>
      </c>
      <c r="J179">
        <v>2823</v>
      </c>
      <c r="K179">
        <v>23631</v>
      </c>
      <c r="Z179" s="24">
        <v>1.8500000000000003E-2</v>
      </c>
      <c r="AA179" s="23">
        <v>45000</v>
      </c>
      <c r="AB179" s="23">
        <v>15000</v>
      </c>
      <c r="AC179" s="23">
        <v>40000</v>
      </c>
      <c r="AD179" s="23">
        <v>0</v>
      </c>
      <c r="AE179" s="23">
        <v>2000</v>
      </c>
      <c r="AF179" s="23">
        <v>102000</v>
      </c>
      <c r="AG179">
        <f t="shared" si="2"/>
        <v>2.7723793865931053E-5</v>
      </c>
    </row>
    <row r="180" spans="1:33">
      <c r="A180" t="s">
        <v>10</v>
      </c>
      <c r="B180" t="s">
        <v>1</v>
      </c>
      <c r="C180">
        <v>1998</v>
      </c>
      <c r="D180">
        <v>0</v>
      </c>
      <c r="E180">
        <v>13.4</v>
      </c>
      <c r="F180">
        <v>8316</v>
      </c>
      <c r="G180">
        <v>10722</v>
      </c>
      <c r="H180">
        <v>1021</v>
      </c>
      <c r="I180">
        <v>0</v>
      </c>
      <c r="J180">
        <v>2353</v>
      </c>
      <c r="K180">
        <v>22412</v>
      </c>
      <c r="Z180" s="24">
        <v>1.8600000000000002E-2</v>
      </c>
      <c r="AA180" s="23">
        <v>80863</v>
      </c>
      <c r="AB180" s="23">
        <v>103543</v>
      </c>
      <c r="AC180" s="23">
        <v>0</v>
      </c>
      <c r="AD180" s="23">
        <v>1869</v>
      </c>
      <c r="AE180" s="23">
        <v>0</v>
      </c>
      <c r="AF180" s="23">
        <v>186275</v>
      </c>
      <c r="AG180">
        <f t="shared" si="2"/>
        <v>5.0629899042904975E-5</v>
      </c>
    </row>
    <row r="181" spans="1:33">
      <c r="A181" t="s">
        <v>10</v>
      </c>
      <c r="B181" t="s">
        <v>1</v>
      </c>
      <c r="C181">
        <v>1999</v>
      </c>
      <c r="D181">
        <v>0</v>
      </c>
      <c r="E181">
        <v>12.09</v>
      </c>
      <c r="F181">
        <v>8182</v>
      </c>
      <c r="G181">
        <v>11613</v>
      </c>
      <c r="H181">
        <v>781</v>
      </c>
      <c r="I181">
        <v>0</v>
      </c>
      <c r="J181">
        <v>2440</v>
      </c>
      <c r="K181">
        <v>23016</v>
      </c>
      <c r="Z181" s="24">
        <v>1.8600000000000002E-2</v>
      </c>
      <c r="AA181" s="23">
        <v>170499</v>
      </c>
      <c r="AB181" s="23">
        <v>290941</v>
      </c>
      <c r="AC181" s="23">
        <v>112397</v>
      </c>
      <c r="AD181" s="23">
        <v>0</v>
      </c>
      <c r="AE181" s="23">
        <v>0</v>
      </c>
      <c r="AF181" s="23">
        <v>573837</v>
      </c>
      <c r="AG181">
        <f t="shared" si="2"/>
        <v>1.5596998726121841E-4</v>
      </c>
    </row>
    <row r="182" spans="1:33">
      <c r="A182" t="s">
        <v>10</v>
      </c>
      <c r="B182" t="s">
        <v>1</v>
      </c>
      <c r="C182">
        <v>2000</v>
      </c>
      <c r="D182">
        <v>0</v>
      </c>
      <c r="E182">
        <v>13</v>
      </c>
      <c r="F182">
        <v>8016</v>
      </c>
      <c r="G182">
        <v>11716</v>
      </c>
      <c r="H182">
        <v>863</v>
      </c>
      <c r="I182">
        <v>0</v>
      </c>
      <c r="J182">
        <v>3119</v>
      </c>
      <c r="K182">
        <v>23714</v>
      </c>
      <c r="Z182" s="24">
        <v>1.8700000000000001E-2</v>
      </c>
      <c r="AA182" s="23">
        <v>13616</v>
      </c>
      <c r="AB182" s="23">
        <v>2931</v>
      </c>
      <c r="AC182" s="23">
        <v>22048</v>
      </c>
      <c r="AD182" s="23">
        <v>78</v>
      </c>
      <c r="AE182" s="23">
        <v>1046</v>
      </c>
      <c r="AF182" s="23">
        <v>39719</v>
      </c>
      <c r="AG182">
        <f t="shared" si="2"/>
        <v>1.0795699691773681E-5</v>
      </c>
    </row>
    <row r="183" spans="1:33">
      <c r="A183" t="s">
        <v>10</v>
      </c>
      <c r="B183" t="s">
        <v>1</v>
      </c>
      <c r="C183">
        <v>2001</v>
      </c>
      <c r="D183">
        <v>0</v>
      </c>
      <c r="E183">
        <v>13.38</v>
      </c>
      <c r="F183">
        <v>9303</v>
      </c>
      <c r="G183">
        <v>11398</v>
      </c>
      <c r="H183">
        <v>819</v>
      </c>
      <c r="I183">
        <v>0</v>
      </c>
      <c r="J183">
        <v>3104</v>
      </c>
      <c r="K183">
        <v>24624</v>
      </c>
      <c r="Z183" s="24">
        <v>1.8700000000000001E-2</v>
      </c>
      <c r="AA183" s="23">
        <v>34760</v>
      </c>
      <c r="AB183" s="23">
        <v>22997</v>
      </c>
      <c r="AC183" s="23">
        <v>52209</v>
      </c>
      <c r="AD183" s="23">
        <v>0</v>
      </c>
      <c r="AE183" s="23">
        <v>3548</v>
      </c>
      <c r="AF183" s="23">
        <v>113514</v>
      </c>
      <c r="AG183">
        <f t="shared" si="2"/>
        <v>3.0853320949973505E-5</v>
      </c>
    </row>
    <row r="184" spans="1:33">
      <c r="A184" t="s">
        <v>10</v>
      </c>
      <c r="B184" t="s">
        <v>1</v>
      </c>
      <c r="C184">
        <v>2002</v>
      </c>
      <c r="D184">
        <v>0</v>
      </c>
      <c r="E184">
        <v>15.48</v>
      </c>
      <c r="F184">
        <v>9112</v>
      </c>
      <c r="G184">
        <v>10998</v>
      </c>
      <c r="H184">
        <v>821</v>
      </c>
      <c r="I184">
        <v>0</v>
      </c>
      <c r="J184">
        <v>3645</v>
      </c>
      <c r="K184">
        <v>24576</v>
      </c>
      <c r="Z184" s="24">
        <v>1.8700000000000001E-2</v>
      </c>
      <c r="AA184" s="23">
        <v>270469</v>
      </c>
      <c r="AB184" s="23">
        <v>108270</v>
      </c>
      <c r="AC184" s="23">
        <v>240822</v>
      </c>
      <c r="AD184" s="23">
        <v>947</v>
      </c>
      <c r="AE184" s="23">
        <v>62834</v>
      </c>
      <c r="AF184" s="23">
        <v>683342</v>
      </c>
      <c r="AG184">
        <f t="shared" si="2"/>
        <v>1.8573365439150059E-4</v>
      </c>
    </row>
    <row r="185" spans="1:33">
      <c r="A185" t="s">
        <v>10</v>
      </c>
      <c r="B185" t="s">
        <v>1</v>
      </c>
      <c r="C185">
        <v>2003</v>
      </c>
      <c r="D185">
        <v>0</v>
      </c>
      <c r="E185">
        <v>14.63</v>
      </c>
      <c r="F185">
        <v>8484</v>
      </c>
      <c r="G185">
        <v>16757</v>
      </c>
      <c r="H185">
        <v>979</v>
      </c>
      <c r="I185">
        <v>0</v>
      </c>
      <c r="J185">
        <v>0</v>
      </c>
      <c r="K185">
        <v>26220</v>
      </c>
      <c r="Z185" s="24">
        <v>1.8799999999999997E-2</v>
      </c>
      <c r="AA185" s="23">
        <v>141592</v>
      </c>
      <c r="AB185" s="23">
        <v>125597</v>
      </c>
      <c r="AC185" s="23">
        <v>233926</v>
      </c>
      <c r="AD185" s="23">
        <v>1271</v>
      </c>
      <c r="AE185" s="23">
        <v>0</v>
      </c>
      <c r="AF185" s="23">
        <v>502386</v>
      </c>
      <c r="AG185">
        <f t="shared" si="2"/>
        <v>1.3654946965813372E-4</v>
      </c>
    </row>
    <row r="186" spans="1:33">
      <c r="A186" t="s">
        <v>10</v>
      </c>
      <c r="B186" t="s">
        <v>1</v>
      </c>
      <c r="C186">
        <v>2004</v>
      </c>
      <c r="D186">
        <v>0</v>
      </c>
      <c r="E186">
        <v>10.24</v>
      </c>
      <c r="F186">
        <v>8564</v>
      </c>
      <c r="G186">
        <v>16869</v>
      </c>
      <c r="H186">
        <v>840</v>
      </c>
      <c r="I186">
        <v>0</v>
      </c>
      <c r="J186">
        <v>0</v>
      </c>
      <c r="K186">
        <v>26273</v>
      </c>
      <c r="Z186" s="24">
        <v>1.89E-2</v>
      </c>
      <c r="AA186" s="23">
        <v>406253</v>
      </c>
      <c r="AB186" s="23">
        <v>200614</v>
      </c>
      <c r="AC186" s="23">
        <v>647465</v>
      </c>
      <c r="AD186" s="23">
        <v>0</v>
      </c>
      <c r="AE186" s="23">
        <v>3741</v>
      </c>
      <c r="AF186" s="23">
        <v>1258073</v>
      </c>
      <c r="AG186">
        <f t="shared" si="2"/>
        <v>3.4194663255189686E-4</v>
      </c>
    </row>
    <row r="187" spans="1:33">
      <c r="A187" t="s">
        <v>10</v>
      </c>
      <c r="B187" t="s">
        <v>1</v>
      </c>
      <c r="C187">
        <v>2005</v>
      </c>
      <c r="D187">
        <v>0</v>
      </c>
      <c r="E187">
        <v>10.8</v>
      </c>
      <c r="F187">
        <v>10311</v>
      </c>
      <c r="G187">
        <v>14009</v>
      </c>
      <c r="H187">
        <v>896</v>
      </c>
      <c r="I187">
        <v>0</v>
      </c>
      <c r="J187">
        <v>0</v>
      </c>
      <c r="K187">
        <v>25216</v>
      </c>
      <c r="Z187" s="24">
        <v>1.9E-2</v>
      </c>
      <c r="AA187" s="23">
        <v>33623</v>
      </c>
      <c r="AB187" s="23">
        <v>13888</v>
      </c>
      <c r="AC187" s="23">
        <v>0</v>
      </c>
      <c r="AD187" s="23">
        <v>0</v>
      </c>
      <c r="AE187" s="23">
        <v>4122</v>
      </c>
      <c r="AF187" s="23">
        <v>51633</v>
      </c>
      <c r="AG187">
        <f t="shared" si="2"/>
        <v>1.4033947536074687E-5</v>
      </c>
    </row>
    <row r="188" spans="1:33">
      <c r="A188" t="s">
        <v>10</v>
      </c>
      <c r="B188" t="s">
        <v>1</v>
      </c>
      <c r="C188">
        <v>2006</v>
      </c>
      <c r="D188">
        <v>0</v>
      </c>
      <c r="E188">
        <v>11.42</v>
      </c>
      <c r="F188">
        <v>10511</v>
      </c>
      <c r="G188">
        <v>14217</v>
      </c>
      <c r="H188">
        <v>1003</v>
      </c>
      <c r="I188">
        <v>0</v>
      </c>
      <c r="J188">
        <v>0</v>
      </c>
      <c r="K188">
        <v>25731</v>
      </c>
      <c r="Z188" s="24">
        <v>1.9E-2</v>
      </c>
      <c r="AA188" s="23">
        <v>175721</v>
      </c>
      <c r="AB188" s="23">
        <v>101826</v>
      </c>
      <c r="AC188" s="23">
        <v>140630</v>
      </c>
      <c r="AD188" s="23">
        <v>1709</v>
      </c>
      <c r="AE188" s="23">
        <v>0</v>
      </c>
      <c r="AF188" s="23">
        <v>419886</v>
      </c>
      <c r="AG188">
        <f t="shared" si="2"/>
        <v>1.1412581285480713E-4</v>
      </c>
    </row>
    <row r="189" spans="1:33">
      <c r="A189" t="s">
        <v>11</v>
      </c>
      <c r="B189" t="s">
        <v>1</v>
      </c>
      <c r="C189">
        <v>1988</v>
      </c>
      <c r="D189">
        <v>0</v>
      </c>
      <c r="E189">
        <v>10.87</v>
      </c>
      <c r="F189">
        <v>125888</v>
      </c>
      <c r="G189">
        <v>29554</v>
      </c>
      <c r="H189">
        <v>25992</v>
      </c>
      <c r="I189">
        <v>134</v>
      </c>
      <c r="J189">
        <v>64863</v>
      </c>
      <c r="K189">
        <v>246431</v>
      </c>
      <c r="Z189" s="24">
        <v>1.9099999999999999E-2</v>
      </c>
      <c r="AA189" s="23">
        <v>14712</v>
      </c>
      <c r="AB189" s="23">
        <v>15010</v>
      </c>
      <c r="AC189" s="23">
        <v>3302</v>
      </c>
      <c r="AD189" s="23">
        <v>0</v>
      </c>
      <c r="AE189" s="23">
        <v>0</v>
      </c>
      <c r="AF189" s="23">
        <v>33024</v>
      </c>
      <c r="AG189">
        <f t="shared" si="2"/>
        <v>8.9759859669461488E-6</v>
      </c>
    </row>
    <row r="190" spans="1:33">
      <c r="A190" t="s">
        <v>11</v>
      </c>
      <c r="B190" t="s">
        <v>1</v>
      </c>
      <c r="C190">
        <v>1989</v>
      </c>
      <c r="D190">
        <v>0</v>
      </c>
      <c r="E190">
        <v>8.85</v>
      </c>
      <c r="F190">
        <v>130000</v>
      </c>
      <c r="G190">
        <v>31000</v>
      </c>
      <c r="H190">
        <v>26000</v>
      </c>
      <c r="I190">
        <v>130</v>
      </c>
      <c r="J190">
        <v>67000</v>
      </c>
      <c r="K190">
        <v>254130</v>
      </c>
      <c r="Z190" s="24">
        <v>1.9099999999999999E-2</v>
      </c>
      <c r="AA190" s="23">
        <v>59513</v>
      </c>
      <c r="AB190" s="23">
        <v>62954</v>
      </c>
      <c r="AC190" s="23">
        <v>14706</v>
      </c>
      <c r="AD190" s="23">
        <v>0</v>
      </c>
      <c r="AE190" s="23">
        <v>44676</v>
      </c>
      <c r="AF190" s="23">
        <v>181849</v>
      </c>
      <c r="AG190">
        <f t="shared" si="2"/>
        <v>4.942690383064408E-5</v>
      </c>
    </row>
    <row r="191" spans="1:33">
      <c r="A191" t="s">
        <v>11</v>
      </c>
      <c r="B191" t="s">
        <v>1</v>
      </c>
      <c r="C191">
        <v>1990</v>
      </c>
      <c r="D191">
        <v>0</v>
      </c>
      <c r="E191">
        <v>8.6999999999999993</v>
      </c>
      <c r="F191">
        <v>131861</v>
      </c>
      <c r="G191">
        <v>37802</v>
      </c>
      <c r="H191">
        <v>19651</v>
      </c>
      <c r="I191">
        <v>78</v>
      </c>
      <c r="J191">
        <v>70293</v>
      </c>
      <c r="K191">
        <v>259685</v>
      </c>
      <c r="Z191" s="24">
        <v>1.9199999999999998E-2</v>
      </c>
      <c r="AA191" s="23">
        <v>46000</v>
      </c>
      <c r="AB191" s="23">
        <v>12000</v>
      </c>
      <c r="AC191" s="23">
        <v>39000</v>
      </c>
      <c r="AD191" s="23">
        <v>0</v>
      </c>
      <c r="AE191" s="23">
        <v>5000</v>
      </c>
      <c r="AF191" s="23">
        <v>102000</v>
      </c>
      <c r="AG191">
        <f t="shared" si="2"/>
        <v>2.7723793865931053E-5</v>
      </c>
    </row>
    <row r="192" spans="1:33">
      <c r="A192" t="s">
        <v>11</v>
      </c>
      <c r="B192" t="s">
        <v>1</v>
      </c>
      <c r="C192">
        <v>1991</v>
      </c>
      <c r="D192">
        <v>0</v>
      </c>
      <c r="E192">
        <v>9.32</v>
      </c>
      <c r="F192">
        <v>142000</v>
      </c>
      <c r="G192">
        <v>36000</v>
      </c>
      <c r="H192">
        <v>25000</v>
      </c>
      <c r="I192">
        <v>100</v>
      </c>
      <c r="J192">
        <v>76000</v>
      </c>
      <c r="K192">
        <v>279100</v>
      </c>
      <c r="Z192" s="24">
        <v>1.9199999999999998E-2</v>
      </c>
      <c r="AA192" s="23">
        <v>183116</v>
      </c>
      <c r="AB192" s="23">
        <v>43618</v>
      </c>
      <c r="AC192" s="23">
        <v>0</v>
      </c>
      <c r="AD192" s="23">
        <v>0</v>
      </c>
      <c r="AE192" s="23">
        <v>0</v>
      </c>
      <c r="AF192" s="23">
        <v>226734</v>
      </c>
      <c r="AG192">
        <f t="shared" si="2"/>
        <v>6.1626732141156982E-5</v>
      </c>
    </row>
    <row r="193" spans="1:33">
      <c r="A193" t="s">
        <v>11</v>
      </c>
      <c r="B193" t="s">
        <v>1</v>
      </c>
      <c r="C193">
        <v>1992</v>
      </c>
      <c r="D193">
        <v>0</v>
      </c>
      <c r="E193">
        <v>9.7200000000000006</v>
      </c>
      <c r="F193">
        <v>138000</v>
      </c>
      <c r="G193">
        <v>40000</v>
      </c>
      <c r="H193">
        <v>27000</v>
      </c>
      <c r="I193">
        <v>1000</v>
      </c>
      <c r="J193">
        <v>80000</v>
      </c>
      <c r="K193">
        <v>286000</v>
      </c>
      <c r="Z193" s="24">
        <v>1.9299999999999998E-2</v>
      </c>
      <c r="AA193" s="23">
        <v>24504</v>
      </c>
      <c r="AB193" s="23">
        <v>12970</v>
      </c>
      <c r="AC193" s="23">
        <v>104581</v>
      </c>
      <c r="AD193" s="23">
        <v>0</v>
      </c>
      <c r="AE193" s="23">
        <v>0</v>
      </c>
      <c r="AF193" s="23">
        <v>142055</v>
      </c>
      <c r="AG193">
        <f t="shared" si="2"/>
        <v>3.8610818996321924E-5</v>
      </c>
    </row>
    <row r="194" spans="1:33">
      <c r="A194" t="s">
        <v>11</v>
      </c>
      <c r="B194" t="s">
        <v>1</v>
      </c>
      <c r="C194">
        <v>1993</v>
      </c>
      <c r="D194">
        <v>0</v>
      </c>
      <c r="E194">
        <v>8.73</v>
      </c>
      <c r="F194">
        <v>158000</v>
      </c>
      <c r="G194">
        <v>44000</v>
      </c>
      <c r="H194">
        <v>41000</v>
      </c>
      <c r="I194">
        <v>1000</v>
      </c>
      <c r="J194">
        <v>78000</v>
      </c>
      <c r="K194">
        <v>322000</v>
      </c>
      <c r="Z194" s="24">
        <v>1.9299999999999998E-2</v>
      </c>
      <c r="AA194" s="23">
        <v>141627</v>
      </c>
      <c r="AB194" s="23">
        <v>102185</v>
      </c>
      <c r="AC194" s="23">
        <v>388810</v>
      </c>
      <c r="AD194" s="23">
        <v>0</v>
      </c>
      <c r="AE194" s="23">
        <v>176</v>
      </c>
      <c r="AF194" s="23">
        <v>632798</v>
      </c>
      <c r="AG194">
        <f t="shared" si="2"/>
        <v>1.719956991252298E-4</v>
      </c>
    </row>
    <row r="195" spans="1:33">
      <c r="A195" t="s">
        <v>11</v>
      </c>
      <c r="B195" t="s">
        <v>1</v>
      </c>
      <c r="C195">
        <v>1994</v>
      </c>
      <c r="D195">
        <v>0</v>
      </c>
      <c r="E195">
        <v>5.77</v>
      </c>
      <c r="F195">
        <v>157000</v>
      </c>
      <c r="G195">
        <v>47000</v>
      </c>
      <c r="H195">
        <v>38000</v>
      </c>
      <c r="I195">
        <v>1000</v>
      </c>
      <c r="J195">
        <v>97000</v>
      </c>
      <c r="K195">
        <v>340000</v>
      </c>
      <c r="Z195" s="24">
        <v>1.9400000000000001E-2</v>
      </c>
      <c r="AA195" s="23">
        <v>4687</v>
      </c>
      <c r="AB195" s="23">
        <v>0</v>
      </c>
      <c r="AC195" s="23">
        <v>0</v>
      </c>
      <c r="AD195" s="23">
        <v>0</v>
      </c>
      <c r="AE195" s="23">
        <v>0</v>
      </c>
      <c r="AF195" s="23">
        <v>4687</v>
      </c>
      <c r="AG195">
        <f t="shared" ref="AG195:AG258" si="3">AF195/AF$3340</f>
        <v>1.2739355083295967E-6</v>
      </c>
    </row>
    <row r="196" spans="1:33">
      <c r="A196" t="s">
        <v>11</v>
      </c>
      <c r="B196" t="s">
        <v>1</v>
      </c>
      <c r="C196">
        <v>1995</v>
      </c>
      <c r="D196">
        <v>0</v>
      </c>
      <c r="E196">
        <v>7.6</v>
      </c>
      <c r="F196">
        <v>160092</v>
      </c>
      <c r="G196">
        <v>52630</v>
      </c>
      <c r="H196">
        <v>38556</v>
      </c>
      <c r="I196">
        <v>452</v>
      </c>
      <c r="J196">
        <v>76807</v>
      </c>
      <c r="K196">
        <v>328537</v>
      </c>
      <c r="Z196" s="24">
        <v>1.9400000000000001E-2</v>
      </c>
      <c r="AA196" s="23">
        <v>4687</v>
      </c>
      <c r="AB196" s="23">
        <v>0</v>
      </c>
      <c r="AC196" s="23">
        <v>0</v>
      </c>
      <c r="AD196" s="23">
        <v>0</v>
      </c>
      <c r="AE196" s="23">
        <v>0</v>
      </c>
      <c r="AF196" s="23">
        <v>4687</v>
      </c>
      <c r="AG196">
        <f t="shared" si="3"/>
        <v>1.2739355083295967E-6</v>
      </c>
    </row>
    <row r="197" spans="1:33">
      <c r="A197" t="s">
        <v>11</v>
      </c>
      <c r="B197" t="s">
        <v>1</v>
      </c>
      <c r="C197">
        <v>1996</v>
      </c>
      <c r="D197">
        <v>0</v>
      </c>
      <c r="E197">
        <v>10.94</v>
      </c>
      <c r="F197">
        <v>176893</v>
      </c>
      <c r="G197">
        <v>60157</v>
      </c>
      <c r="H197">
        <v>43582</v>
      </c>
      <c r="I197">
        <v>495</v>
      </c>
      <c r="J197">
        <v>87412</v>
      </c>
      <c r="K197">
        <v>368539</v>
      </c>
      <c r="Z197" s="24">
        <v>1.9400000000000001E-2</v>
      </c>
      <c r="AA197" s="23">
        <v>4687</v>
      </c>
      <c r="AB197" s="23">
        <v>0</v>
      </c>
      <c r="AC197" s="23">
        <v>0</v>
      </c>
      <c r="AD197" s="23">
        <v>0</v>
      </c>
      <c r="AE197" s="23">
        <v>0</v>
      </c>
      <c r="AF197" s="23">
        <v>4687</v>
      </c>
      <c r="AG197">
        <f t="shared" si="3"/>
        <v>1.2739355083295967E-6</v>
      </c>
    </row>
    <row r="198" spans="1:33">
      <c r="A198" t="s">
        <v>11</v>
      </c>
      <c r="B198" t="s">
        <v>1</v>
      </c>
      <c r="C198">
        <v>1997</v>
      </c>
      <c r="D198">
        <v>0</v>
      </c>
      <c r="E198">
        <v>7.76</v>
      </c>
      <c r="F198">
        <v>176323</v>
      </c>
      <c r="G198">
        <v>67919</v>
      </c>
      <c r="H198">
        <v>44892</v>
      </c>
      <c r="I198">
        <v>500</v>
      </c>
      <c r="J198">
        <v>86963</v>
      </c>
      <c r="K198">
        <v>376597</v>
      </c>
      <c r="Z198" s="24">
        <v>1.9400000000000001E-2</v>
      </c>
      <c r="AA198" s="23">
        <v>706350</v>
      </c>
      <c r="AB198" s="23">
        <v>441434</v>
      </c>
      <c r="AC198" s="23">
        <v>339881</v>
      </c>
      <c r="AD198" s="23">
        <v>0</v>
      </c>
      <c r="AE198" s="23">
        <v>0</v>
      </c>
      <c r="AF198" s="23">
        <v>1487665</v>
      </c>
      <c r="AG198">
        <f t="shared" si="3"/>
        <v>4.0435017452510123E-4</v>
      </c>
    </row>
    <row r="199" spans="1:33">
      <c r="A199" t="s">
        <v>11</v>
      </c>
      <c r="B199" t="s">
        <v>1</v>
      </c>
      <c r="C199">
        <v>1998</v>
      </c>
      <c r="D199">
        <v>0</v>
      </c>
      <c r="E199">
        <v>8.1</v>
      </c>
      <c r="F199">
        <v>174511</v>
      </c>
      <c r="G199">
        <v>73980</v>
      </c>
      <c r="H199">
        <v>41621</v>
      </c>
      <c r="I199">
        <v>526</v>
      </c>
      <c r="J199">
        <v>91580</v>
      </c>
      <c r="K199">
        <v>382218</v>
      </c>
      <c r="Z199" s="24">
        <v>1.95E-2</v>
      </c>
      <c r="AA199" s="23">
        <v>2666</v>
      </c>
      <c r="AB199" s="23">
        <v>100</v>
      </c>
      <c r="AC199" s="23">
        <v>112</v>
      </c>
      <c r="AD199" s="23">
        <v>0</v>
      </c>
      <c r="AE199" s="23">
        <v>389</v>
      </c>
      <c r="AF199" s="23">
        <v>3267</v>
      </c>
      <c r="AG199">
        <f t="shared" si="3"/>
        <v>8.8797680941173293E-7</v>
      </c>
    </row>
    <row r="200" spans="1:33">
      <c r="A200" t="s">
        <v>11</v>
      </c>
      <c r="B200" t="s">
        <v>1</v>
      </c>
      <c r="C200">
        <v>1999</v>
      </c>
      <c r="D200">
        <v>0</v>
      </c>
      <c r="E200">
        <v>6.9</v>
      </c>
      <c r="F200">
        <v>179549</v>
      </c>
      <c r="G200">
        <v>67613</v>
      </c>
      <c r="H200">
        <v>67652</v>
      </c>
      <c r="I200">
        <v>578</v>
      </c>
      <c r="J200">
        <v>105613</v>
      </c>
      <c r="K200">
        <v>421005</v>
      </c>
      <c r="Z200" s="24">
        <v>1.95E-2</v>
      </c>
      <c r="AA200" s="23">
        <v>166873</v>
      </c>
      <c r="AB200" s="23">
        <v>147462</v>
      </c>
      <c r="AC200" s="23">
        <v>347604</v>
      </c>
      <c r="AD200" s="23">
        <v>1370</v>
      </c>
      <c r="AE200" s="23">
        <v>0</v>
      </c>
      <c r="AF200" s="23">
        <v>663309</v>
      </c>
      <c r="AG200">
        <f t="shared" si="3"/>
        <v>1.8028864691585158E-4</v>
      </c>
    </row>
    <row r="201" spans="1:33">
      <c r="A201" t="s">
        <v>11</v>
      </c>
      <c r="B201" t="s">
        <v>1</v>
      </c>
      <c r="C201">
        <v>2000</v>
      </c>
      <c r="D201">
        <v>0</v>
      </c>
      <c r="E201">
        <v>7.43</v>
      </c>
      <c r="F201">
        <v>188728</v>
      </c>
      <c r="G201">
        <v>73737</v>
      </c>
      <c r="H201">
        <v>66157</v>
      </c>
      <c r="I201">
        <v>617</v>
      </c>
      <c r="J201">
        <v>101862</v>
      </c>
      <c r="K201">
        <v>431101</v>
      </c>
      <c r="Z201" s="24">
        <v>1.95E-2</v>
      </c>
      <c r="AA201" s="23">
        <v>281485</v>
      </c>
      <c r="AB201" s="23">
        <v>108580</v>
      </c>
      <c r="AC201" s="23">
        <v>238891</v>
      </c>
      <c r="AD201" s="23">
        <v>900</v>
      </c>
      <c r="AE201" s="23">
        <v>59921</v>
      </c>
      <c r="AF201" s="23">
        <v>689777</v>
      </c>
      <c r="AG201">
        <f t="shared" si="3"/>
        <v>1.8748269962216006E-4</v>
      </c>
    </row>
    <row r="202" spans="1:33">
      <c r="A202" t="s">
        <v>11</v>
      </c>
      <c r="B202" t="s">
        <v>1</v>
      </c>
      <c r="C202">
        <v>2001</v>
      </c>
      <c r="D202">
        <v>0</v>
      </c>
      <c r="E202">
        <v>6.29</v>
      </c>
      <c r="F202">
        <v>188796</v>
      </c>
      <c r="G202">
        <v>74307</v>
      </c>
      <c r="H202">
        <v>71915</v>
      </c>
      <c r="I202">
        <v>0</v>
      </c>
      <c r="J202">
        <v>115742</v>
      </c>
      <c r="K202">
        <v>450760</v>
      </c>
      <c r="Z202" s="24">
        <v>1.9599999999999999E-2</v>
      </c>
      <c r="AA202" s="23">
        <v>34684</v>
      </c>
      <c r="AB202" s="23">
        <v>1096</v>
      </c>
      <c r="AC202" s="23">
        <v>1807</v>
      </c>
      <c r="AD202" s="23">
        <v>264</v>
      </c>
      <c r="AE202" s="23">
        <v>1462</v>
      </c>
      <c r="AF202" s="23">
        <v>39313</v>
      </c>
      <c r="AG202">
        <f t="shared" si="3"/>
        <v>1.0685348120111251E-5</v>
      </c>
    </row>
    <row r="203" spans="1:33">
      <c r="A203" t="s">
        <v>11</v>
      </c>
      <c r="B203" t="s">
        <v>1</v>
      </c>
      <c r="C203">
        <v>2002</v>
      </c>
      <c r="D203">
        <v>0</v>
      </c>
      <c r="E203">
        <v>6.07</v>
      </c>
      <c r="F203">
        <v>191576</v>
      </c>
      <c r="G203">
        <v>76447</v>
      </c>
      <c r="H203">
        <v>66350</v>
      </c>
      <c r="I203">
        <v>0</v>
      </c>
      <c r="J203">
        <v>114737</v>
      </c>
      <c r="K203">
        <v>449110</v>
      </c>
      <c r="Z203" s="24">
        <v>1.9599999999999999E-2</v>
      </c>
      <c r="AA203" s="23">
        <v>42900</v>
      </c>
      <c r="AB203" s="23">
        <v>34045</v>
      </c>
      <c r="AC203" s="23">
        <v>0</v>
      </c>
      <c r="AD203" s="23">
        <v>0</v>
      </c>
      <c r="AE203" s="23">
        <v>3998</v>
      </c>
      <c r="AF203" s="23">
        <v>80943</v>
      </c>
      <c r="AG203">
        <f t="shared" si="3"/>
        <v>2.2000461244020171E-5</v>
      </c>
    </row>
    <row r="204" spans="1:33">
      <c r="A204" t="s">
        <v>11</v>
      </c>
      <c r="B204" t="s">
        <v>1</v>
      </c>
      <c r="C204">
        <v>2003</v>
      </c>
      <c r="D204">
        <v>0</v>
      </c>
      <c r="E204">
        <v>7.13</v>
      </c>
      <c r="F204">
        <v>193088</v>
      </c>
      <c r="G204">
        <v>190646</v>
      </c>
      <c r="H204">
        <v>81243</v>
      </c>
      <c r="I204">
        <v>0</v>
      </c>
      <c r="J204">
        <v>0</v>
      </c>
      <c r="K204">
        <v>464977</v>
      </c>
      <c r="Z204" s="24">
        <v>1.9599999999999999E-2</v>
      </c>
      <c r="AA204" s="23">
        <v>58622</v>
      </c>
      <c r="AB204" s="23">
        <v>57920</v>
      </c>
      <c r="AC204" s="23">
        <v>17076</v>
      </c>
      <c r="AD204" s="23">
        <v>1007</v>
      </c>
      <c r="AE204" s="23">
        <v>46031</v>
      </c>
      <c r="AF204" s="23">
        <v>180656</v>
      </c>
      <c r="AG204">
        <f t="shared" si="3"/>
        <v>4.9102644163172949E-5</v>
      </c>
    </row>
    <row r="205" spans="1:33">
      <c r="A205" t="s">
        <v>11</v>
      </c>
      <c r="B205" t="s">
        <v>1</v>
      </c>
      <c r="C205">
        <v>2004</v>
      </c>
      <c r="D205">
        <v>0</v>
      </c>
      <c r="E205">
        <v>6.57</v>
      </c>
      <c r="F205">
        <v>204480</v>
      </c>
      <c r="G205">
        <v>188832</v>
      </c>
      <c r="H205">
        <v>78618</v>
      </c>
      <c r="I205">
        <v>0</v>
      </c>
      <c r="J205">
        <v>0</v>
      </c>
      <c r="K205">
        <v>471930</v>
      </c>
      <c r="Z205" s="24">
        <v>1.9599999999999999E-2</v>
      </c>
      <c r="AA205" s="23">
        <v>181158</v>
      </c>
      <c r="AB205" s="23">
        <v>160185</v>
      </c>
      <c r="AC205" s="23">
        <v>444961</v>
      </c>
      <c r="AD205" s="23">
        <v>0</v>
      </c>
      <c r="AE205" s="23">
        <v>0</v>
      </c>
      <c r="AF205" s="23">
        <v>786304</v>
      </c>
      <c r="AG205">
        <f t="shared" si="3"/>
        <v>2.1371892168585346E-4</v>
      </c>
    </row>
    <row r="206" spans="1:33">
      <c r="A206" t="s">
        <v>11</v>
      </c>
      <c r="B206" t="s">
        <v>1</v>
      </c>
      <c r="C206">
        <v>2005</v>
      </c>
      <c r="D206">
        <v>0</v>
      </c>
      <c r="E206">
        <v>6.95</v>
      </c>
      <c r="F206">
        <v>207909</v>
      </c>
      <c r="G206">
        <v>87107</v>
      </c>
      <c r="H206">
        <v>196035</v>
      </c>
      <c r="I206">
        <v>0</v>
      </c>
      <c r="J206">
        <v>0</v>
      </c>
      <c r="K206">
        <v>491051</v>
      </c>
      <c r="Z206" s="24">
        <v>1.9599999999999999E-2</v>
      </c>
      <c r="AA206" s="23">
        <v>192092</v>
      </c>
      <c r="AB206" s="23">
        <v>173744</v>
      </c>
      <c r="AC206" s="23">
        <v>459081</v>
      </c>
      <c r="AD206" s="23">
        <v>0</v>
      </c>
      <c r="AE206" s="23">
        <v>0</v>
      </c>
      <c r="AF206" s="23">
        <v>824917</v>
      </c>
      <c r="AG206">
        <f t="shared" si="3"/>
        <v>2.2421400847551224E-4</v>
      </c>
    </row>
    <row r="207" spans="1:33">
      <c r="A207" t="s">
        <v>11</v>
      </c>
      <c r="B207" t="s">
        <v>1</v>
      </c>
      <c r="C207">
        <v>2006</v>
      </c>
      <c r="D207">
        <v>0</v>
      </c>
      <c r="E207">
        <v>6.26</v>
      </c>
      <c r="F207">
        <v>211947</v>
      </c>
      <c r="G207">
        <v>95029</v>
      </c>
      <c r="H207">
        <v>184645</v>
      </c>
      <c r="I207">
        <v>0</v>
      </c>
      <c r="J207">
        <v>0</v>
      </c>
      <c r="K207">
        <v>491621</v>
      </c>
      <c r="Z207" s="24">
        <v>1.9599999999999999E-2</v>
      </c>
      <c r="AA207" s="23">
        <v>188991</v>
      </c>
      <c r="AB207" s="23">
        <v>170396</v>
      </c>
      <c r="AC207" s="23">
        <v>471029</v>
      </c>
      <c r="AD207" s="23">
        <v>0</v>
      </c>
      <c r="AE207" s="23">
        <v>0</v>
      </c>
      <c r="AF207" s="23">
        <v>830416</v>
      </c>
      <c r="AG207">
        <f t="shared" si="3"/>
        <v>2.2570864712716669E-4</v>
      </c>
    </row>
    <row r="208" spans="1:33">
      <c r="A208" t="s">
        <v>12</v>
      </c>
      <c r="B208" t="s">
        <v>1</v>
      </c>
      <c r="C208">
        <v>1988</v>
      </c>
      <c r="D208">
        <v>0</v>
      </c>
      <c r="E208">
        <v>8.76</v>
      </c>
      <c r="F208">
        <v>70207</v>
      </c>
      <c r="G208">
        <v>34984</v>
      </c>
      <c r="H208">
        <v>0</v>
      </c>
      <c r="I208">
        <v>153</v>
      </c>
      <c r="J208">
        <v>236349</v>
      </c>
      <c r="K208">
        <v>341693</v>
      </c>
      <c r="Z208" s="24">
        <v>1.9599999999999999E-2</v>
      </c>
      <c r="AA208" s="23">
        <v>202870</v>
      </c>
      <c r="AB208" s="23">
        <v>179285</v>
      </c>
      <c r="AC208" s="23">
        <v>469998</v>
      </c>
      <c r="AD208" s="23">
        <v>0</v>
      </c>
      <c r="AE208" s="23">
        <v>0</v>
      </c>
      <c r="AF208" s="23">
        <v>852153</v>
      </c>
      <c r="AG208">
        <f t="shared" si="3"/>
        <v>2.3161680504151712E-4</v>
      </c>
    </row>
    <row r="209" spans="1:33">
      <c r="A209" t="s">
        <v>12</v>
      </c>
      <c r="B209" t="s">
        <v>1</v>
      </c>
      <c r="C209">
        <v>1989</v>
      </c>
      <c r="D209">
        <v>0</v>
      </c>
      <c r="E209">
        <v>7.22</v>
      </c>
      <c r="F209">
        <v>76879</v>
      </c>
      <c r="G209">
        <v>38100</v>
      </c>
      <c r="H209">
        <v>0</v>
      </c>
      <c r="I209">
        <v>151</v>
      </c>
      <c r="J209">
        <v>231006</v>
      </c>
      <c r="K209">
        <v>346136</v>
      </c>
      <c r="Z209" s="24">
        <v>1.9699999999999999E-2</v>
      </c>
      <c r="AA209" s="23">
        <v>13539</v>
      </c>
      <c r="AB209" s="23">
        <v>2260</v>
      </c>
      <c r="AC209" s="23">
        <v>24460</v>
      </c>
      <c r="AD209" s="23">
        <v>0</v>
      </c>
      <c r="AE209" s="23">
        <v>0</v>
      </c>
      <c r="AF209" s="23">
        <v>40259</v>
      </c>
      <c r="AG209">
        <f t="shared" si="3"/>
        <v>1.0942472718122729E-5</v>
      </c>
    </row>
    <row r="210" spans="1:33">
      <c r="A210" t="s">
        <v>12</v>
      </c>
      <c r="B210" t="s">
        <v>1</v>
      </c>
      <c r="C210">
        <v>1990</v>
      </c>
      <c r="D210">
        <v>0</v>
      </c>
      <c r="E210">
        <v>7.43</v>
      </c>
      <c r="F210">
        <v>70542</v>
      </c>
      <c r="G210">
        <v>36222</v>
      </c>
      <c r="H210">
        <v>0</v>
      </c>
      <c r="I210">
        <v>132</v>
      </c>
      <c r="J210">
        <v>253686</v>
      </c>
      <c r="K210">
        <v>360582</v>
      </c>
      <c r="Z210" s="24">
        <v>1.9799999999999998E-2</v>
      </c>
      <c r="AA210" s="23">
        <v>32126</v>
      </c>
      <c r="AB210" s="23">
        <v>10104</v>
      </c>
      <c r="AC210" s="23">
        <v>0</v>
      </c>
      <c r="AD210" s="23">
        <v>3073</v>
      </c>
      <c r="AE210" s="23">
        <v>0</v>
      </c>
      <c r="AF210" s="23">
        <v>45303</v>
      </c>
      <c r="AG210">
        <f t="shared" si="3"/>
        <v>1.2313441504983085E-5</v>
      </c>
    </row>
    <row r="211" spans="1:33">
      <c r="A211" t="s">
        <v>12</v>
      </c>
      <c r="B211" t="s">
        <v>1</v>
      </c>
      <c r="C211">
        <v>1991</v>
      </c>
      <c r="D211">
        <v>0</v>
      </c>
      <c r="E211">
        <v>6.2</v>
      </c>
      <c r="F211">
        <v>82989</v>
      </c>
      <c r="G211">
        <v>44249</v>
      </c>
      <c r="H211">
        <v>0</v>
      </c>
      <c r="I211">
        <v>118</v>
      </c>
      <c r="J211">
        <v>241176</v>
      </c>
      <c r="K211">
        <v>368532</v>
      </c>
      <c r="Z211" s="24">
        <v>1.9799999999999998E-2</v>
      </c>
      <c r="AA211" s="23">
        <v>658093</v>
      </c>
      <c r="AB211" s="23">
        <v>302526</v>
      </c>
      <c r="AC211" s="23">
        <v>3176256</v>
      </c>
      <c r="AD211" s="23">
        <v>5666</v>
      </c>
      <c r="AE211" s="23">
        <v>4486</v>
      </c>
      <c r="AF211" s="23">
        <v>4147027</v>
      </c>
      <c r="AG211">
        <f t="shared" si="3"/>
        <v>1.1271698206318673E-3</v>
      </c>
    </row>
    <row r="212" spans="1:33">
      <c r="A212" t="s">
        <v>12</v>
      </c>
      <c r="B212" t="s">
        <v>1</v>
      </c>
      <c r="C212">
        <v>1992</v>
      </c>
      <c r="D212">
        <v>0</v>
      </c>
      <c r="E212">
        <v>7.28</v>
      </c>
      <c r="F212">
        <v>75970</v>
      </c>
      <c r="G212">
        <v>42391</v>
      </c>
      <c r="H212">
        <v>0</v>
      </c>
      <c r="I212">
        <v>113</v>
      </c>
      <c r="J212">
        <v>253845</v>
      </c>
      <c r="K212">
        <v>372319</v>
      </c>
      <c r="Z212" s="24">
        <v>1.9799999999999998E-2</v>
      </c>
      <c r="AA212" s="23">
        <v>3217105</v>
      </c>
      <c r="AB212" s="23">
        <v>2810235</v>
      </c>
      <c r="AC212" s="23">
        <v>1878324</v>
      </c>
      <c r="AD212" s="23">
        <v>23848</v>
      </c>
      <c r="AE212" s="23">
        <v>14831</v>
      </c>
      <c r="AF212" s="23">
        <v>7944343</v>
      </c>
      <c r="AG212">
        <f t="shared" si="3"/>
        <v>2.1592875267867876E-3</v>
      </c>
    </row>
    <row r="213" spans="1:33">
      <c r="A213" t="s">
        <v>12</v>
      </c>
      <c r="B213" t="s">
        <v>1</v>
      </c>
      <c r="C213">
        <v>1993</v>
      </c>
      <c r="D213">
        <v>0</v>
      </c>
      <c r="E213">
        <v>8.6300000000000008</v>
      </c>
      <c r="F213">
        <v>84987</v>
      </c>
      <c r="G213">
        <v>48272</v>
      </c>
      <c r="H213">
        <v>0</v>
      </c>
      <c r="I213">
        <v>104</v>
      </c>
      <c r="J213">
        <v>214199</v>
      </c>
      <c r="K213">
        <v>347562</v>
      </c>
      <c r="Z213" s="24">
        <v>1.9900000000000001E-2</v>
      </c>
      <c r="AA213" s="23">
        <v>88158</v>
      </c>
      <c r="AB213" s="23">
        <v>78310</v>
      </c>
      <c r="AC213" s="23">
        <v>0</v>
      </c>
      <c r="AD213" s="23">
        <v>0</v>
      </c>
      <c r="AE213" s="23">
        <v>0</v>
      </c>
      <c r="AF213" s="23">
        <v>166468</v>
      </c>
      <c r="AG213">
        <f t="shared" si="3"/>
        <v>4.5246318796802067E-5</v>
      </c>
    </row>
    <row r="214" spans="1:33">
      <c r="A214" t="s">
        <v>12</v>
      </c>
      <c r="B214" t="s">
        <v>1</v>
      </c>
      <c r="C214">
        <v>1994</v>
      </c>
      <c r="D214">
        <v>0</v>
      </c>
      <c r="E214">
        <v>7.82</v>
      </c>
      <c r="F214">
        <v>82025</v>
      </c>
      <c r="G214">
        <v>51714</v>
      </c>
      <c r="H214">
        <v>0</v>
      </c>
      <c r="I214">
        <v>125</v>
      </c>
      <c r="J214">
        <v>269420</v>
      </c>
      <c r="K214">
        <v>403284</v>
      </c>
      <c r="Z214" s="24">
        <v>0.02</v>
      </c>
      <c r="AA214" s="23">
        <v>9209</v>
      </c>
      <c r="AB214" s="23">
        <v>6691</v>
      </c>
      <c r="AC214" s="23">
        <v>0</v>
      </c>
      <c r="AD214" s="23">
        <v>0</v>
      </c>
      <c r="AE214" s="23">
        <v>0</v>
      </c>
      <c r="AF214" s="23">
        <v>15900</v>
      </c>
      <c r="AG214">
        <f t="shared" si="3"/>
        <v>4.3216502202774879E-6</v>
      </c>
    </row>
    <row r="215" spans="1:33">
      <c r="A215" t="s">
        <v>12</v>
      </c>
      <c r="B215" t="s">
        <v>1</v>
      </c>
      <c r="C215">
        <v>1995</v>
      </c>
      <c r="D215">
        <v>0</v>
      </c>
      <c r="E215">
        <v>7.83</v>
      </c>
      <c r="F215">
        <v>81660</v>
      </c>
      <c r="G215">
        <v>49263</v>
      </c>
      <c r="H215">
        <v>0</v>
      </c>
      <c r="I215">
        <v>127</v>
      </c>
      <c r="J215">
        <v>230776</v>
      </c>
      <c r="K215">
        <v>361826</v>
      </c>
      <c r="Z215" s="24">
        <v>2.0199999999999999E-2</v>
      </c>
      <c r="AA215" s="23">
        <v>2367</v>
      </c>
      <c r="AB215" s="23">
        <v>297</v>
      </c>
      <c r="AC215" s="23">
        <v>55</v>
      </c>
      <c r="AD215" s="23">
        <v>0</v>
      </c>
      <c r="AE215" s="23">
        <v>0</v>
      </c>
      <c r="AF215" s="23">
        <v>2719</v>
      </c>
      <c r="AG215">
        <f t="shared" si="3"/>
        <v>7.3902936785751503E-7</v>
      </c>
    </row>
    <row r="216" spans="1:33">
      <c r="A216" t="s">
        <v>12</v>
      </c>
      <c r="B216" t="s">
        <v>1</v>
      </c>
      <c r="C216">
        <v>1996</v>
      </c>
      <c r="D216">
        <v>0</v>
      </c>
      <c r="E216">
        <v>7.76</v>
      </c>
      <c r="F216">
        <v>92625</v>
      </c>
      <c r="G216">
        <v>54792</v>
      </c>
      <c r="H216">
        <v>0</v>
      </c>
      <c r="I216">
        <v>127</v>
      </c>
      <c r="J216">
        <v>244112</v>
      </c>
      <c r="K216">
        <v>391656</v>
      </c>
      <c r="Z216" s="24">
        <v>2.0199999999999999E-2</v>
      </c>
      <c r="AA216" s="23">
        <v>98044</v>
      </c>
      <c r="AB216" s="23">
        <v>48700</v>
      </c>
      <c r="AC216" s="23">
        <v>55622</v>
      </c>
      <c r="AD216" s="23">
        <v>936</v>
      </c>
      <c r="AE216" s="23">
        <v>463</v>
      </c>
      <c r="AF216" s="23">
        <v>203765</v>
      </c>
      <c r="AG216">
        <f t="shared" si="3"/>
        <v>5.5383714285210211E-5</v>
      </c>
    </row>
    <row r="217" spans="1:33">
      <c r="A217" t="s">
        <v>12</v>
      </c>
      <c r="B217" t="s">
        <v>1</v>
      </c>
      <c r="C217">
        <v>1997</v>
      </c>
      <c r="D217">
        <v>0</v>
      </c>
      <c r="E217">
        <v>7.74</v>
      </c>
      <c r="F217">
        <v>89980</v>
      </c>
      <c r="G217">
        <v>59786</v>
      </c>
      <c r="H217">
        <v>0</v>
      </c>
      <c r="I217">
        <v>227</v>
      </c>
      <c r="J217">
        <v>233561</v>
      </c>
      <c r="K217">
        <v>383554</v>
      </c>
      <c r="Z217" s="24">
        <v>2.0199999999999999E-2</v>
      </c>
      <c r="AA217" s="23">
        <v>930910</v>
      </c>
      <c r="AB217" s="23">
        <v>904048</v>
      </c>
      <c r="AC217" s="23">
        <v>707200</v>
      </c>
      <c r="AD217" s="23">
        <v>0</v>
      </c>
      <c r="AE217" s="23">
        <v>0</v>
      </c>
      <c r="AF217" s="23">
        <v>2542158</v>
      </c>
      <c r="AG217">
        <f t="shared" si="3"/>
        <v>6.9096337614340739E-4</v>
      </c>
    </row>
    <row r="218" spans="1:33">
      <c r="A218" t="s">
        <v>12</v>
      </c>
      <c r="B218" t="s">
        <v>1</v>
      </c>
      <c r="C218">
        <v>1998</v>
      </c>
      <c r="D218">
        <v>0</v>
      </c>
      <c r="E218">
        <v>7.82</v>
      </c>
      <c r="F218">
        <v>87163</v>
      </c>
      <c r="G218">
        <v>61358</v>
      </c>
      <c r="H218">
        <v>0</v>
      </c>
      <c r="I218">
        <v>320</v>
      </c>
      <c r="J218">
        <v>270633</v>
      </c>
      <c r="K218">
        <v>419474</v>
      </c>
      <c r="Z218" s="24">
        <v>2.0199999999999999E-2</v>
      </c>
      <c r="AA218" s="23">
        <v>959805</v>
      </c>
      <c r="AB218" s="23">
        <v>892865</v>
      </c>
      <c r="AC218" s="23">
        <v>675935</v>
      </c>
      <c r="AD218" s="23">
        <v>0</v>
      </c>
      <c r="AE218" s="23">
        <v>14124</v>
      </c>
      <c r="AF218" s="23">
        <v>2542729</v>
      </c>
      <c r="AG218">
        <f t="shared" si="3"/>
        <v>6.9111857502867648E-4</v>
      </c>
    </row>
    <row r="219" spans="1:33">
      <c r="A219" t="s">
        <v>12</v>
      </c>
      <c r="B219" t="s">
        <v>1</v>
      </c>
      <c r="C219">
        <v>1999</v>
      </c>
      <c r="D219">
        <v>0</v>
      </c>
      <c r="E219">
        <v>7.7</v>
      </c>
      <c r="F219">
        <v>88370</v>
      </c>
      <c r="G219">
        <v>65682</v>
      </c>
      <c r="H219">
        <v>0</v>
      </c>
      <c r="I219">
        <v>326</v>
      </c>
      <c r="J219">
        <v>278610</v>
      </c>
      <c r="K219">
        <v>432988</v>
      </c>
      <c r="Z219" s="24">
        <v>2.0499999999999997E-2</v>
      </c>
      <c r="AA219" s="23">
        <v>594</v>
      </c>
      <c r="AB219" s="23">
        <v>0</v>
      </c>
      <c r="AC219" s="23">
        <v>0</v>
      </c>
      <c r="AD219" s="23">
        <v>0</v>
      </c>
      <c r="AE219" s="23">
        <v>0</v>
      </c>
      <c r="AF219" s="23">
        <v>594</v>
      </c>
      <c r="AG219">
        <f t="shared" si="3"/>
        <v>1.6145032898395143E-7</v>
      </c>
    </row>
    <row r="220" spans="1:33">
      <c r="A220" t="s">
        <v>12</v>
      </c>
      <c r="B220" t="s">
        <v>1</v>
      </c>
      <c r="C220">
        <v>2000</v>
      </c>
      <c r="D220">
        <v>0</v>
      </c>
      <c r="E220">
        <v>7.4</v>
      </c>
      <c r="F220">
        <v>94470</v>
      </c>
      <c r="G220">
        <v>75264</v>
      </c>
      <c r="H220">
        <v>0</v>
      </c>
      <c r="I220">
        <v>319</v>
      </c>
      <c r="J220">
        <v>263241</v>
      </c>
      <c r="K220">
        <v>433294</v>
      </c>
      <c r="Z220" s="24">
        <v>2.0499999999999997E-2</v>
      </c>
      <c r="AA220" s="23">
        <v>38655</v>
      </c>
      <c r="AB220" s="23">
        <v>22657</v>
      </c>
      <c r="AC220" s="23">
        <v>63053</v>
      </c>
      <c r="AD220" s="23">
        <v>0</v>
      </c>
      <c r="AE220" s="23">
        <v>3137</v>
      </c>
      <c r="AF220" s="23">
        <v>127502</v>
      </c>
      <c r="AG220">
        <f t="shared" si="3"/>
        <v>3.4655285936215114E-5</v>
      </c>
    </row>
    <row r="221" spans="1:33">
      <c r="A221" t="s">
        <v>12</v>
      </c>
      <c r="B221" t="s">
        <v>1</v>
      </c>
      <c r="C221">
        <v>2001</v>
      </c>
      <c r="D221">
        <v>0</v>
      </c>
      <c r="E221">
        <v>6.81</v>
      </c>
      <c r="F221">
        <v>89364</v>
      </c>
      <c r="G221">
        <v>73916</v>
      </c>
      <c r="H221">
        <v>0</v>
      </c>
      <c r="I221">
        <v>0</v>
      </c>
      <c r="J221">
        <v>255342</v>
      </c>
      <c r="K221">
        <v>418622</v>
      </c>
      <c r="Z221" s="24">
        <v>2.06E-2</v>
      </c>
      <c r="AA221" s="23">
        <v>10470</v>
      </c>
      <c r="AB221" s="23">
        <v>10756</v>
      </c>
      <c r="AC221" s="23">
        <v>0</v>
      </c>
      <c r="AD221" s="23">
        <v>0</v>
      </c>
      <c r="AE221" s="23">
        <v>0</v>
      </c>
      <c r="AF221" s="23">
        <v>21226</v>
      </c>
      <c r="AG221">
        <f t="shared" si="3"/>
        <v>5.7692671431201236E-6</v>
      </c>
    </row>
    <row r="222" spans="1:33">
      <c r="A222" t="s">
        <v>12</v>
      </c>
      <c r="B222" t="s">
        <v>1</v>
      </c>
      <c r="C222">
        <v>2002</v>
      </c>
      <c r="D222">
        <v>0</v>
      </c>
      <c r="E222">
        <v>6.13</v>
      </c>
      <c r="F222">
        <v>84646</v>
      </c>
      <c r="G222">
        <v>352784</v>
      </c>
      <c r="H222">
        <v>0</v>
      </c>
      <c r="I222">
        <v>0</v>
      </c>
      <c r="J222">
        <v>343</v>
      </c>
      <c r="K222">
        <v>437773</v>
      </c>
      <c r="Z222" s="24">
        <v>2.06E-2</v>
      </c>
      <c r="AA222" s="23">
        <v>6381</v>
      </c>
      <c r="AB222" s="23">
        <v>15751</v>
      </c>
      <c r="AC222" s="23">
        <v>0</v>
      </c>
      <c r="AD222" s="23">
        <v>79</v>
      </c>
      <c r="AE222" s="23">
        <v>0</v>
      </c>
      <c r="AF222" s="23">
        <v>22211</v>
      </c>
      <c r="AG222">
        <f t="shared" si="3"/>
        <v>6.0369920152568106E-6</v>
      </c>
    </row>
    <row r="223" spans="1:33">
      <c r="A223" t="s">
        <v>12</v>
      </c>
      <c r="B223" t="s">
        <v>1</v>
      </c>
      <c r="C223">
        <v>2003</v>
      </c>
      <c r="D223">
        <v>0</v>
      </c>
      <c r="E223">
        <v>6.67</v>
      </c>
      <c r="F223">
        <v>83278</v>
      </c>
      <c r="G223">
        <v>368818</v>
      </c>
      <c r="H223">
        <v>0</v>
      </c>
      <c r="I223">
        <v>0</v>
      </c>
      <c r="J223">
        <v>0</v>
      </c>
      <c r="K223">
        <v>452096</v>
      </c>
      <c r="Z223" s="24">
        <v>2.06E-2</v>
      </c>
      <c r="AA223" s="23">
        <v>52900</v>
      </c>
      <c r="AB223" s="23">
        <v>60196</v>
      </c>
      <c r="AC223" s="23">
        <v>0</v>
      </c>
      <c r="AD223" s="23">
        <v>0</v>
      </c>
      <c r="AE223" s="23">
        <v>0</v>
      </c>
      <c r="AF223" s="23">
        <v>113096</v>
      </c>
      <c r="AG223">
        <f t="shared" si="3"/>
        <v>3.0739707755503318E-5</v>
      </c>
    </row>
    <row r="224" spans="1:33">
      <c r="A224" t="s">
        <v>12</v>
      </c>
      <c r="B224" t="s">
        <v>1</v>
      </c>
      <c r="C224">
        <v>2004</v>
      </c>
      <c r="D224">
        <v>0</v>
      </c>
      <c r="E224">
        <v>6.22</v>
      </c>
      <c r="F224">
        <v>88553</v>
      </c>
      <c r="G224">
        <v>361481</v>
      </c>
      <c r="H224">
        <v>0</v>
      </c>
      <c r="I224">
        <v>0</v>
      </c>
      <c r="J224">
        <v>0</v>
      </c>
      <c r="K224">
        <v>450034</v>
      </c>
      <c r="Z224" s="24">
        <v>2.06E-2</v>
      </c>
      <c r="AA224" s="23">
        <v>640353</v>
      </c>
      <c r="AB224" s="23">
        <v>511051</v>
      </c>
      <c r="AC224" s="23">
        <v>1283214</v>
      </c>
      <c r="AD224" s="23">
        <v>0</v>
      </c>
      <c r="AE224" s="23">
        <v>5123</v>
      </c>
      <c r="AF224" s="23">
        <v>2439741</v>
      </c>
      <c r="AG224">
        <f t="shared" si="3"/>
        <v>6.6312624088490685E-4</v>
      </c>
    </row>
    <row r="225" spans="1:33">
      <c r="A225" t="s">
        <v>12</v>
      </c>
      <c r="B225" t="s">
        <v>1</v>
      </c>
      <c r="C225">
        <v>2005</v>
      </c>
      <c r="D225">
        <v>0</v>
      </c>
      <c r="E225">
        <v>6.17</v>
      </c>
      <c r="F225">
        <v>90453</v>
      </c>
      <c r="G225">
        <v>380570</v>
      </c>
      <c r="H225">
        <v>0</v>
      </c>
      <c r="I225">
        <v>0</v>
      </c>
      <c r="J225">
        <v>0</v>
      </c>
      <c r="K225">
        <v>471023</v>
      </c>
      <c r="Z225" s="24">
        <v>2.07E-2</v>
      </c>
      <c r="AA225" s="23">
        <v>612</v>
      </c>
      <c r="AB225" s="23">
        <v>0</v>
      </c>
      <c r="AC225" s="23">
        <v>0</v>
      </c>
      <c r="AD225" s="23">
        <v>0</v>
      </c>
      <c r="AE225" s="23">
        <v>0</v>
      </c>
      <c r="AF225" s="23">
        <v>612</v>
      </c>
      <c r="AG225">
        <f t="shared" si="3"/>
        <v>1.6634276319558632E-7</v>
      </c>
    </row>
    <row r="226" spans="1:33">
      <c r="A226" t="s">
        <v>12</v>
      </c>
      <c r="B226" t="s">
        <v>1</v>
      </c>
      <c r="C226">
        <v>2006</v>
      </c>
      <c r="D226">
        <v>0</v>
      </c>
      <c r="E226">
        <v>5.74</v>
      </c>
      <c r="F226">
        <v>90840</v>
      </c>
      <c r="G226">
        <v>364202</v>
      </c>
      <c r="H226">
        <v>0</v>
      </c>
      <c r="I226">
        <v>0</v>
      </c>
      <c r="J226">
        <v>0</v>
      </c>
      <c r="K226">
        <v>455042</v>
      </c>
      <c r="Z226" s="24">
        <v>2.07E-2</v>
      </c>
      <c r="AA226" s="23">
        <v>15524</v>
      </c>
      <c r="AB226" s="23">
        <v>17195</v>
      </c>
      <c r="AC226" s="23">
        <v>2880</v>
      </c>
      <c r="AD226" s="23">
        <v>0</v>
      </c>
      <c r="AE226" s="23">
        <v>0</v>
      </c>
      <c r="AF226" s="23">
        <v>35599</v>
      </c>
      <c r="AG226">
        <f t="shared" si="3"/>
        <v>9.6758758611105839E-6</v>
      </c>
    </row>
    <row r="227" spans="1:33">
      <c r="A227" t="s">
        <v>13</v>
      </c>
      <c r="B227" t="s">
        <v>1</v>
      </c>
      <c r="C227">
        <v>1988</v>
      </c>
      <c r="D227">
        <v>0</v>
      </c>
      <c r="E227">
        <v>10.65</v>
      </c>
      <c r="F227">
        <v>15922</v>
      </c>
      <c r="G227">
        <v>22463</v>
      </c>
      <c r="H227">
        <v>0</v>
      </c>
      <c r="I227">
        <v>43</v>
      </c>
      <c r="J227">
        <v>4208</v>
      </c>
      <c r="K227">
        <v>42636</v>
      </c>
      <c r="Z227" s="24">
        <v>2.07E-2</v>
      </c>
      <c r="AA227" s="23">
        <v>129214</v>
      </c>
      <c r="AB227" s="23">
        <v>97201</v>
      </c>
      <c r="AC227" s="23">
        <v>421665</v>
      </c>
      <c r="AD227" s="23">
        <v>0</v>
      </c>
      <c r="AE227" s="23">
        <v>0</v>
      </c>
      <c r="AF227" s="23">
        <v>648080</v>
      </c>
      <c r="AG227">
        <f t="shared" si="3"/>
        <v>1.7614937577090784E-4</v>
      </c>
    </row>
    <row r="228" spans="1:33">
      <c r="A228" t="s">
        <v>13</v>
      </c>
      <c r="B228" t="s">
        <v>1</v>
      </c>
      <c r="C228">
        <v>1989</v>
      </c>
      <c r="D228">
        <v>0</v>
      </c>
      <c r="E228">
        <v>9.1300000000000008</v>
      </c>
      <c r="F228">
        <v>16765</v>
      </c>
      <c r="G228">
        <v>23896</v>
      </c>
      <c r="H228">
        <v>0</v>
      </c>
      <c r="I228">
        <v>43</v>
      </c>
      <c r="J228">
        <v>3226</v>
      </c>
      <c r="K228">
        <v>43930</v>
      </c>
      <c r="Z228" s="24">
        <v>2.0799999999999999E-2</v>
      </c>
      <c r="AA228" s="23">
        <v>6550</v>
      </c>
      <c r="AB228" s="23">
        <v>17335</v>
      </c>
      <c r="AC228" s="23">
        <v>0</v>
      </c>
      <c r="AD228" s="23">
        <v>122</v>
      </c>
      <c r="AE228" s="23">
        <v>0</v>
      </c>
      <c r="AF228" s="23">
        <v>24007</v>
      </c>
      <c r="AG228">
        <f t="shared" si="3"/>
        <v>6.5251482288177142E-6</v>
      </c>
    </row>
    <row r="229" spans="1:33">
      <c r="A229" t="s">
        <v>13</v>
      </c>
      <c r="B229" t="s">
        <v>1</v>
      </c>
      <c r="C229">
        <v>1990</v>
      </c>
      <c r="D229">
        <v>0</v>
      </c>
      <c r="E229">
        <v>10.34</v>
      </c>
      <c r="F229">
        <v>15538</v>
      </c>
      <c r="G229">
        <v>31117</v>
      </c>
      <c r="H229">
        <v>0</v>
      </c>
      <c r="I229">
        <v>47</v>
      </c>
      <c r="J229">
        <v>3577</v>
      </c>
      <c r="K229">
        <v>50279</v>
      </c>
      <c r="Z229" s="24">
        <v>2.0899999999999998E-2</v>
      </c>
      <c r="AA229" s="23">
        <v>2355</v>
      </c>
      <c r="AB229" s="23">
        <v>0</v>
      </c>
      <c r="AC229" s="23">
        <v>0</v>
      </c>
      <c r="AD229" s="23">
        <v>0</v>
      </c>
      <c r="AE229" s="23">
        <v>790</v>
      </c>
      <c r="AF229" s="23">
        <v>3145</v>
      </c>
      <c r="AG229">
        <f t="shared" si="3"/>
        <v>8.5481697753287416E-7</v>
      </c>
    </row>
    <row r="230" spans="1:33">
      <c r="A230" t="s">
        <v>13</v>
      </c>
      <c r="B230" t="s">
        <v>1</v>
      </c>
      <c r="C230">
        <v>1991</v>
      </c>
      <c r="D230">
        <v>0</v>
      </c>
      <c r="E230">
        <v>9.31</v>
      </c>
      <c r="F230">
        <v>16594</v>
      </c>
      <c r="G230">
        <v>32836</v>
      </c>
      <c r="H230">
        <v>0</v>
      </c>
      <c r="I230">
        <v>43</v>
      </c>
      <c r="J230">
        <v>3061</v>
      </c>
      <c r="K230">
        <v>52534</v>
      </c>
      <c r="Z230" s="24">
        <v>2.0899999999999998E-2</v>
      </c>
      <c r="AA230" s="23">
        <v>16643</v>
      </c>
      <c r="AB230" s="23">
        <v>17163</v>
      </c>
      <c r="AC230" s="23">
        <v>0</v>
      </c>
      <c r="AD230" s="23">
        <v>0</v>
      </c>
      <c r="AE230" s="23">
        <v>0</v>
      </c>
      <c r="AF230" s="23">
        <v>33806</v>
      </c>
      <c r="AG230">
        <f t="shared" si="3"/>
        <v>9.1885350532516207E-6</v>
      </c>
    </row>
    <row r="231" spans="1:33">
      <c r="A231" t="s">
        <v>13</v>
      </c>
      <c r="B231" t="s">
        <v>1</v>
      </c>
      <c r="C231">
        <v>1992</v>
      </c>
      <c r="D231">
        <v>0</v>
      </c>
      <c r="E231">
        <v>7.58</v>
      </c>
      <c r="F231">
        <v>15434</v>
      </c>
      <c r="G231">
        <v>31954</v>
      </c>
      <c r="H231">
        <v>0</v>
      </c>
      <c r="I231">
        <v>43</v>
      </c>
      <c r="J231">
        <v>3111</v>
      </c>
      <c r="K231">
        <v>50542</v>
      </c>
      <c r="Z231" s="24">
        <v>2.0899999999999998E-2</v>
      </c>
      <c r="AA231" s="23">
        <v>232981</v>
      </c>
      <c r="AB231" s="23">
        <v>82094</v>
      </c>
      <c r="AC231" s="23">
        <v>221888</v>
      </c>
      <c r="AD231" s="23">
        <v>821</v>
      </c>
      <c r="AE231" s="23">
        <v>50771</v>
      </c>
      <c r="AF231" s="23">
        <v>588555</v>
      </c>
      <c r="AG231">
        <f t="shared" si="3"/>
        <v>1.5997036763493188E-4</v>
      </c>
    </row>
    <row r="232" spans="1:33">
      <c r="A232" t="s">
        <v>13</v>
      </c>
      <c r="B232" t="s">
        <v>1</v>
      </c>
      <c r="C232">
        <v>1993</v>
      </c>
      <c r="D232">
        <v>0</v>
      </c>
      <c r="E232">
        <v>9.16</v>
      </c>
      <c r="F232">
        <v>17046</v>
      </c>
      <c r="G232">
        <v>37168</v>
      </c>
      <c r="H232">
        <v>0</v>
      </c>
      <c r="I232">
        <v>43</v>
      </c>
      <c r="J232">
        <v>1921</v>
      </c>
      <c r="K232">
        <v>56178</v>
      </c>
      <c r="Z232" s="24">
        <v>2.1000000000000001E-2</v>
      </c>
      <c r="AA232" s="23">
        <v>14818</v>
      </c>
      <c r="AB232" s="23">
        <v>2608</v>
      </c>
      <c r="AC232" s="23">
        <v>21300</v>
      </c>
      <c r="AD232" s="23">
        <v>0</v>
      </c>
      <c r="AE232" s="23">
        <v>0</v>
      </c>
      <c r="AF232" s="23">
        <v>38726</v>
      </c>
      <c r="AG232">
        <f t="shared" si="3"/>
        <v>1.0525800404431824E-5</v>
      </c>
    </row>
    <row r="233" spans="1:33">
      <c r="A233" t="s">
        <v>13</v>
      </c>
      <c r="B233" t="s">
        <v>1</v>
      </c>
      <c r="C233">
        <v>1994</v>
      </c>
      <c r="D233">
        <v>0</v>
      </c>
      <c r="E233">
        <v>10.18</v>
      </c>
      <c r="F233">
        <v>17083</v>
      </c>
      <c r="G233">
        <v>42156</v>
      </c>
      <c r="H233">
        <v>0</v>
      </c>
      <c r="I233">
        <v>43</v>
      </c>
      <c r="J233">
        <v>2693</v>
      </c>
      <c r="K233">
        <v>61975</v>
      </c>
      <c r="Z233" s="24">
        <v>2.1000000000000001E-2</v>
      </c>
      <c r="AA233" s="23">
        <v>240467</v>
      </c>
      <c r="AB233" s="23">
        <v>379269</v>
      </c>
      <c r="AC233" s="23">
        <v>0</v>
      </c>
      <c r="AD233" s="23">
        <v>0</v>
      </c>
      <c r="AE233" s="23">
        <v>137164</v>
      </c>
      <c r="AF233" s="23">
        <v>756900</v>
      </c>
      <c r="AG233">
        <f t="shared" si="3"/>
        <v>2.0572685859924722E-4</v>
      </c>
    </row>
    <row r="234" spans="1:33">
      <c r="A234" t="s">
        <v>13</v>
      </c>
      <c r="B234" t="s">
        <v>1</v>
      </c>
      <c r="C234">
        <v>1995</v>
      </c>
      <c r="D234">
        <v>0</v>
      </c>
      <c r="E234">
        <v>8.49</v>
      </c>
      <c r="F234">
        <v>17242</v>
      </c>
      <c r="G234">
        <v>37208</v>
      </c>
      <c r="H234">
        <v>0</v>
      </c>
      <c r="I234">
        <v>43</v>
      </c>
      <c r="J234">
        <v>2007</v>
      </c>
      <c r="K234">
        <v>56500</v>
      </c>
      <c r="Z234" s="24">
        <v>2.1099999999999997E-2</v>
      </c>
      <c r="AA234" s="23">
        <v>2064</v>
      </c>
      <c r="AB234" s="23">
        <v>248</v>
      </c>
      <c r="AC234" s="23">
        <v>0</v>
      </c>
      <c r="AD234" s="23">
        <v>0</v>
      </c>
      <c r="AE234" s="23">
        <v>564</v>
      </c>
      <c r="AF234" s="23">
        <v>2876</v>
      </c>
      <c r="AG234">
        <f t="shared" si="3"/>
        <v>7.8170226625899719E-7</v>
      </c>
    </row>
    <row r="235" spans="1:33">
      <c r="A235" t="s">
        <v>13</v>
      </c>
      <c r="B235" t="s">
        <v>1</v>
      </c>
      <c r="C235">
        <v>1996</v>
      </c>
      <c r="D235">
        <v>0</v>
      </c>
      <c r="E235">
        <v>7.34</v>
      </c>
      <c r="F235">
        <v>18618</v>
      </c>
      <c r="G235">
        <v>34615</v>
      </c>
      <c r="H235">
        <v>0</v>
      </c>
      <c r="I235">
        <v>43</v>
      </c>
      <c r="J235">
        <v>3050</v>
      </c>
      <c r="K235">
        <v>56326</v>
      </c>
      <c r="Z235" s="24">
        <v>2.1099999999999997E-2</v>
      </c>
      <c r="AA235" s="23">
        <v>32180</v>
      </c>
      <c r="AB235" s="23">
        <v>967</v>
      </c>
      <c r="AC235" s="23">
        <v>1905</v>
      </c>
      <c r="AD235" s="23">
        <v>0</v>
      </c>
      <c r="AE235" s="23">
        <v>2679</v>
      </c>
      <c r="AF235" s="23">
        <v>37731</v>
      </c>
      <c r="AG235">
        <f t="shared" si="3"/>
        <v>1.0255357513288674E-5</v>
      </c>
    </row>
    <row r="236" spans="1:33">
      <c r="A236" t="s">
        <v>13</v>
      </c>
      <c r="B236" t="s">
        <v>1</v>
      </c>
      <c r="C236">
        <v>1997</v>
      </c>
      <c r="D236">
        <v>0</v>
      </c>
      <c r="E236">
        <v>3.07</v>
      </c>
      <c r="F236">
        <v>17328</v>
      </c>
      <c r="G236">
        <v>31422</v>
      </c>
      <c r="H236">
        <v>0</v>
      </c>
      <c r="I236">
        <v>43</v>
      </c>
      <c r="J236">
        <v>3167</v>
      </c>
      <c r="K236">
        <v>51960</v>
      </c>
      <c r="Z236" s="24">
        <v>2.1099999999999997E-2</v>
      </c>
      <c r="AA236" s="23">
        <v>120213</v>
      </c>
      <c r="AB236" s="23">
        <v>107339</v>
      </c>
      <c r="AC236" s="23">
        <v>40561</v>
      </c>
      <c r="AD236" s="23">
        <v>0</v>
      </c>
      <c r="AE236" s="23">
        <v>0</v>
      </c>
      <c r="AF236" s="23">
        <v>268113</v>
      </c>
      <c r="AG236">
        <f t="shared" si="3"/>
        <v>7.2873622988003651E-5</v>
      </c>
    </row>
    <row r="237" spans="1:33">
      <c r="A237" t="s">
        <v>13</v>
      </c>
      <c r="B237" t="s">
        <v>1</v>
      </c>
      <c r="C237">
        <v>1998</v>
      </c>
      <c r="D237">
        <v>0</v>
      </c>
      <c r="E237">
        <v>4.74</v>
      </c>
      <c r="F237">
        <v>17401</v>
      </c>
      <c r="G237">
        <v>2067</v>
      </c>
      <c r="H237">
        <v>23244</v>
      </c>
      <c r="I237">
        <v>43</v>
      </c>
      <c r="J237">
        <v>2859</v>
      </c>
      <c r="K237">
        <v>45614</v>
      </c>
      <c r="Z237" s="24">
        <v>2.12E-2</v>
      </c>
      <c r="AA237" s="23">
        <v>7229</v>
      </c>
      <c r="AB237" s="23">
        <v>4073</v>
      </c>
      <c r="AC237" s="23">
        <v>11756</v>
      </c>
      <c r="AD237" s="23">
        <v>80</v>
      </c>
      <c r="AE237" s="23">
        <v>207</v>
      </c>
      <c r="AF237" s="23">
        <v>23345</v>
      </c>
      <c r="AG237">
        <f t="shared" si="3"/>
        <v>6.3452153705898088E-6</v>
      </c>
    </row>
    <row r="238" spans="1:33">
      <c r="A238" t="s">
        <v>13</v>
      </c>
      <c r="B238" t="s">
        <v>1</v>
      </c>
      <c r="C238">
        <v>1999</v>
      </c>
      <c r="D238">
        <v>0</v>
      </c>
      <c r="E238">
        <v>4.25</v>
      </c>
      <c r="F238">
        <v>16258</v>
      </c>
      <c r="G238">
        <v>3061</v>
      </c>
      <c r="H238">
        <v>11291</v>
      </c>
      <c r="I238">
        <v>43</v>
      </c>
      <c r="J238">
        <v>2101</v>
      </c>
      <c r="K238">
        <v>32754</v>
      </c>
      <c r="Z238" s="24">
        <v>2.12E-2</v>
      </c>
      <c r="AA238" s="23">
        <v>22619</v>
      </c>
      <c r="AB238" s="23">
        <v>26713</v>
      </c>
      <c r="AC238" s="23">
        <v>0</v>
      </c>
      <c r="AD238" s="23">
        <v>0</v>
      </c>
      <c r="AE238" s="23">
        <v>0</v>
      </c>
      <c r="AF238" s="23">
        <v>49332</v>
      </c>
      <c r="AG238">
        <f t="shared" si="3"/>
        <v>1.340853136268736E-5</v>
      </c>
    </row>
    <row r="239" spans="1:33">
      <c r="A239" t="s">
        <v>13</v>
      </c>
      <c r="B239" t="s">
        <v>1</v>
      </c>
      <c r="C239">
        <v>2000</v>
      </c>
      <c r="D239">
        <v>0</v>
      </c>
      <c r="E239">
        <v>6.36</v>
      </c>
      <c r="F239">
        <v>16654</v>
      </c>
      <c r="G239">
        <v>3513</v>
      </c>
      <c r="H239">
        <v>5950</v>
      </c>
      <c r="I239">
        <v>43</v>
      </c>
      <c r="J239">
        <v>2619</v>
      </c>
      <c r="K239">
        <v>28779</v>
      </c>
      <c r="Z239" s="24">
        <v>2.12E-2</v>
      </c>
      <c r="AA239" s="23">
        <v>27916</v>
      </c>
      <c r="AB239" s="23">
        <v>18636</v>
      </c>
      <c r="AC239" s="23">
        <v>141926</v>
      </c>
      <c r="AD239" s="23">
        <v>0</v>
      </c>
      <c r="AE239" s="23">
        <v>0</v>
      </c>
      <c r="AF239" s="23">
        <v>188478</v>
      </c>
      <c r="AG239">
        <f t="shared" si="3"/>
        <v>5.1228678630028954E-5</v>
      </c>
    </row>
    <row r="240" spans="1:33">
      <c r="A240" t="s">
        <v>13</v>
      </c>
      <c r="B240" t="s">
        <v>1</v>
      </c>
      <c r="C240">
        <v>2001</v>
      </c>
      <c r="D240">
        <v>0</v>
      </c>
      <c r="E240">
        <v>5.83</v>
      </c>
      <c r="F240">
        <v>16498</v>
      </c>
      <c r="G240">
        <v>6780</v>
      </c>
      <c r="H240">
        <v>2752</v>
      </c>
      <c r="I240">
        <v>0</v>
      </c>
      <c r="J240">
        <v>3838</v>
      </c>
      <c r="K240">
        <v>29868</v>
      </c>
      <c r="Z240" s="24">
        <v>2.12E-2</v>
      </c>
      <c r="AA240" s="23">
        <v>164925</v>
      </c>
      <c r="AB240" s="23">
        <v>83354</v>
      </c>
      <c r="AC240" s="23">
        <v>82103</v>
      </c>
      <c r="AD240" s="23">
        <v>1200</v>
      </c>
      <c r="AE240" s="23">
        <v>0</v>
      </c>
      <c r="AF240" s="23">
        <v>331582</v>
      </c>
      <c r="AG240">
        <f t="shared" si="3"/>
        <v>9.0124617820128925E-5</v>
      </c>
    </row>
    <row r="241" spans="1:33">
      <c r="A241" t="s">
        <v>13</v>
      </c>
      <c r="B241" t="s">
        <v>1</v>
      </c>
      <c r="C241">
        <v>2002</v>
      </c>
      <c r="D241">
        <v>0</v>
      </c>
      <c r="E241">
        <v>5.44</v>
      </c>
      <c r="F241">
        <v>17382</v>
      </c>
      <c r="G241">
        <v>7459</v>
      </c>
      <c r="H241">
        <v>2123</v>
      </c>
      <c r="I241">
        <v>0</v>
      </c>
      <c r="J241">
        <v>2329</v>
      </c>
      <c r="K241">
        <v>29293</v>
      </c>
      <c r="Z241" s="24">
        <v>2.12E-2</v>
      </c>
      <c r="AA241" s="23">
        <v>610862</v>
      </c>
      <c r="AB241" s="23">
        <v>362484</v>
      </c>
      <c r="AC241" s="23">
        <v>1745939</v>
      </c>
      <c r="AD241" s="23">
        <v>4178</v>
      </c>
      <c r="AE241" s="23">
        <v>862</v>
      </c>
      <c r="AF241" s="23">
        <v>2724325</v>
      </c>
      <c r="AG241">
        <f t="shared" si="3"/>
        <v>7.4047671297845709E-4</v>
      </c>
    </row>
    <row r="242" spans="1:33">
      <c r="A242" t="s">
        <v>13</v>
      </c>
      <c r="B242" t="s">
        <v>1</v>
      </c>
      <c r="C242">
        <v>2003</v>
      </c>
      <c r="D242">
        <v>0</v>
      </c>
      <c r="E242">
        <v>6.69</v>
      </c>
      <c r="F242">
        <v>17237</v>
      </c>
      <c r="G242">
        <v>10568</v>
      </c>
      <c r="H242">
        <v>2164</v>
      </c>
      <c r="I242">
        <v>0</v>
      </c>
      <c r="J242">
        <v>0</v>
      </c>
      <c r="K242">
        <v>29969</v>
      </c>
      <c r="Z242" s="24">
        <v>2.1299999999999999E-2</v>
      </c>
      <c r="AA242" s="23">
        <v>4019</v>
      </c>
      <c r="AB242" s="23">
        <v>910</v>
      </c>
      <c r="AC242" s="23">
        <v>0</v>
      </c>
      <c r="AD242" s="23">
        <v>0</v>
      </c>
      <c r="AE242" s="23">
        <v>425</v>
      </c>
      <c r="AF242" s="23">
        <v>5354</v>
      </c>
      <c r="AG242">
        <f t="shared" si="3"/>
        <v>1.455227376060734E-6</v>
      </c>
    </row>
    <row r="243" spans="1:33">
      <c r="A243" t="s">
        <v>13</v>
      </c>
      <c r="B243" t="s">
        <v>1</v>
      </c>
      <c r="C243">
        <v>2004</v>
      </c>
      <c r="D243">
        <v>0</v>
      </c>
      <c r="E243">
        <v>0</v>
      </c>
      <c r="F243">
        <v>17231</v>
      </c>
      <c r="G243">
        <v>10584</v>
      </c>
      <c r="H243">
        <v>2337</v>
      </c>
      <c r="I243">
        <v>0</v>
      </c>
      <c r="J243">
        <v>0</v>
      </c>
      <c r="K243">
        <v>30152</v>
      </c>
      <c r="Z243" s="24">
        <v>2.1299999999999999E-2</v>
      </c>
      <c r="AA243" s="23">
        <v>12349</v>
      </c>
      <c r="AB243" s="23">
        <v>10598</v>
      </c>
      <c r="AC243" s="23">
        <v>262</v>
      </c>
      <c r="AD243" s="23">
        <v>0</v>
      </c>
      <c r="AE243" s="23">
        <v>0</v>
      </c>
      <c r="AF243" s="23">
        <v>23209</v>
      </c>
      <c r="AG243">
        <f t="shared" si="3"/>
        <v>6.3082503121019002E-6</v>
      </c>
    </row>
    <row r="244" spans="1:33">
      <c r="A244" t="s">
        <v>13</v>
      </c>
      <c r="B244" t="s">
        <v>1</v>
      </c>
      <c r="C244">
        <v>2005</v>
      </c>
      <c r="D244">
        <v>0</v>
      </c>
      <c r="E244">
        <v>8.83</v>
      </c>
      <c r="F244">
        <v>16517</v>
      </c>
      <c r="G244">
        <v>6698</v>
      </c>
      <c r="H244">
        <v>3192</v>
      </c>
      <c r="I244">
        <v>0</v>
      </c>
      <c r="J244">
        <v>0</v>
      </c>
      <c r="K244">
        <v>26407</v>
      </c>
      <c r="Z244" s="24">
        <v>2.1299999999999999E-2</v>
      </c>
      <c r="AA244" s="23">
        <v>18118</v>
      </c>
      <c r="AB244" s="23">
        <v>12692</v>
      </c>
      <c r="AC244" s="23">
        <v>157865</v>
      </c>
      <c r="AD244" s="23">
        <v>95</v>
      </c>
      <c r="AE244" s="23">
        <v>9978</v>
      </c>
      <c r="AF244" s="23">
        <v>198748</v>
      </c>
      <c r="AG244">
        <f t="shared" si="3"/>
        <v>5.4020084149667304E-5</v>
      </c>
    </row>
    <row r="245" spans="1:33">
      <c r="A245" t="s">
        <v>13</v>
      </c>
      <c r="B245" t="s">
        <v>1</v>
      </c>
      <c r="C245">
        <v>2006</v>
      </c>
      <c r="D245">
        <v>0</v>
      </c>
      <c r="E245">
        <v>0</v>
      </c>
      <c r="F245">
        <v>16664</v>
      </c>
      <c r="G245">
        <v>6506</v>
      </c>
      <c r="H245">
        <v>4169</v>
      </c>
      <c r="I245">
        <v>0</v>
      </c>
      <c r="J245">
        <v>0</v>
      </c>
      <c r="K245">
        <v>27339</v>
      </c>
      <c r="Z245" s="24">
        <v>2.1400000000000002E-2</v>
      </c>
      <c r="AA245" s="23">
        <v>1503</v>
      </c>
      <c r="AB245" s="23">
        <v>0</v>
      </c>
      <c r="AC245" s="23">
        <v>0</v>
      </c>
      <c r="AD245" s="23">
        <v>0</v>
      </c>
      <c r="AE245" s="23">
        <v>0</v>
      </c>
      <c r="AF245" s="23">
        <v>1503</v>
      </c>
      <c r="AG245">
        <f t="shared" si="3"/>
        <v>4.0851825667151346E-7</v>
      </c>
    </row>
    <row r="246" spans="1:33">
      <c r="A246" t="s">
        <v>14</v>
      </c>
      <c r="B246" t="s">
        <v>1</v>
      </c>
      <c r="C246">
        <v>1988</v>
      </c>
      <c r="D246">
        <v>0</v>
      </c>
      <c r="E246">
        <v>9.98</v>
      </c>
      <c r="F246">
        <v>28322</v>
      </c>
      <c r="G246">
        <v>5492</v>
      </c>
      <c r="H246">
        <v>7376</v>
      </c>
      <c r="I246">
        <v>242</v>
      </c>
      <c r="J246">
        <v>2616</v>
      </c>
      <c r="K246">
        <v>44048</v>
      </c>
      <c r="Z246" s="24">
        <v>2.1499999999999998E-2</v>
      </c>
      <c r="AA246" s="23">
        <v>281398</v>
      </c>
      <c r="AB246" s="23">
        <v>57592</v>
      </c>
      <c r="AC246" s="23">
        <v>312602</v>
      </c>
      <c r="AD246" s="23">
        <v>3044</v>
      </c>
      <c r="AE246" s="23">
        <v>2199</v>
      </c>
      <c r="AF246" s="23">
        <v>656835</v>
      </c>
      <c r="AG246">
        <f t="shared" si="3"/>
        <v>1.785290014110669E-4</v>
      </c>
    </row>
    <row r="247" spans="1:33">
      <c r="A247" t="s">
        <v>14</v>
      </c>
      <c r="B247" t="s">
        <v>1</v>
      </c>
      <c r="C247">
        <v>1989</v>
      </c>
      <c r="D247">
        <v>0</v>
      </c>
      <c r="E247">
        <v>9.93</v>
      </c>
      <c r="F247">
        <v>29422</v>
      </c>
      <c r="G247">
        <v>5760</v>
      </c>
      <c r="H247">
        <v>8087</v>
      </c>
      <c r="I247">
        <v>229</v>
      </c>
      <c r="J247">
        <v>2252</v>
      </c>
      <c r="K247">
        <v>45750</v>
      </c>
      <c r="Z247" s="24">
        <v>2.1600000000000001E-2</v>
      </c>
      <c r="AA247" s="23">
        <v>29970</v>
      </c>
      <c r="AB247" s="23">
        <v>14243</v>
      </c>
      <c r="AC247" s="23">
        <v>41194</v>
      </c>
      <c r="AD247" s="23">
        <v>0</v>
      </c>
      <c r="AE247" s="23">
        <v>2705</v>
      </c>
      <c r="AF247" s="23">
        <v>88112</v>
      </c>
      <c r="AG247">
        <f t="shared" si="3"/>
        <v>2.394900906975409E-5</v>
      </c>
    </row>
    <row r="248" spans="1:33">
      <c r="A248" t="s">
        <v>14</v>
      </c>
      <c r="B248" t="s">
        <v>1</v>
      </c>
      <c r="C248">
        <v>1990</v>
      </c>
      <c r="D248">
        <v>0</v>
      </c>
      <c r="E248">
        <v>9.24</v>
      </c>
      <c r="F248">
        <v>28169</v>
      </c>
      <c r="G248">
        <v>5690</v>
      </c>
      <c r="H248">
        <v>8634</v>
      </c>
      <c r="I248">
        <v>215</v>
      </c>
      <c r="J248">
        <v>2242</v>
      </c>
      <c r="K248">
        <v>44950</v>
      </c>
      <c r="Z248" s="24">
        <v>2.1600000000000001E-2</v>
      </c>
      <c r="AA248" s="23">
        <v>114276</v>
      </c>
      <c r="AB248" s="23">
        <v>40798</v>
      </c>
      <c r="AC248" s="23">
        <v>0</v>
      </c>
      <c r="AD248" s="23">
        <v>185</v>
      </c>
      <c r="AE248" s="23">
        <v>5989</v>
      </c>
      <c r="AF248" s="23">
        <v>161248</v>
      </c>
      <c r="AG248">
        <f t="shared" si="3"/>
        <v>4.3827512875427951E-5</v>
      </c>
    </row>
    <row r="249" spans="1:33">
      <c r="A249" t="s">
        <v>14</v>
      </c>
      <c r="B249" t="s">
        <v>1</v>
      </c>
      <c r="C249">
        <v>1991</v>
      </c>
      <c r="D249">
        <v>0</v>
      </c>
      <c r="E249">
        <v>16.05</v>
      </c>
      <c r="F249">
        <v>29252</v>
      </c>
      <c r="G249">
        <v>5590</v>
      </c>
      <c r="H249">
        <v>7404</v>
      </c>
      <c r="I249">
        <v>349</v>
      </c>
      <c r="J249">
        <v>2236</v>
      </c>
      <c r="K249">
        <v>44831</v>
      </c>
      <c r="Z249" s="24">
        <v>2.1600000000000001E-2</v>
      </c>
      <c r="AA249" s="23">
        <v>156398</v>
      </c>
      <c r="AB249" s="23">
        <v>52912</v>
      </c>
      <c r="AC249" s="23">
        <v>25168</v>
      </c>
      <c r="AD249" s="23">
        <v>2107</v>
      </c>
      <c r="AE249" s="23">
        <v>18111</v>
      </c>
      <c r="AF249" s="23">
        <v>254696</v>
      </c>
      <c r="AG249">
        <f t="shared" si="3"/>
        <v>6.9226856887031143E-5</v>
      </c>
    </row>
    <row r="250" spans="1:33">
      <c r="A250" t="s">
        <v>14</v>
      </c>
      <c r="B250" t="s">
        <v>1</v>
      </c>
      <c r="C250">
        <v>1992</v>
      </c>
      <c r="D250">
        <v>0</v>
      </c>
      <c r="E250">
        <v>11.16</v>
      </c>
      <c r="F250">
        <v>27625</v>
      </c>
      <c r="G250">
        <v>12289</v>
      </c>
      <c r="H250">
        <v>31</v>
      </c>
      <c r="I250">
        <v>340</v>
      </c>
      <c r="J250">
        <v>1568</v>
      </c>
      <c r="K250">
        <v>41853</v>
      </c>
      <c r="Z250" s="24">
        <v>2.1600000000000001E-2</v>
      </c>
      <c r="AA250" s="23">
        <v>65492</v>
      </c>
      <c r="AB250" s="23">
        <v>31952</v>
      </c>
      <c r="AC250" s="23">
        <v>704440</v>
      </c>
      <c r="AD250" s="23">
        <v>315</v>
      </c>
      <c r="AE250" s="23">
        <v>0</v>
      </c>
      <c r="AF250" s="23">
        <v>802199</v>
      </c>
      <c r="AG250">
        <f t="shared" si="3"/>
        <v>2.1803921289662771E-4</v>
      </c>
    </row>
    <row r="251" spans="1:33">
      <c r="A251" t="s">
        <v>14</v>
      </c>
      <c r="B251" t="s">
        <v>1</v>
      </c>
      <c r="C251">
        <v>1993</v>
      </c>
      <c r="D251">
        <v>0</v>
      </c>
      <c r="E251">
        <v>10.72</v>
      </c>
      <c r="F251">
        <v>30981</v>
      </c>
      <c r="G251">
        <v>13805</v>
      </c>
      <c r="H251">
        <v>30</v>
      </c>
      <c r="I251">
        <v>329</v>
      </c>
      <c r="J251">
        <v>1300</v>
      </c>
      <c r="K251">
        <v>46445</v>
      </c>
      <c r="Z251" s="24">
        <v>2.1600000000000001E-2</v>
      </c>
      <c r="AA251" s="23">
        <v>658110</v>
      </c>
      <c r="AB251" s="23">
        <v>493694</v>
      </c>
      <c r="AC251" s="23">
        <v>1740540</v>
      </c>
      <c r="AD251" s="23">
        <v>0</v>
      </c>
      <c r="AE251" s="23">
        <v>0</v>
      </c>
      <c r="AF251" s="23">
        <v>2892344</v>
      </c>
      <c r="AG251">
        <f t="shared" si="3"/>
        <v>7.8614459652316172E-4</v>
      </c>
    </row>
    <row r="252" spans="1:33">
      <c r="A252" t="s">
        <v>14</v>
      </c>
      <c r="B252" t="s">
        <v>1</v>
      </c>
      <c r="C252">
        <v>1994</v>
      </c>
      <c r="D252">
        <v>0</v>
      </c>
      <c r="E252">
        <v>10.76</v>
      </c>
      <c r="F252">
        <v>30388</v>
      </c>
      <c r="G252">
        <v>14658</v>
      </c>
      <c r="H252">
        <v>47</v>
      </c>
      <c r="I252">
        <v>325</v>
      </c>
      <c r="J252">
        <v>2245</v>
      </c>
      <c r="K252">
        <v>47663</v>
      </c>
      <c r="Z252" s="24">
        <v>2.1700000000000001E-2</v>
      </c>
      <c r="AA252" s="23">
        <v>122739</v>
      </c>
      <c r="AB252" s="23">
        <v>27857</v>
      </c>
      <c r="AC252" s="23">
        <v>100294</v>
      </c>
      <c r="AD252" s="23">
        <v>933</v>
      </c>
      <c r="AE252" s="23">
        <v>1138</v>
      </c>
      <c r="AF252" s="23">
        <v>252961</v>
      </c>
      <c r="AG252">
        <f t="shared" si="3"/>
        <v>6.8755280589409659E-5</v>
      </c>
    </row>
    <row r="253" spans="1:33">
      <c r="A253" t="s">
        <v>14</v>
      </c>
      <c r="B253" t="s">
        <v>1</v>
      </c>
      <c r="C253">
        <v>1995</v>
      </c>
      <c r="D253">
        <v>0</v>
      </c>
      <c r="E253">
        <v>10.210000000000001</v>
      </c>
      <c r="F253">
        <v>31073</v>
      </c>
      <c r="G253">
        <v>15618</v>
      </c>
      <c r="H253">
        <v>16</v>
      </c>
      <c r="I253">
        <v>342</v>
      </c>
      <c r="J253">
        <v>1837</v>
      </c>
      <c r="K253">
        <v>48886</v>
      </c>
      <c r="Z253" s="24">
        <v>2.18E-2</v>
      </c>
      <c r="AA253" s="23">
        <v>2697</v>
      </c>
      <c r="AB253" s="23">
        <v>0</v>
      </c>
      <c r="AC253" s="23">
        <v>699</v>
      </c>
      <c r="AD253" s="23">
        <v>0</v>
      </c>
      <c r="AE253" s="23">
        <v>0</v>
      </c>
      <c r="AF253" s="23">
        <v>3396</v>
      </c>
      <c r="AG253">
        <f t="shared" si="3"/>
        <v>9.2303925459511633E-7</v>
      </c>
    </row>
    <row r="254" spans="1:33">
      <c r="A254" t="s">
        <v>14</v>
      </c>
      <c r="B254" t="s">
        <v>1</v>
      </c>
      <c r="C254">
        <v>1996</v>
      </c>
      <c r="D254">
        <v>0</v>
      </c>
      <c r="E254">
        <v>11.2</v>
      </c>
      <c r="F254">
        <v>33321</v>
      </c>
      <c r="G254">
        <v>16803</v>
      </c>
      <c r="H254">
        <v>0</v>
      </c>
      <c r="I254">
        <v>338</v>
      </c>
      <c r="J254">
        <v>2744</v>
      </c>
      <c r="K254">
        <v>53206</v>
      </c>
      <c r="Z254" s="24">
        <v>2.18E-2</v>
      </c>
      <c r="AA254" s="23">
        <v>163790</v>
      </c>
      <c r="AB254" s="23">
        <v>61672</v>
      </c>
      <c r="AC254" s="23">
        <v>27269</v>
      </c>
      <c r="AD254" s="23">
        <v>588</v>
      </c>
      <c r="AE254" s="23">
        <v>22890</v>
      </c>
      <c r="AF254" s="23">
        <v>276209</v>
      </c>
      <c r="AG254">
        <f t="shared" si="3"/>
        <v>7.5074131175636766E-5</v>
      </c>
    </row>
    <row r="255" spans="1:33">
      <c r="A255" t="s">
        <v>14</v>
      </c>
      <c r="B255" t="s">
        <v>1</v>
      </c>
      <c r="C255">
        <v>1997</v>
      </c>
      <c r="D255">
        <v>0</v>
      </c>
      <c r="E255">
        <v>10.44</v>
      </c>
      <c r="F255">
        <v>31893</v>
      </c>
      <c r="G255">
        <v>16921</v>
      </c>
      <c r="H255">
        <v>0</v>
      </c>
      <c r="I255">
        <v>324</v>
      </c>
      <c r="J255">
        <v>1856</v>
      </c>
      <c r="K255">
        <v>50994</v>
      </c>
      <c r="Z255" s="24">
        <v>2.1899999999999999E-2</v>
      </c>
      <c r="AA255" s="23">
        <v>272694</v>
      </c>
      <c r="AB255" s="23">
        <v>41273</v>
      </c>
      <c r="AC255" s="23">
        <v>278648</v>
      </c>
      <c r="AD255" s="23">
        <v>2924</v>
      </c>
      <c r="AE255" s="23">
        <v>574</v>
      </c>
      <c r="AF255" s="23">
        <v>596113</v>
      </c>
      <c r="AG255">
        <f t="shared" si="3"/>
        <v>1.6202464640001723E-4</v>
      </c>
    </row>
    <row r="256" spans="1:33">
      <c r="A256" t="s">
        <v>14</v>
      </c>
      <c r="B256" t="s">
        <v>1</v>
      </c>
      <c r="C256">
        <v>1998</v>
      </c>
      <c r="D256">
        <v>0</v>
      </c>
      <c r="E256">
        <v>10.8</v>
      </c>
      <c r="F256">
        <v>30702</v>
      </c>
      <c r="G256">
        <v>18096</v>
      </c>
      <c r="H256">
        <v>0</v>
      </c>
      <c r="I256">
        <v>348</v>
      </c>
      <c r="J256">
        <v>2796</v>
      </c>
      <c r="K256">
        <v>51942</v>
      </c>
      <c r="Z256" s="24">
        <v>2.1899999999999999E-2</v>
      </c>
      <c r="AA256" s="23">
        <v>410966</v>
      </c>
      <c r="AB256" s="23">
        <v>205976</v>
      </c>
      <c r="AC256" s="23">
        <v>616452</v>
      </c>
      <c r="AD256" s="23">
        <v>1891</v>
      </c>
      <c r="AE256" s="23">
        <v>1820</v>
      </c>
      <c r="AF256" s="23">
        <v>1237105</v>
      </c>
      <c r="AG256">
        <f t="shared" si="3"/>
        <v>3.3624749029914348E-4</v>
      </c>
    </row>
    <row r="257" spans="1:33">
      <c r="A257" t="s">
        <v>14</v>
      </c>
      <c r="B257" t="s">
        <v>1</v>
      </c>
      <c r="C257">
        <v>1999</v>
      </c>
      <c r="D257">
        <v>0</v>
      </c>
      <c r="E257">
        <v>10.66</v>
      </c>
      <c r="F257">
        <v>30884</v>
      </c>
      <c r="G257">
        <v>21202</v>
      </c>
      <c r="H257">
        <v>0</v>
      </c>
      <c r="I257">
        <v>267</v>
      </c>
      <c r="J257">
        <v>2696</v>
      </c>
      <c r="K257">
        <v>55049</v>
      </c>
      <c r="Z257" s="24">
        <v>2.2000000000000002E-2</v>
      </c>
      <c r="AA257" s="23">
        <v>3836</v>
      </c>
      <c r="AB257" s="23">
        <v>910</v>
      </c>
      <c r="AC257" s="23">
        <v>0</v>
      </c>
      <c r="AD257" s="23">
        <v>0</v>
      </c>
      <c r="AE257" s="23">
        <v>425</v>
      </c>
      <c r="AF257" s="23">
        <v>5171</v>
      </c>
      <c r="AG257">
        <f t="shared" si="3"/>
        <v>1.405487628242446E-6</v>
      </c>
    </row>
    <row r="258" spans="1:33">
      <c r="A258" t="s">
        <v>14</v>
      </c>
      <c r="B258" t="s">
        <v>1</v>
      </c>
      <c r="C258">
        <v>2000</v>
      </c>
      <c r="D258">
        <v>0</v>
      </c>
      <c r="E258">
        <v>11.34</v>
      </c>
      <c r="F258">
        <v>32267</v>
      </c>
      <c r="G258">
        <v>22352</v>
      </c>
      <c r="H258">
        <v>0</v>
      </c>
      <c r="I258">
        <v>265</v>
      </c>
      <c r="J258">
        <v>2893</v>
      </c>
      <c r="K258">
        <v>57777</v>
      </c>
      <c r="Z258" s="24">
        <v>2.2000000000000002E-2</v>
      </c>
      <c r="AA258" s="23">
        <v>665318</v>
      </c>
      <c r="AB258" s="23">
        <v>426774</v>
      </c>
      <c r="AC258" s="23">
        <v>331004</v>
      </c>
      <c r="AD258" s="23">
        <v>0</v>
      </c>
      <c r="AE258" s="23">
        <v>0</v>
      </c>
      <c r="AF258" s="23">
        <v>1423096</v>
      </c>
      <c r="AG258">
        <f t="shared" si="3"/>
        <v>3.8680019760226492E-4</v>
      </c>
    </row>
    <row r="259" spans="1:33">
      <c r="A259" t="s">
        <v>14</v>
      </c>
      <c r="B259" t="s">
        <v>1</v>
      </c>
      <c r="C259">
        <v>2001</v>
      </c>
      <c r="D259">
        <v>0</v>
      </c>
      <c r="E259">
        <v>8.25</v>
      </c>
      <c r="F259">
        <v>32952</v>
      </c>
      <c r="G259">
        <v>21482</v>
      </c>
      <c r="H259">
        <v>0</v>
      </c>
      <c r="I259">
        <v>0</v>
      </c>
      <c r="J259">
        <v>3122</v>
      </c>
      <c r="K259">
        <v>57556</v>
      </c>
      <c r="Z259" s="24">
        <v>2.2099999999999998E-2</v>
      </c>
      <c r="AA259" s="23">
        <v>7156</v>
      </c>
      <c r="AB259" s="23">
        <v>4020</v>
      </c>
      <c r="AC259" s="23">
        <v>0</v>
      </c>
      <c r="AD259" s="23">
        <v>0</v>
      </c>
      <c r="AE259" s="23">
        <v>0</v>
      </c>
      <c r="AF259" s="23">
        <v>11176</v>
      </c>
      <c r="AG259">
        <f t="shared" ref="AG259:AG322" si="4">AF259/AF$3340</f>
        <v>3.0376580416239752E-6</v>
      </c>
    </row>
    <row r="260" spans="1:33">
      <c r="A260" t="s">
        <v>14</v>
      </c>
      <c r="B260" t="s">
        <v>1</v>
      </c>
      <c r="C260">
        <v>2002</v>
      </c>
      <c r="D260">
        <v>0</v>
      </c>
      <c r="E260">
        <v>8.4700000000000006</v>
      </c>
      <c r="F260">
        <v>33909</v>
      </c>
      <c r="G260">
        <v>23952</v>
      </c>
      <c r="H260">
        <v>0</v>
      </c>
      <c r="I260">
        <v>0</v>
      </c>
      <c r="J260">
        <v>3634</v>
      </c>
      <c r="K260">
        <v>61495</v>
      </c>
      <c r="Z260" s="24">
        <v>2.2099999999999998E-2</v>
      </c>
      <c r="AA260" s="23">
        <v>161888</v>
      </c>
      <c r="AB260" s="23">
        <v>136917</v>
      </c>
      <c r="AC260" s="23">
        <v>312685</v>
      </c>
      <c r="AD260" s="23">
        <v>1299</v>
      </c>
      <c r="AE260" s="23">
        <v>0</v>
      </c>
      <c r="AF260" s="23">
        <v>612789</v>
      </c>
      <c r="AG260">
        <f t="shared" si="4"/>
        <v>1.6655721489519632E-4</v>
      </c>
    </row>
    <row r="261" spans="1:33">
      <c r="A261" t="s">
        <v>14</v>
      </c>
      <c r="B261" t="s">
        <v>1</v>
      </c>
      <c r="C261">
        <v>2003</v>
      </c>
      <c r="D261">
        <v>0</v>
      </c>
      <c r="E261">
        <v>8.09</v>
      </c>
      <c r="F261">
        <v>37589</v>
      </c>
      <c r="G261">
        <v>22793</v>
      </c>
      <c r="H261">
        <v>0</v>
      </c>
      <c r="I261">
        <v>0</v>
      </c>
      <c r="J261">
        <v>0</v>
      </c>
      <c r="K261">
        <v>60382</v>
      </c>
      <c r="Z261" s="24">
        <v>2.2099999999999998E-2</v>
      </c>
      <c r="AA261" s="23">
        <v>269485</v>
      </c>
      <c r="AB261" s="23">
        <v>72661</v>
      </c>
      <c r="AC261" s="23">
        <v>320049</v>
      </c>
      <c r="AD261" s="23">
        <v>3445</v>
      </c>
      <c r="AE261" s="23">
        <v>2456</v>
      </c>
      <c r="AF261" s="23">
        <v>668096</v>
      </c>
      <c r="AG261">
        <f t="shared" si="4"/>
        <v>1.8158976261424583E-4</v>
      </c>
    </row>
    <row r="262" spans="1:33">
      <c r="A262" t="s">
        <v>14</v>
      </c>
      <c r="B262" t="s">
        <v>1</v>
      </c>
      <c r="C262">
        <v>2004</v>
      </c>
      <c r="D262">
        <v>0</v>
      </c>
      <c r="E262">
        <v>8.75</v>
      </c>
      <c r="F262">
        <v>36572</v>
      </c>
      <c r="G262">
        <v>20797</v>
      </c>
      <c r="H262">
        <v>0</v>
      </c>
      <c r="I262">
        <v>0</v>
      </c>
      <c r="J262">
        <v>0</v>
      </c>
      <c r="K262">
        <v>57369</v>
      </c>
      <c r="Z262" s="24">
        <v>2.23E-2</v>
      </c>
      <c r="AA262" s="23">
        <v>243622</v>
      </c>
      <c r="AB262" s="23">
        <v>83420</v>
      </c>
      <c r="AC262" s="23">
        <v>171117</v>
      </c>
      <c r="AD262" s="23">
        <v>859</v>
      </c>
      <c r="AE262" s="23">
        <v>54426</v>
      </c>
      <c r="AF262" s="23">
        <v>553444</v>
      </c>
      <c r="AG262">
        <f t="shared" si="4"/>
        <v>1.5042713110133672E-4</v>
      </c>
    </row>
    <row r="263" spans="1:33">
      <c r="A263" t="s">
        <v>14</v>
      </c>
      <c r="B263" t="s">
        <v>1</v>
      </c>
      <c r="C263">
        <v>2005</v>
      </c>
      <c r="D263">
        <v>0</v>
      </c>
      <c r="E263">
        <v>7.44</v>
      </c>
      <c r="F263">
        <v>37319</v>
      </c>
      <c r="G263">
        <v>23396</v>
      </c>
      <c r="H263">
        <v>0</v>
      </c>
      <c r="I263">
        <v>0</v>
      </c>
      <c r="J263">
        <v>0</v>
      </c>
      <c r="K263">
        <v>60715</v>
      </c>
      <c r="Z263" s="24">
        <v>2.2499999999999999E-2</v>
      </c>
      <c r="AA263" s="23">
        <v>155182</v>
      </c>
      <c r="AB263" s="23">
        <v>123267</v>
      </c>
      <c r="AC263" s="23">
        <v>175392</v>
      </c>
      <c r="AD263" s="23">
        <v>1254</v>
      </c>
      <c r="AE263" s="23">
        <v>0</v>
      </c>
      <c r="AF263" s="23">
        <v>455095</v>
      </c>
      <c r="AG263">
        <f t="shared" si="4"/>
        <v>1.2369568597466563E-4</v>
      </c>
    </row>
    <row r="264" spans="1:33">
      <c r="A264" t="s">
        <v>14</v>
      </c>
      <c r="B264" t="s">
        <v>1</v>
      </c>
      <c r="C264">
        <v>2006</v>
      </c>
      <c r="D264">
        <v>0</v>
      </c>
      <c r="E264">
        <v>7.71</v>
      </c>
      <c r="F264">
        <v>39063</v>
      </c>
      <c r="G264">
        <v>21456</v>
      </c>
      <c r="H264">
        <v>0</v>
      </c>
      <c r="I264">
        <v>0</v>
      </c>
      <c r="J264">
        <v>0</v>
      </c>
      <c r="K264">
        <v>60519</v>
      </c>
      <c r="Z264" s="24">
        <v>2.2599999999999999E-2</v>
      </c>
      <c r="AA264" s="23">
        <v>149450</v>
      </c>
      <c r="AB264" s="23">
        <v>102226</v>
      </c>
      <c r="AC264" s="23">
        <v>45156</v>
      </c>
      <c r="AD264" s="23">
        <v>0</v>
      </c>
      <c r="AE264" s="23">
        <v>0</v>
      </c>
      <c r="AF264" s="23">
        <v>296832</v>
      </c>
      <c r="AG264">
        <f t="shared" si="4"/>
        <v>8.0679501772667122E-5</v>
      </c>
    </row>
    <row r="265" spans="1:33">
      <c r="A265" t="s">
        <v>15</v>
      </c>
      <c r="B265" t="s">
        <v>1</v>
      </c>
      <c r="C265">
        <v>1988</v>
      </c>
      <c r="D265">
        <v>0</v>
      </c>
      <c r="E265">
        <v>7.66</v>
      </c>
      <c r="F265">
        <v>16831</v>
      </c>
      <c r="G265">
        <v>23004</v>
      </c>
      <c r="H265">
        <v>17462</v>
      </c>
      <c r="I265">
        <v>126</v>
      </c>
      <c r="J265">
        <v>3642</v>
      </c>
      <c r="K265">
        <v>61065</v>
      </c>
      <c r="Z265" s="24">
        <v>2.2599999999999999E-2</v>
      </c>
      <c r="AA265" s="23">
        <v>310620</v>
      </c>
      <c r="AB265" s="23">
        <v>114319</v>
      </c>
      <c r="AC265" s="23">
        <v>237875</v>
      </c>
      <c r="AD265" s="23">
        <v>980</v>
      </c>
      <c r="AE265" s="23">
        <v>62313</v>
      </c>
      <c r="AF265" s="23">
        <v>726107</v>
      </c>
      <c r="AG265">
        <f t="shared" si="4"/>
        <v>1.9735726267264313E-4</v>
      </c>
    </row>
    <row r="266" spans="1:33">
      <c r="A266" t="s">
        <v>15</v>
      </c>
      <c r="B266" t="s">
        <v>1</v>
      </c>
      <c r="C266">
        <v>1989</v>
      </c>
      <c r="D266">
        <v>0</v>
      </c>
      <c r="E266">
        <v>6.49</v>
      </c>
      <c r="F266">
        <v>17638</v>
      </c>
      <c r="G266">
        <v>22579</v>
      </c>
      <c r="H266">
        <v>13740</v>
      </c>
      <c r="I266">
        <v>131</v>
      </c>
      <c r="J266">
        <v>3921</v>
      </c>
      <c r="K266">
        <v>58009</v>
      </c>
      <c r="Z266" s="24">
        <v>2.2700000000000001E-2</v>
      </c>
      <c r="AA266" s="23">
        <v>10336</v>
      </c>
      <c r="AB266" s="23">
        <v>14859</v>
      </c>
      <c r="AC266" s="23">
        <v>0</v>
      </c>
      <c r="AD266" s="23">
        <v>0</v>
      </c>
      <c r="AE266" s="23">
        <v>746</v>
      </c>
      <c r="AF266" s="23">
        <v>25941</v>
      </c>
      <c r="AG266">
        <f t="shared" si="4"/>
        <v>7.0508131046678181E-6</v>
      </c>
    </row>
    <row r="267" spans="1:33">
      <c r="A267" t="s">
        <v>15</v>
      </c>
      <c r="B267" t="s">
        <v>1</v>
      </c>
      <c r="C267">
        <v>1990</v>
      </c>
      <c r="D267">
        <v>0</v>
      </c>
      <c r="E267">
        <v>11.53</v>
      </c>
      <c r="F267">
        <v>16942</v>
      </c>
      <c r="G267">
        <v>23475</v>
      </c>
      <c r="H267">
        <v>15132</v>
      </c>
      <c r="I267">
        <v>125</v>
      </c>
      <c r="J267">
        <v>3539</v>
      </c>
      <c r="K267">
        <v>59213</v>
      </c>
      <c r="Z267" s="24">
        <v>2.2700000000000001E-2</v>
      </c>
      <c r="AA267" s="23">
        <v>46670</v>
      </c>
      <c r="AB267" s="23">
        <v>25193</v>
      </c>
      <c r="AC267" s="23">
        <v>102899</v>
      </c>
      <c r="AD267" s="23">
        <v>0</v>
      </c>
      <c r="AE267" s="23">
        <v>4518</v>
      </c>
      <c r="AF267" s="23">
        <v>179280</v>
      </c>
      <c r="AG267">
        <f t="shared" si="4"/>
        <v>4.8728644747883526E-5</v>
      </c>
    </row>
    <row r="268" spans="1:33">
      <c r="A268" t="s">
        <v>15</v>
      </c>
      <c r="B268" t="s">
        <v>1</v>
      </c>
      <c r="C268">
        <v>1991</v>
      </c>
      <c r="D268">
        <v>0</v>
      </c>
      <c r="E268">
        <v>7.54</v>
      </c>
      <c r="F268">
        <v>17817</v>
      </c>
      <c r="G268">
        <v>22883</v>
      </c>
      <c r="H268">
        <v>17236</v>
      </c>
      <c r="I268">
        <v>119</v>
      </c>
      <c r="J268">
        <v>2875</v>
      </c>
      <c r="K268">
        <v>60930</v>
      </c>
      <c r="Z268" s="24">
        <v>2.2799999999999997E-2</v>
      </c>
      <c r="AA268" s="23">
        <v>788</v>
      </c>
      <c r="AB268" s="23">
        <v>0</v>
      </c>
      <c r="AC268" s="23">
        <v>0</v>
      </c>
      <c r="AD268" s="23">
        <v>0</v>
      </c>
      <c r="AE268" s="23">
        <v>0</v>
      </c>
      <c r="AF268" s="23">
        <v>788</v>
      </c>
      <c r="AG268">
        <f t="shared" si="4"/>
        <v>2.1417989770934973E-7</v>
      </c>
    </row>
    <row r="269" spans="1:33">
      <c r="A269" t="s">
        <v>15</v>
      </c>
      <c r="B269" t="s">
        <v>1</v>
      </c>
      <c r="C269">
        <v>1992</v>
      </c>
      <c r="D269">
        <v>0</v>
      </c>
      <c r="E269">
        <v>8.32</v>
      </c>
      <c r="F269">
        <v>16643</v>
      </c>
      <c r="G269">
        <v>24042</v>
      </c>
      <c r="H269">
        <v>17621</v>
      </c>
      <c r="I269">
        <v>120</v>
      </c>
      <c r="J269">
        <v>2960</v>
      </c>
      <c r="K269">
        <v>61386</v>
      </c>
      <c r="Z269" s="24">
        <v>2.2799999999999997E-2</v>
      </c>
      <c r="AA269" s="23">
        <v>0</v>
      </c>
      <c r="AB269" s="23">
        <v>737124</v>
      </c>
      <c r="AC269" s="23">
        <v>899821</v>
      </c>
      <c r="AD269" s="23">
        <v>0</v>
      </c>
      <c r="AE269" s="23">
        <v>0</v>
      </c>
      <c r="AF269" s="23">
        <v>1636945</v>
      </c>
      <c r="AG269">
        <f t="shared" si="4"/>
        <v>4.4492476225359322E-4</v>
      </c>
    </row>
    <row r="270" spans="1:33">
      <c r="A270" t="s">
        <v>15</v>
      </c>
      <c r="B270" t="s">
        <v>1</v>
      </c>
      <c r="C270">
        <v>1993</v>
      </c>
      <c r="D270">
        <v>0</v>
      </c>
      <c r="E270">
        <v>6.7</v>
      </c>
      <c r="F270">
        <v>18744</v>
      </c>
      <c r="G270">
        <v>24479</v>
      </c>
      <c r="H270">
        <v>21934</v>
      </c>
      <c r="I270">
        <v>121</v>
      </c>
      <c r="J270">
        <v>3287</v>
      </c>
      <c r="K270">
        <v>68565</v>
      </c>
      <c r="Z270" s="24">
        <v>2.29E-2</v>
      </c>
      <c r="AA270" s="23">
        <v>307497</v>
      </c>
      <c r="AB270" s="23">
        <v>121707</v>
      </c>
      <c r="AC270" s="23">
        <v>91071</v>
      </c>
      <c r="AD270" s="23">
        <v>1415</v>
      </c>
      <c r="AE270" s="23">
        <v>64599</v>
      </c>
      <c r="AF270" s="23">
        <v>586289</v>
      </c>
      <c r="AG270">
        <f t="shared" si="4"/>
        <v>1.5935446452806717E-4</v>
      </c>
    </row>
    <row r="271" spans="1:33">
      <c r="A271" t="s">
        <v>15</v>
      </c>
      <c r="B271" t="s">
        <v>1</v>
      </c>
      <c r="C271">
        <v>1994</v>
      </c>
      <c r="D271">
        <v>0</v>
      </c>
      <c r="E271">
        <v>8.06</v>
      </c>
      <c r="F271">
        <v>19519</v>
      </c>
      <c r="G271">
        <v>22915</v>
      </c>
      <c r="H271">
        <v>17740</v>
      </c>
      <c r="I271">
        <v>129</v>
      </c>
      <c r="J271">
        <v>2836</v>
      </c>
      <c r="K271">
        <v>63139</v>
      </c>
      <c r="Z271" s="24">
        <v>2.29E-2</v>
      </c>
      <c r="AA271" s="23">
        <v>3270449</v>
      </c>
      <c r="AB271" s="23">
        <v>2716335</v>
      </c>
      <c r="AC271" s="23">
        <v>1758916</v>
      </c>
      <c r="AD271" s="23">
        <v>23810</v>
      </c>
      <c r="AE271" s="23">
        <v>13337</v>
      </c>
      <c r="AF271" s="23">
        <v>7782847</v>
      </c>
      <c r="AG271">
        <f t="shared" si="4"/>
        <v>2.1153926070399992E-3</v>
      </c>
    </row>
    <row r="272" spans="1:33">
      <c r="A272" t="s">
        <v>15</v>
      </c>
      <c r="B272" t="s">
        <v>1</v>
      </c>
      <c r="C272">
        <v>1995</v>
      </c>
      <c r="D272">
        <v>0</v>
      </c>
      <c r="E272">
        <v>8.1199999999999992</v>
      </c>
      <c r="F272">
        <v>20094</v>
      </c>
      <c r="G272">
        <v>24729</v>
      </c>
      <c r="H272">
        <v>19705</v>
      </c>
      <c r="I272">
        <v>137</v>
      </c>
      <c r="J272">
        <v>2195</v>
      </c>
      <c r="K272">
        <v>66860</v>
      </c>
      <c r="Z272" s="24">
        <v>2.3E-2</v>
      </c>
      <c r="AA272" s="23">
        <v>1773</v>
      </c>
      <c r="AB272" s="23">
        <v>299</v>
      </c>
      <c r="AC272" s="23">
        <v>0</v>
      </c>
      <c r="AD272" s="23">
        <v>0</v>
      </c>
      <c r="AE272" s="23">
        <v>0</v>
      </c>
      <c r="AF272" s="23">
        <v>2072</v>
      </c>
      <c r="AG272">
        <f t="shared" si="4"/>
        <v>5.6317353813930537E-7</v>
      </c>
    </row>
    <row r="273" spans="1:33">
      <c r="A273" t="s">
        <v>15</v>
      </c>
      <c r="B273" t="s">
        <v>1</v>
      </c>
      <c r="C273">
        <v>1996</v>
      </c>
      <c r="D273">
        <v>0</v>
      </c>
      <c r="E273">
        <v>6.02</v>
      </c>
      <c r="F273">
        <v>22282</v>
      </c>
      <c r="G273">
        <v>24438</v>
      </c>
      <c r="H273">
        <v>25217</v>
      </c>
      <c r="I273">
        <v>138</v>
      </c>
      <c r="J273">
        <v>2571</v>
      </c>
      <c r="K273">
        <v>74646</v>
      </c>
      <c r="Z273" s="24">
        <v>2.3E-2</v>
      </c>
      <c r="AA273" s="23">
        <v>23989</v>
      </c>
      <c r="AB273" s="23">
        <v>24745</v>
      </c>
      <c r="AC273" s="23">
        <v>51480</v>
      </c>
      <c r="AD273" s="23">
        <v>0</v>
      </c>
      <c r="AE273" s="23">
        <v>16216</v>
      </c>
      <c r="AF273" s="23">
        <v>116430</v>
      </c>
      <c r="AG273">
        <f t="shared" si="4"/>
        <v>3.1645895292258359E-5</v>
      </c>
    </row>
    <row r="274" spans="1:33">
      <c r="A274" t="s">
        <v>15</v>
      </c>
      <c r="B274" t="s">
        <v>1</v>
      </c>
      <c r="C274">
        <v>1997</v>
      </c>
      <c r="D274">
        <v>0</v>
      </c>
      <c r="E274">
        <v>7.21</v>
      </c>
      <c r="F274">
        <v>20482</v>
      </c>
      <c r="G274">
        <v>22883</v>
      </c>
      <c r="H274">
        <v>34989</v>
      </c>
      <c r="I274">
        <v>138</v>
      </c>
      <c r="J274">
        <v>2525</v>
      </c>
      <c r="K274">
        <v>81017</v>
      </c>
      <c r="Z274" s="24">
        <v>2.3099999999999999E-2</v>
      </c>
      <c r="AA274" s="23">
        <v>40159</v>
      </c>
      <c r="AB274" s="23">
        <v>3084</v>
      </c>
      <c r="AC274" s="23">
        <v>18055</v>
      </c>
      <c r="AD274" s="23">
        <v>0</v>
      </c>
      <c r="AE274" s="23">
        <v>373</v>
      </c>
      <c r="AF274" s="23">
        <v>61671</v>
      </c>
      <c r="AG274">
        <f t="shared" si="4"/>
        <v>1.676229501476308E-5</v>
      </c>
    </row>
    <row r="275" spans="1:33">
      <c r="A275" t="s">
        <v>15</v>
      </c>
      <c r="B275" t="s">
        <v>1</v>
      </c>
      <c r="C275">
        <v>1998</v>
      </c>
      <c r="D275">
        <v>0</v>
      </c>
      <c r="E275">
        <v>5.54</v>
      </c>
      <c r="F275">
        <v>20945</v>
      </c>
      <c r="G275">
        <v>20131</v>
      </c>
      <c r="H275">
        <v>29525</v>
      </c>
      <c r="I275">
        <v>135</v>
      </c>
      <c r="J275">
        <v>13259</v>
      </c>
      <c r="K275">
        <v>83995</v>
      </c>
      <c r="Z275" s="24">
        <v>2.3199999999999998E-2</v>
      </c>
      <c r="AA275" s="23">
        <v>17906</v>
      </c>
      <c r="AB275" s="23">
        <v>19918</v>
      </c>
      <c r="AC275" s="23">
        <v>4111</v>
      </c>
      <c r="AD275" s="23">
        <v>394</v>
      </c>
      <c r="AE275" s="23">
        <v>8908</v>
      </c>
      <c r="AF275" s="23">
        <v>51237</v>
      </c>
      <c r="AG275">
        <f t="shared" si="4"/>
        <v>1.3926313983418721E-5</v>
      </c>
    </row>
    <row r="276" spans="1:33">
      <c r="A276" t="s">
        <v>15</v>
      </c>
      <c r="B276" t="s">
        <v>1</v>
      </c>
      <c r="C276">
        <v>1999</v>
      </c>
      <c r="D276">
        <v>0</v>
      </c>
      <c r="E276">
        <v>5.53</v>
      </c>
      <c r="F276">
        <v>20995</v>
      </c>
      <c r="G276">
        <v>22914</v>
      </c>
      <c r="H276">
        <v>29958</v>
      </c>
      <c r="I276">
        <v>138</v>
      </c>
      <c r="J276">
        <v>13603</v>
      </c>
      <c r="K276">
        <v>87608</v>
      </c>
      <c r="Z276" s="24">
        <v>2.3199999999999998E-2</v>
      </c>
      <c r="AA276" s="23">
        <v>40144</v>
      </c>
      <c r="AB276" s="23">
        <v>35800</v>
      </c>
      <c r="AC276" s="23">
        <v>39234</v>
      </c>
      <c r="AD276" s="23">
        <v>0</v>
      </c>
      <c r="AE276" s="23">
        <v>0</v>
      </c>
      <c r="AF276" s="23">
        <v>115178</v>
      </c>
      <c r="AG276">
        <f t="shared" si="4"/>
        <v>3.1305599312649088E-5</v>
      </c>
    </row>
    <row r="277" spans="1:33">
      <c r="A277" t="s">
        <v>15</v>
      </c>
      <c r="B277" t="s">
        <v>1</v>
      </c>
      <c r="C277">
        <v>2000</v>
      </c>
      <c r="D277">
        <v>0</v>
      </c>
      <c r="E277">
        <v>4.41</v>
      </c>
      <c r="F277">
        <v>22275</v>
      </c>
      <c r="G277">
        <v>22708</v>
      </c>
      <c r="H277">
        <v>49777</v>
      </c>
      <c r="I277">
        <v>138</v>
      </c>
      <c r="J277">
        <v>14868</v>
      </c>
      <c r="K277">
        <v>109766</v>
      </c>
      <c r="Z277" s="24">
        <v>2.3199999999999998E-2</v>
      </c>
      <c r="AA277" s="23">
        <v>152324</v>
      </c>
      <c r="AB277" s="23">
        <v>274600</v>
      </c>
      <c r="AC277" s="23">
        <v>0</v>
      </c>
      <c r="AD277" s="23">
        <v>0</v>
      </c>
      <c r="AE277" s="23">
        <v>100331</v>
      </c>
      <c r="AF277" s="23">
        <v>527255</v>
      </c>
      <c r="AG277">
        <f t="shared" si="4"/>
        <v>1.4330891112530861E-4</v>
      </c>
    </row>
    <row r="278" spans="1:33">
      <c r="A278" t="s">
        <v>15</v>
      </c>
      <c r="B278" t="s">
        <v>1</v>
      </c>
      <c r="C278">
        <v>2001</v>
      </c>
      <c r="D278">
        <v>0</v>
      </c>
      <c r="E278">
        <v>2.75</v>
      </c>
      <c r="F278">
        <v>22589</v>
      </c>
      <c r="G278">
        <v>23782</v>
      </c>
      <c r="H278">
        <v>53659</v>
      </c>
      <c r="I278">
        <v>0</v>
      </c>
      <c r="J278">
        <v>15412</v>
      </c>
      <c r="K278">
        <v>115442</v>
      </c>
      <c r="Z278" s="24">
        <v>2.3199999999999998E-2</v>
      </c>
      <c r="AA278" s="23">
        <v>50562</v>
      </c>
      <c r="AB278" s="23">
        <v>53648</v>
      </c>
      <c r="AC278" s="23">
        <v>574419</v>
      </c>
      <c r="AD278" s="23">
        <v>0</v>
      </c>
      <c r="AE278" s="23">
        <v>0</v>
      </c>
      <c r="AF278" s="23">
        <v>678629</v>
      </c>
      <c r="AG278">
        <f t="shared" si="4"/>
        <v>1.8445265203375418E-4</v>
      </c>
    </row>
    <row r="279" spans="1:33">
      <c r="A279" t="s">
        <v>15</v>
      </c>
      <c r="B279" t="s">
        <v>1</v>
      </c>
      <c r="C279">
        <v>2002</v>
      </c>
      <c r="D279">
        <v>0</v>
      </c>
      <c r="E279">
        <v>2.2999999999999998</v>
      </c>
      <c r="F279">
        <v>23989</v>
      </c>
      <c r="G279">
        <v>24745</v>
      </c>
      <c r="H279">
        <v>51480</v>
      </c>
      <c r="I279">
        <v>0</v>
      </c>
      <c r="J279">
        <v>16216</v>
      </c>
      <c r="K279">
        <v>116430</v>
      </c>
      <c r="Z279" s="24">
        <v>2.3199999999999998E-2</v>
      </c>
      <c r="AA279" s="23">
        <v>426101</v>
      </c>
      <c r="AB279" s="23">
        <v>207616</v>
      </c>
      <c r="AC279" s="23">
        <v>635077</v>
      </c>
      <c r="AD279" s="23">
        <v>1876</v>
      </c>
      <c r="AE279" s="23">
        <v>1884</v>
      </c>
      <c r="AF279" s="23">
        <v>1272554</v>
      </c>
      <c r="AG279">
        <f t="shared" si="4"/>
        <v>3.4588259587515715E-4</v>
      </c>
    </row>
    <row r="280" spans="1:33">
      <c r="A280" t="s">
        <v>15</v>
      </c>
      <c r="B280" t="s">
        <v>1</v>
      </c>
      <c r="C280">
        <v>2003</v>
      </c>
      <c r="D280">
        <v>0</v>
      </c>
      <c r="E280">
        <v>2.37</v>
      </c>
      <c r="F280">
        <v>24233</v>
      </c>
      <c r="G280">
        <v>42545</v>
      </c>
      <c r="H280">
        <v>54109</v>
      </c>
      <c r="I280">
        <v>0</v>
      </c>
      <c r="J280">
        <v>0</v>
      </c>
      <c r="K280">
        <v>120887</v>
      </c>
      <c r="Z280" s="24">
        <v>2.3300000000000001E-2</v>
      </c>
      <c r="AA280" s="23">
        <v>1747508</v>
      </c>
      <c r="AB280" s="23">
        <v>320638</v>
      </c>
      <c r="AC280" s="23">
        <v>2721785</v>
      </c>
      <c r="AD280" s="23">
        <v>23279</v>
      </c>
      <c r="AE280" s="23">
        <v>517838</v>
      </c>
      <c r="AF280" s="23">
        <v>5331048</v>
      </c>
      <c r="AG280">
        <f t="shared" si="4"/>
        <v>1.4489889788370982E-3</v>
      </c>
    </row>
    <row r="281" spans="1:33">
      <c r="A281" t="s">
        <v>15</v>
      </c>
      <c r="B281" t="s">
        <v>1</v>
      </c>
      <c r="C281">
        <v>2004</v>
      </c>
      <c r="D281">
        <v>0</v>
      </c>
      <c r="E281">
        <v>2.5</v>
      </c>
      <c r="F281">
        <v>23893</v>
      </c>
      <c r="G281">
        <v>25993</v>
      </c>
      <c r="H281">
        <v>74749</v>
      </c>
      <c r="I281">
        <v>0</v>
      </c>
      <c r="J281">
        <v>0</v>
      </c>
      <c r="K281">
        <v>124635</v>
      </c>
      <c r="Z281" s="24">
        <v>2.3300000000000001E-2</v>
      </c>
      <c r="AA281" s="23">
        <v>7034662</v>
      </c>
      <c r="AB281" s="23">
        <v>6873065</v>
      </c>
      <c r="AC281" s="23">
        <v>4247993</v>
      </c>
      <c r="AD281" s="23">
        <v>99081</v>
      </c>
      <c r="AE281" s="23">
        <v>0</v>
      </c>
      <c r="AF281" s="23">
        <v>18254801</v>
      </c>
      <c r="AG281">
        <f t="shared" si="4"/>
        <v>4.9616896077214912E-3</v>
      </c>
    </row>
    <row r="282" spans="1:33">
      <c r="A282" t="s">
        <v>15</v>
      </c>
      <c r="B282" t="s">
        <v>1</v>
      </c>
      <c r="C282">
        <v>2005</v>
      </c>
      <c r="D282">
        <v>0</v>
      </c>
      <c r="E282">
        <v>1.93</v>
      </c>
      <c r="F282">
        <v>24504</v>
      </c>
      <c r="G282">
        <v>12970</v>
      </c>
      <c r="H282">
        <v>104581</v>
      </c>
      <c r="I282">
        <v>0</v>
      </c>
      <c r="J282">
        <v>0</v>
      </c>
      <c r="K282">
        <v>142055</v>
      </c>
      <c r="Z282" s="24">
        <v>2.3399999999999997E-2</v>
      </c>
      <c r="AA282" s="23">
        <v>3605</v>
      </c>
      <c r="AB282" s="23">
        <v>830</v>
      </c>
      <c r="AC282" s="23">
        <v>0</v>
      </c>
      <c r="AD282" s="23">
        <v>0</v>
      </c>
      <c r="AE282" s="23">
        <v>413</v>
      </c>
      <c r="AF282" s="23">
        <v>4848</v>
      </c>
      <c r="AG282">
        <f t="shared" si="4"/>
        <v>1.3176956143336644E-6</v>
      </c>
    </row>
    <row r="283" spans="1:33">
      <c r="A283" t="s">
        <v>15</v>
      </c>
      <c r="B283" t="s">
        <v>1</v>
      </c>
      <c r="C283">
        <v>2006</v>
      </c>
      <c r="D283">
        <v>0</v>
      </c>
      <c r="E283">
        <v>2.93</v>
      </c>
      <c r="F283">
        <v>24987</v>
      </c>
      <c r="G283">
        <v>28582</v>
      </c>
      <c r="H283">
        <v>85551</v>
      </c>
      <c r="I283">
        <v>0</v>
      </c>
      <c r="J283">
        <v>0</v>
      </c>
      <c r="K283">
        <v>139120</v>
      </c>
      <c r="Z283" s="24">
        <v>2.3399999999999997E-2</v>
      </c>
      <c r="AA283" s="23">
        <v>139287</v>
      </c>
      <c r="AB283" s="23">
        <v>61125</v>
      </c>
      <c r="AC283" s="23">
        <v>50692</v>
      </c>
      <c r="AD283" s="23">
        <v>2142</v>
      </c>
      <c r="AE283" s="23">
        <v>38991</v>
      </c>
      <c r="AF283" s="23">
        <v>292237</v>
      </c>
      <c r="AG283">
        <f t="shared" si="4"/>
        <v>7.9430572039196993E-5</v>
      </c>
    </row>
    <row r="284" spans="1:33">
      <c r="A284" t="s">
        <v>16</v>
      </c>
      <c r="B284" t="s">
        <v>1</v>
      </c>
      <c r="C284">
        <v>1988</v>
      </c>
      <c r="D284">
        <v>0</v>
      </c>
      <c r="E284">
        <v>4.9800000000000004</v>
      </c>
      <c r="F284">
        <v>44537</v>
      </c>
      <c r="G284">
        <v>28654</v>
      </c>
      <c r="H284">
        <v>49256</v>
      </c>
      <c r="I284">
        <v>78</v>
      </c>
      <c r="J284">
        <v>671</v>
      </c>
      <c r="K284">
        <v>123196</v>
      </c>
      <c r="Z284" s="24">
        <v>2.3399999999999997E-2</v>
      </c>
      <c r="AA284" s="23">
        <v>513411</v>
      </c>
      <c r="AB284" s="23">
        <v>60187</v>
      </c>
      <c r="AC284" s="23">
        <v>395688</v>
      </c>
      <c r="AD284" s="23">
        <v>4099</v>
      </c>
      <c r="AE284" s="23">
        <v>163080</v>
      </c>
      <c r="AF284" s="23">
        <v>1136465</v>
      </c>
      <c r="AG284">
        <f t="shared" si="4"/>
        <v>3.0889334701809153E-4</v>
      </c>
    </row>
    <row r="285" spans="1:33">
      <c r="A285" t="s">
        <v>16</v>
      </c>
      <c r="B285" t="s">
        <v>1</v>
      </c>
      <c r="C285">
        <v>1989</v>
      </c>
      <c r="D285">
        <v>0</v>
      </c>
      <c r="E285">
        <v>5.92</v>
      </c>
      <c r="F285">
        <v>46303</v>
      </c>
      <c r="G285">
        <v>29559</v>
      </c>
      <c r="H285">
        <v>50348</v>
      </c>
      <c r="I285">
        <v>72</v>
      </c>
      <c r="J285">
        <v>733</v>
      </c>
      <c r="K285">
        <v>127015</v>
      </c>
      <c r="Z285" s="24">
        <v>2.3399999999999997E-2</v>
      </c>
      <c r="AA285" s="23">
        <v>0</v>
      </c>
      <c r="AB285" s="23">
        <v>0</v>
      </c>
      <c r="AC285" s="23">
        <v>15697616</v>
      </c>
      <c r="AD285" s="23">
        <v>0</v>
      </c>
      <c r="AE285" s="23">
        <v>918183</v>
      </c>
      <c r="AF285" s="23">
        <v>16615799</v>
      </c>
      <c r="AG285">
        <f t="shared" si="4"/>
        <v>4.5162057489582684E-3</v>
      </c>
    </row>
    <row r="286" spans="1:33">
      <c r="A286" t="s">
        <v>16</v>
      </c>
      <c r="B286" t="s">
        <v>1</v>
      </c>
      <c r="C286">
        <v>1990</v>
      </c>
      <c r="D286">
        <v>0</v>
      </c>
      <c r="E286">
        <v>4.96</v>
      </c>
      <c r="F286">
        <v>46404</v>
      </c>
      <c r="G286">
        <v>31786</v>
      </c>
      <c r="H286">
        <v>45210</v>
      </c>
      <c r="I286">
        <v>72</v>
      </c>
      <c r="J286">
        <v>675</v>
      </c>
      <c r="K286">
        <v>124147</v>
      </c>
      <c r="Z286" s="24">
        <v>2.35E-2</v>
      </c>
      <c r="AA286" s="23">
        <v>2086134</v>
      </c>
      <c r="AB286" s="23">
        <v>1146738</v>
      </c>
      <c r="AC286" s="23">
        <v>500424</v>
      </c>
      <c r="AD286" s="23">
        <v>13465</v>
      </c>
      <c r="AE286" s="23">
        <v>23201</v>
      </c>
      <c r="AF286" s="23">
        <v>3769962</v>
      </c>
      <c r="AG286">
        <f t="shared" si="4"/>
        <v>1.0246828369646389E-3</v>
      </c>
    </row>
    <row r="287" spans="1:33">
      <c r="A287" t="s">
        <v>16</v>
      </c>
      <c r="B287" t="s">
        <v>1</v>
      </c>
      <c r="C287">
        <v>1991</v>
      </c>
      <c r="D287">
        <v>0</v>
      </c>
      <c r="E287">
        <v>5.12</v>
      </c>
      <c r="F287">
        <v>49013</v>
      </c>
      <c r="G287">
        <v>5698</v>
      </c>
      <c r="H287">
        <v>69382</v>
      </c>
      <c r="I287">
        <v>70</v>
      </c>
      <c r="J287">
        <v>816</v>
      </c>
      <c r="K287">
        <v>124979</v>
      </c>
      <c r="Z287" s="24">
        <v>2.3599999999999999E-2</v>
      </c>
      <c r="AA287" s="23">
        <v>2654</v>
      </c>
      <c r="AB287" s="23">
        <v>0</v>
      </c>
      <c r="AC287" s="23">
        <v>0</v>
      </c>
      <c r="AD287" s="23">
        <v>0</v>
      </c>
      <c r="AE287" s="23">
        <v>909</v>
      </c>
      <c r="AF287" s="23">
        <v>3563</v>
      </c>
      <c r="AG287">
        <f t="shared" si="4"/>
        <v>9.6843017200306233E-7</v>
      </c>
    </row>
    <row r="288" spans="1:33">
      <c r="A288" t="s">
        <v>16</v>
      </c>
      <c r="B288" t="s">
        <v>1</v>
      </c>
      <c r="C288">
        <v>1992</v>
      </c>
      <c r="D288">
        <v>0</v>
      </c>
      <c r="E288">
        <v>4.97</v>
      </c>
      <c r="F288">
        <v>45557</v>
      </c>
      <c r="G288">
        <v>5369</v>
      </c>
      <c r="H288">
        <v>70280</v>
      </c>
      <c r="I288">
        <v>67</v>
      </c>
      <c r="J288">
        <v>951</v>
      </c>
      <c r="K288">
        <v>122224</v>
      </c>
      <c r="Z288" s="24">
        <v>2.3599999999999999E-2</v>
      </c>
      <c r="AA288" s="23">
        <v>47988</v>
      </c>
      <c r="AB288" s="23">
        <v>55047</v>
      </c>
      <c r="AC288" s="23">
        <v>0</v>
      </c>
      <c r="AD288" s="23">
        <v>0</v>
      </c>
      <c r="AE288" s="23">
        <v>0</v>
      </c>
      <c r="AF288" s="23">
        <v>103035</v>
      </c>
      <c r="AG288">
        <f t="shared" si="4"/>
        <v>2.8005108833100061E-5</v>
      </c>
    </row>
    <row r="289" spans="1:33">
      <c r="A289" t="s">
        <v>16</v>
      </c>
      <c r="B289" t="s">
        <v>1</v>
      </c>
      <c r="C289">
        <v>1993</v>
      </c>
      <c r="D289">
        <v>0</v>
      </c>
      <c r="E289">
        <v>4.95</v>
      </c>
      <c r="F289">
        <v>50446</v>
      </c>
      <c r="G289">
        <v>28227</v>
      </c>
      <c r="H289">
        <v>50090</v>
      </c>
      <c r="I289">
        <v>68</v>
      </c>
      <c r="J289">
        <v>587</v>
      </c>
      <c r="K289">
        <v>129418</v>
      </c>
      <c r="Z289" s="24">
        <v>2.3599999999999999E-2</v>
      </c>
      <c r="AA289" s="23">
        <v>40708</v>
      </c>
      <c r="AB289" s="23">
        <v>50747</v>
      </c>
      <c r="AC289" s="23">
        <v>519143</v>
      </c>
      <c r="AD289" s="23">
        <v>439</v>
      </c>
      <c r="AE289" s="23">
        <v>5432</v>
      </c>
      <c r="AF289" s="23">
        <v>616469</v>
      </c>
      <c r="AG289">
        <f t="shared" si="4"/>
        <v>1.6755744588957503E-4</v>
      </c>
    </row>
    <row r="290" spans="1:33">
      <c r="A290" t="s">
        <v>16</v>
      </c>
      <c r="B290" t="s">
        <v>1</v>
      </c>
      <c r="C290">
        <v>1994</v>
      </c>
      <c r="D290">
        <v>0</v>
      </c>
      <c r="E290">
        <v>5.25</v>
      </c>
      <c r="F290">
        <v>50070</v>
      </c>
      <c r="G290">
        <v>29076</v>
      </c>
      <c r="H290">
        <v>51132</v>
      </c>
      <c r="I290">
        <v>66</v>
      </c>
      <c r="J290">
        <v>758</v>
      </c>
      <c r="K290">
        <v>131102</v>
      </c>
      <c r="Z290" s="24">
        <v>2.3700000000000002E-2</v>
      </c>
      <c r="AA290" s="23">
        <v>5584</v>
      </c>
      <c r="AB290" s="23">
        <v>2366</v>
      </c>
      <c r="AC290" s="23">
        <v>0</v>
      </c>
      <c r="AD290" s="23">
        <v>0</v>
      </c>
      <c r="AE290" s="23">
        <v>838</v>
      </c>
      <c r="AF290" s="23">
        <v>8788</v>
      </c>
      <c r="AG290">
        <f t="shared" si="4"/>
        <v>2.3885951028804129E-6</v>
      </c>
    </row>
    <row r="291" spans="1:33">
      <c r="A291" t="s">
        <v>16</v>
      </c>
      <c r="B291" t="s">
        <v>1</v>
      </c>
      <c r="C291">
        <v>1995</v>
      </c>
      <c r="D291">
        <v>0</v>
      </c>
      <c r="E291">
        <v>4.26</v>
      </c>
      <c r="F291">
        <v>48948</v>
      </c>
      <c r="G291">
        <v>27967</v>
      </c>
      <c r="H291">
        <v>53019</v>
      </c>
      <c r="I291">
        <v>65</v>
      </c>
      <c r="J291">
        <v>0</v>
      </c>
      <c r="K291">
        <v>129999</v>
      </c>
      <c r="Z291" s="24">
        <v>2.3700000000000002E-2</v>
      </c>
      <c r="AA291" s="23">
        <v>24233</v>
      </c>
      <c r="AB291" s="23">
        <v>42545</v>
      </c>
      <c r="AC291" s="23">
        <v>54109</v>
      </c>
      <c r="AD291" s="23">
        <v>0</v>
      </c>
      <c r="AE291" s="23">
        <v>0</v>
      </c>
      <c r="AF291" s="23">
        <v>120887</v>
      </c>
      <c r="AG291">
        <f t="shared" si="4"/>
        <v>3.2857316363439291E-5</v>
      </c>
    </row>
    <row r="292" spans="1:33">
      <c r="A292" t="s">
        <v>16</v>
      </c>
      <c r="B292" t="s">
        <v>1</v>
      </c>
      <c r="C292">
        <v>1996</v>
      </c>
      <c r="D292">
        <v>0</v>
      </c>
      <c r="E292">
        <v>7.35</v>
      </c>
      <c r="F292">
        <v>52453</v>
      </c>
      <c r="G292">
        <v>25126</v>
      </c>
      <c r="H292">
        <v>58458</v>
      </c>
      <c r="I292">
        <v>75</v>
      </c>
      <c r="J292">
        <v>0</v>
      </c>
      <c r="K292">
        <v>136112</v>
      </c>
      <c r="Z292" s="24">
        <v>2.3700000000000002E-2</v>
      </c>
      <c r="AA292" s="23">
        <v>173329</v>
      </c>
      <c r="AB292" s="23">
        <v>102890</v>
      </c>
      <c r="AC292" s="23">
        <v>104217</v>
      </c>
      <c r="AD292" s="23">
        <v>0</v>
      </c>
      <c r="AE292" s="23">
        <v>0</v>
      </c>
      <c r="AF292" s="23">
        <v>380436</v>
      </c>
      <c r="AG292">
        <f t="shared" si="4"/>
        <v>1.0340322787430733E-4</v>
      </c>
    </row>
    <row r="293" spans="1:33">
      <c r="A293" t="s">
        <v>16</v>
      </c>
      <c r="B293" t="s">
        <v>1</v>
      </c>
      <c r="C293">
        <v>1997</v>
      </c>
      <c r="D293">
        <v>0</v>
      </c>
      <c r="E293">
        <v>5.81</v>
      </c>
      <c r="F293">
        <v>52767</v>
      </c>
      <c r="G293">
        <v>24526</v>
      </c>
      <c r="H293">
        <v>57318</v>
      </c>
      <c r="I293">
        <v>80</v>
      </c>
      <c r="J293">
        <v>576</v>
      </c>
      <c r="K293">
        <v>135267</v>
      </c>
      <c r="Z293" s="24">
        <v>2.3700000000000002E-2</v>
      </c>
      <c r="AA293" s="23">
        <v>141395</v>
      </c>
      <c r="AB293" s="23">
        <v>108277</v>
      </c>
      <c r="AC293" s="23">
        <v>174994</v>
      </c>
      <c r="AD293" s="23">
        <v>1217</v>
      </c>
      <c r="AE293" s="23">
        <v>0</v>
      </c>
      <c r="AF293" s="23">
        <v>425883</v>
      </c>
      <c r="AG293">
        <f t="shared" si="4"/>
        <v>1.1575580885298348E-4</v>
      </c>
    </row>
    <row r="294" spans="1:33">
      <c r="A294" t="s">
        <v>16</v>
      </c>
      <c r="B294" t="s">
        <v>1</v>
      </c>
      <c r="C294">
        <v>1998</v>
      </c>
      <c r="D294">
        <v>0</v>
      </c>
      <c r="E294">
        <v>5.88</v>
      </c>
      <c r="F294">
        <v>53756</v>
      </c>
      <c r="G294">
        <v>40373</v>
      </c>
      <c r="H294">
        <v>46468</v>
      </c>
      <c r="I294">
        <v>68</v>
      </c>
      <c r="J294">
        <v>661</v>
      </c>
      <c r="K294">
        <v>141326</v>
      </c>
      <c r="Z294" s="24">
        <v>2.3799999999999998E-2</v>
      </c>
      <c r="AA294" s="23">
        <v>105163</v>
      </c>
      <c r="AB294" s="23">
        <v>52332</v>
      </c>
      <c r="AC294" s="23">
        <v>92500</v>
      </c>
      <c r="AD294" s="23">
        <v>0</v>
      </c>
      <c r="AE294" s="23">
        <v>0</v>
      </c>
      <c r="AF294" s="23">
        <v>249995</v>
      </c>
      <c r="AG294">
        <f t="shared" si="4"/>
        <v>6.7949116152092484E-5</v>
      </c>
    </row>
    <row r="295" spans="1:33">
      <c r="A295" t="s">
        <v>16</v>
      </c>
      <c r="B295" t="s">
        <v>1</v>
      </c>
      <c r="C295">
        <v>1999</v>
      </c>
      <c r="D295">
        <v>0</v>
      </c>
      <c r="E295">
        <v>5.21</v>
      </c>
      <c r="F295">
        <v>55988</v>
      </c>
      <c r="G295">
        <v>43673</v>
      </c>
      <c r="H295">
        <v>49460</v>
      </c>
      <c r="I295">
        <v>68</v>
      </c>
      <c r="J295">
        <v>874</v>
      </c>
      <c r="K295">
        <v>150063</v>
      </c>
      <c r="Z295" s="24">
        <v>2.3900000000000001E-2</v>
      </c>
      <c r="AA295" s="23">
        <v>144737</v>
      </c>
      <c r="AB295" s="23">
        <v>112732</v>
      </c>
      <c r="AC295" s="23">
        <v>172636</v>
      </c>
      <c r="AD295" s="23">
        <v>1225</v>
      </c>
      <c r="AE295" s="23">
        <v>0</v>
      </c>
      <c r="AF295" s="23">
        <v>431330</v>
      </c>
      <c r="AG295">
        <f t="shared" si="4"/>
        <v>1.1723631380580433E-4</v>
      </c>
    </row>
    <row r="296" spans="1:33">
      <c r="A296" t="s">
        <v>16</v>
      </c>
      <c r="B296" t="s">
        <v>1</v>
      </c>
      <c r="C296">
        <v>2000</v>
      </c>
      <c r="D296">
        <v>0</v>
      </c>
      <c r="E296">
        <v>5.47</v>
      </c>
      <c r="F296">
        <v>56251</v>
      </c>
      <c r="G296">
        <v>45372</v>
      </c>
      <c r="H296">
        <v>56509</v>
      </c>
      <c r="I296">
        <v>61</v>
      </c>
      <c r="J296">
        <v>0</v>
      </c>
      <c r="K296">
        <v>158193</v>
      </c>
      <c r="Z296" s="24">
        <v>2.4E-2</v>
      </c>
      <c r="AA296" s="23">
        <v>21815</v>
      </c>
      <c r="AB296" s="23">
        <v>42347</v>
      </c>
      <c r="AC296" s="23">
        <v>0</v>
      </c>
      <c r="AD296" s="23">
        <v>0</v>
      </c>
      <c r="AE296" s="23">
        <v>0</v>
      </c>
      <c r="AF296" s="23">
        <v>64162</v>
      </c>
      <c r="AG296">
        <f t="shared" si="4"/>
        <v>1.7439353549273218E-5</v>
      </c>
    </row>
    <row r="297" spans="1:33">
      <c r="A297" t="s">
        <v>16</v>
      </c>
      <c r="B297" t="s">
        <v>1</v>
      </c>
      <c r="C297">
        <v>2001</v>
      </c>
      <c r="D297">
        <v>0</v>
      </c>
      <c r="E297">
        <v>3.62</v>
      </c>
      <c r="F297">
        <v>52479</v>
      </c>
      <c r="G297">
        <v>45054</v>
      </c>
      <c r="H297">
        <v>55692</v>
      </c>
      <c r="I297">
        <v>0</v>
      </c>
      <c r="J297">
        <v>629</v>
      </c>
      <c r="K297">
        <v>153854</v>
      </c>
      <c r="Z297" s="24">
        <v>2.4E-2</v>
      </c>
      <c r="AA297" s="23">
        <v>19615</v>
      </c>
      <c r="AB297" s="23">
        <v>12736</v>
      </c>
      <c r="AC297" s="23">
        <v>190718</v>
      </c>
      <c r="AD297" s="23">
        <v>327</v>
      </c>
      <c r="AE297" s="23">
        <v>10984</v>
      </c>
      <c r="AF297" s="23">
        <v>234380</v>
      </c>
      <c r="AG297">
        <f t="shared" si="4"/>
        <v>6.3704929473499224E-5</v>
      </c>
    </row>
    <row r="298" spans="1:33">
      <c r="A298" t="s">
        <v>16</v>
      </c>
      <c r="B298" t="s">
        <v>1</v>
      </c>
      <c r="C298">
        <v>2002</v>
      </c>
      <c r="D298">
        <v>0</v>
      </c>
      <c r="E298">
        <v>4.21</v>
      </c>
      <c r="F298">
        <v>50976</v>
      </c>
      <c r="G298">
        <v>41118</v>
      </c>
      <c r="H298">
        <v>53559</v>
      </c>
      <c r="I298">
        <v>0</v>
      </c>
      <c r="J298">
        <v>626</v>
      </c>
      <c r="K298">
        <v>146279</v>
      </c>
      <c r="Z298" s="24">
        <v>2.4E-2</v>
      </c>
      <c r="AA298" s="23">
        <v>400578</v>
      </c>
      <c r="AB298" s="23">
        <v>199586</v>
      </c>
      <c r="AC298" s="23">
        <v>673498</v>
      </c>
      <c r="AD298" s="23">
        <v>0</v>
      </c>
      <c r="AE298" s="23">
        <v>0</v>
      </c>
      <c r="AF298" s="23">
        <v>1273662</v>
      </c>
      <c r="AG298">
        <f t="shared" si="4"/>
        <v>3.4618375238107331E-4</v>
      </c>
    </row>
    <row r="299" spans="1:33">
      <c r="A299" t="s">
        <v>16</v>
      </c>
      <c r="B299" t="s">
        <v>1</v>
      </c>
      <c r="C299">
        <v>2003</v>
      </c>
      <c r="D299">
        <v>0</v>
      </c>
      <c r="E299">
        <v>5.91</v>
      </c>
      <c r="F299">
        <v>49668</v>
      </c>
      <c r="G299">
        <v>42130</v>
      </c>
      <c r="H299">
        <v>50242</v>
      </c>
      <c r="I299">
        <v>0</v>
      </c>
      <c r="J299">
        <v>0</v>
      </c>
      <c r="K299">
        <v>142040</v>
      </c>
      <c r="Z299" s="24">
        <v>2.41E-2</v>
      </c>
      <c r="AA299" s="23">
        <v>828</v>
      </c>
      <c r="AB299" s="23">
        <v>0</v>
      </c>
      <c r="AC299" s="23">
        <v>0</v>
      </c>
      <c r="AD299" s="23">
        <v>0</v>
      </c>
      <c r="AE299" s="23">
        <v>0</v>
      </c>
      <c r="AF299" s="23">
        <v>828</v>
      </c>
      <c r="AG299">
        <f t="shared" si="4"/>
        <v>2.2505197373520504E-7</v>
      </c>
    </row>
    <row r="300" spans="1:33">
      <c r="A300" t="s">
        <v>16</v>
      </c>
      <c r="B300" t="s">
        <v>1</v>
      </c>
      <c r="C300">
        <v>2004</v>
      </c>
      <c r="D300">
        <v>0</v>
      </c>
      <c r="E300">
        <v>4.5199999999999996</v>
      </c>
      <c r="F300">
        <v>50514</v>
      </c>
      <c r="G300">
        <v>45791</v>
      </c>
      <c r="H300">
        <v>50992</v>
      </c>
      <c r="I300">
        <v>0</v>
      </c>
      <c r="J300">
        <v>0</v>
      </c>
      <c r="K300">
        <v>147297</v>
      </c>
      <c r="Z300" s="24">
        <v>2.41E-2</v>
      </c>
      <c r="AA300" s="23">
        <v>5757</v>
      </c>
      <c r="AB300" s="23">
        <v>2487</v>
      </c>
      <c r="AC300" s="23">
        <v>0</v>
      </c>
      <c r="AD300" s="23">
        <v>0</v>
      </c>
      <c r="AE300" s="23">
        <v>870</v>
      </c>
      <c r="AF300" s="23">
        <v>9114</v>
      </c>
      <c r="AG300">
        <f t="shared" si="4"/>
        <v>2.4772025224911336E-6</v>
      </c>
    </row>
    <row r="301" spans="1:33">
      <c r="A301" t="s">
        <v>16</v>
      </c>
      <c r="B301" t="s">
        <v>1</v>
      </c>
      <c r="C301">
        <v>2005</v>
      </c>
      <c r="D301">
        <v>0</v>
      </c>
      <c r="E301">
        <v>5.57</v>
      </c>
      <c r="F301">
        <v>51101</v>
      </c>
      <c r="G301">
        <v>43797</v>
      </c>
      <c r="H301">
        <v>49573</v>
      </c>
      <c r="I301">
        <v>0</v>
      </c>
      <c r="J301">
        <v>0</v>
      </c>
      <c r="K301">
        <v>144471</v>
      </c>
      <c r="Z301" s="24">
        <v>2.41E-2</v>
      </c>
      <c r="AA301" s="23">
        <v>49428</v>
      </c>
      <c r="AB301" s="23">
        <v>15862</v>
      </c>
      <c r="AC301" s="23">
        <v>310702</v>
      </c>
      <c r="AD301" s="23">
        <v>700</v>
      </c>
      <c r="AE301" s="23">
        <v>37739</v>
      </c>
      <c r="AF301" s="23">
        <v>414431</v>
      </c>
      <c r="AG301">
        <f t="shared" si="4"/>
        <v>1.126431334867811E-4</v>
      </c>
    </row>
    <row r="302" spans="1:33">
      <c r="A302" t="s">
        <v>16</v>
      </c>
      <c r="B302" t="s">
        <v>1</v>
      </c>
      <c r="C302">
        <v>2006</v>
      </c>
      <c r="D302">
        <v>0</v>
      </c>
      <c r="E302">
        <v>5.8</v>
      </c>
      <c r="F302">
        <v>51908</v>
      </c>
      <c r="G302">
        <v>43918</v>
      </c>
      <c r="H302">
        <v>48907</v>
      </c>
      <c r="I302">
        <v>0</v>
      </c>
      <c r="J302">
        <v>0</v>
      </c>
      <c r="K302">
        <v>144733</v>
      </c>
      <c r="Z302" s="24">
        <v>2.4300000000000002E-2</v>
      </c>
      <c r="AA302" s="23">
        <v>3539</v>
      </c>
      <c r="AB302" s="23">
        <v>845</v>
      </c>
      <c r="AC302" s="23">
        <v>0</v>
      </c>
      <c r="AD302" s="23">
        <v>0</v>
      </c>
      <c r="AE302" s="23">
        <v>475</v>
      </c>
      <c r="AF302" s="23">
        <v>4859</v>
      </c>
      <c r="AG302">
        <f t="shared" si="4"/>
        <v>1.3206854352407745E-6</v>
      </c>
    </row>
    <row r="303" spans="1:33">
      <c r="A303" t="s">
        <v>17</v>
      </c>
      <c r="B303" t="s">
        <v>1</v>
      </c>
      <c r="C303">
        <v>1988</v>
      </c>
      <c r="D303">
        <v>0</v>
      </c>
      <c r="E303">
        <v>6.77</v>
      </c>
      <c r="F303">
        <v>16516</v>
      </c>
      <c r="G303">
        <v>16907</v>
      </c>
      <c r="H303">
        <v>3687</v>
      </c>
      <c r="I303">
        <v>390</v>
      </c>
      <c r="J303">
        <v>8113</v>
      </c>
      <c r="K303">
        <v>45613</v>
      </c>
      <c r="Z303" s="24">
        <v>2.4300000000000002E-2</v>
      </c>
      <c r="AA303" s="23">
        <v>18069</v>
      </c>
      <c r="AB303" s="23">
        <v>17440</v>
      </c>
      <c r="AC303" s="23">
        <v>0</v>
      </c>
      <c r="AD303" s="23">
        <v>0</v>
      </c>
      <c r="AE303" s="23">
        <v>0</v>
      </c>
      <c r="AF303" s="23">
        <v>35509</v>
      </c>
      <c r="AG303">
        <f t="shared" si="4"/>
        <v>9.6514136900524101E-6</v>
      </c>
    </row>
    <row r="304" spans="1:33">
      <c r="A304" t="s">
        <v>17</v>
      </c>
      <c r="B304" t="s">
        <v>1</v>
      </c>
      <c r="C304">
        <v>1989</v>
      </c>
      <c r="D304">
        <v>0</v>
      </c>
      <c r="E304">
        <v>4.1399999999999997</v>
      </c>
      <c r="F304">
        <v>17885</v>
      </c>
      <c r="G304">
        <v>18949</v>
      </c>
      <c r="H304">
        <v>4231</v>
      </c>
      <c r="I304">
        <v>394</v>
      </c>
      <c r="J304">
        <v>8713</v>
      </c>
      <c r="K304">
        <v>50172</v>
      </c>
      <c r="Z304" s="24">
        <v>2.4300000000000002E-2</v>
      </c>
      <c r="AA304" s="23">
        <v>38943</v>
      </c>
      <c r="AB304" s="23">
        <v>3379</v>
      </c>
      <c r="AC304" s="23">
        <v>19198</v>
      </c>
      <c r="AD304" s="23">
        <v>0</v>
      </c>
      <c r="AE304" s="23">
        <v>0</v>
      </c>
      <c r="AF304" s="23">
        <v>61520</v>
      </c>
      <c r="AG304">
        <f t="shared" si="4"/>
        <v>1.6721252927765474E-5</v>
      </c>
    </row>
    <row r="305" spans="1:33">
      <c r="A305" t="s">
        <v>17</v>
      </c>
      <c r="B305" t="s">
        <v>1</v>
      </c>
      <c r="C305">
        <v>1990</v>
      </c>
      <c r="D305">
        <v>0</v>
      </c>
      <c r="E305">
        <v>2.3199999999999998</v>
      </c>
      <c r="F305">
        <v>17906</v>
      </c>
      <c r="G305">
        <v>19918</v>
      </c>
      <c r="H305">
        <v>4111</v>
      </c>
      <c r="I305">
        <v>394</v>
      </c>
      <c r="J305">
        <v>8908</v>
      </c>
      <c r="K305">
        <v>51237</v>
      </c>
      <c r="Z305" s="24">
        <v>2.4300000000000002E-2</v>
      </c>
      <c r="AA305" s="23">
        <v>42298</v>
      </c>
      <c r="AB305" s="23">
        <v>32389</v>
      </c>
      <c r="AC305" s="23">
        <v>0</v>
      </c>
      <c r="AD305" s="23">
        <v>0</v>
      </c>
      <c r="AE305" s="23">
        <v>4957</v>
      </c>
      <c r="AF305" s="23">
        <v>79644</v>
      </c>
      <c r="AG305">
        <f t="shared" si="4"/>
        <v>2.1647390575080519E-5</v>
      </c>
    </row>
    <row r="306" spans="1:33">
      <c r="A306" t="s">
        <v>17</v>
      </c>
      <c r="B306" t="s">
        <v>1</v>
      </c>
      <c r="C306">
        <v>1991</v>
      </c>
      <c r="D306">
        <v>0</v>
      </c>
      <c r="E306">
        <v>3.47</v>
      </c>
      <c r="F306">
        <v>18647</v>
      </c>
      <c r="G306">
        <v>24669</v>
      </c>
      <c r="H306">
        <v>3738</v>
      </c>
      <c r="I306">
        <v>278</v>
      </c>
      <c r="J306">
        <v>9114</v>
      </c>
      <c r="K306">
        <v>56446</v>
      </c>
      <c r="Z306" s="24">
        <v>2.4300000000000002E-2</v>
      </c>
      <c r="AA306" s="23">
        <v>58588</v>
      </c>
      <c r="AB306" s="23">
        <v>56959</v>
      </c>
      <c r="AC306" s="23">
        <v>14778</v>
      </c>
      <c r="AD306" s="23">
        <v>0</v>
      </c>
      <c r="AE306" s="23">
        <v>48121</v>
      </c>
      <c r="AF306" s="23">
        <v>178446</v>
      </c>
      <c r="AG306">
        <f t="shared" si="4"/>
        <v>4.8501961962744442E-5</v>
      </c>
    </row>
    <row r="307" spans="1:33">
      <c r="A307" t="s">
        <v>17</v>
      </c>
      <c r="B307" t="s">
        <v>1</v>
      </c>
      <c r="C307">
        <v>1992</v>
      </c>
      <c r="D307">
        <v>0</v>
      </c>
      <c r="E307">
        <v>3.47</v>
      </c>
      <c r="F307">
        <v>18647</v>
      </c>
      <c r="G307">
        <v>24669</v>
      </c>
      <c r="H307">
        <v>3738</v>
      </c>
      <c r="I307">
        <v>278</v>
      </c>
      <c r="J307">
        <v>9114</v>
      </c>
      <c r="K307">
        <v>56446</v>
      </c>
      <c r="Z307" s="24">
        <v>2.4300000000000002E-2</v>
      </c>
      <c r="AA307" s="23">
        <v>57825</v>
      </c>
      <c r="AB307" s="23">
        <v>30929</v>
      </c>
      <c r="AC307" s="23">
        <v>114119</v>
      </c>
      <c r="AD307" s="23">
        <v>0</v>
      </c>
      <c r="AE307" s="23">
        <v>4856</v>
      </c>
      <c r="AF307" s="23">
        <v>207729</v>
      </c>
      <c r="AG307">
        <f t="shared" si="4"/>
        <v>5.6461137019372472E-5</v>
      </c>
    </row>
    <row r="308" spans="1:33">
      <c r="A308" t="s">
        <v>17</v>
      </c>
      <c r="B308" t="s">
        <v>1</v>
      </c>
      <c r="C308">
        <v>1993</v>
      </c>
      <c r="D308">
        <v>0</v>
      </c>
      <c r="E308">
        <v>6.21</v>
      </c>
      <c r="F308">
        <v>18510</v>
      </c>
      <c r="G308">
        <v>28720</v>
      </c>
      <c r="H308">
        <v>3332</v>
      </c>
      <c r="I308">
        <v>394</v>
      </c>
      <c r="J308">
        <v>9101</v>
      </c>
      <c r="K308">
        <v>60057</v>
      </c>
      <c r="Z308" s="24">
        <v>2.4300000000000002E-2</v>
      </c>
      <c r="AA308" s="23">
        <v>67505</v>
      </c>
      <c r="AB308" s="23">
        <v>28259</v>
      </c>
      <c r="AC308" s="23">
        <v>781447</v>
      </c>
      <c r="AD308" s="23">
        <v>0</v>
      </c>
      <c r="AE308" s="23">
        <v>0</v>
      </c>
      <c r="AF308" s="23">
        <v>877211</v>
      </c>
      <c r="AG308">
        <f t="shared" si="4"/>
        <v>2.3842761706791419E-4</v>
      </c>
    </row>
    <row r="309" spans="1:33">
      <c r="A309" t="s">
        <v>17</v>
      </c>
      <c r="B309" t="s">
        <v>1</v>
      </c>
      <c r="C309">
        <v>1994</v>
      </c>
      <c r="D309">
        <v>0</v>
      </c>
      <c r="E309">
        <v>3.79</v>
      </c>
      <c r="F309">
        <v>18789</v>
      </c>
      <c r="G309">
        <v>28079</v>
      </c>
      <c r="H309">
        <v>3371</v>
      </c>
      <c r="I309">
        <v>121</v>
      </c>
      <c r="J309">
        <v>10028</v>
      </c>
      <c r="K309">
        <v>60388</v>
      </c>
      <c r="Z309" s="24">
        <v>2.4300000000000002E-2</v>
      </c>
      <c r="AA309" s="23">
        <v>0</v>
      </c>
      <c r="AB309" s="23">
        <v>0</v>
      </c>
      <c r="AC309" s="23">
        <v>517062</v>
      </c>
      <c r="AD309" s="23">
        <v>0</v>
      </c>
      <c r="AE309" s="23">
        <v>736673</v>
      </c>
      <c r="AF309" s="23">
        <v>1253735</v>
      </c>
      <c r="AG309">
        <f t="shared" si="4"/>
        <v>3.4076755590689285E-4</v>
      </c>
    </row>
    <row r="310" spans="1:33">
      <c r="A310" t="s">
        <v>17</v>
      </c>
      <c r="B310" t="s">
        <v>1</v>
      </c>
      <c r="C310">
        <v>1995</v>
      </c>
      <c r="D310">
        <v>0</v>
      </c>
      <c r="E310">
        <v>6.12</v>
      </c>
      <c r="F310">
        <v>18406</v>
      </c>
      <c r="G310">
        <v>27683</v>
      </c>
      <c r="H310">
        <v>3746</v>
      </c>
      <c r="I310">
        <v>240</v>
      </c>
      <c r="J310">
        <v>8804</v>
      </c>
      <c r="K310">
        <v>58879</v>
      </c>
      <c r="Z310" s="24">
        <v>2.4300000000000002E-2</v>
      </c>
      <c r="AA310" s="23">
        <v>378643</v>
      </c>
      <c r="AB310" s="23">
        <v>196854</v>
      </c>
      <c r="AC310" s="23">
        <v>824137</v>
      </c>
      <c r="AD310" s="23">
        <v>1786</v>
      </c>
      <c r="AE310" s="23">
        <v>2227</v>
      </c>
      <c r="AF310" s="23">
        <v>1403647</v>
      </c>
      <c r="AG310">
        <f t="shared" si="4"/>
        <v>3.8151392243659341E-4</v>
      </c>
    </row>
    <row r="311" spans="1:33">
      <c r="A311" t="s">
        <v>17</v>
      </c>
      <c r="B311" t="s">
        <v>1</v>
      </c>
      <c r="C311">
        <v>1996</v>
      </c>
      <c r="D311">
        <v>0</v>
      </c>
      <c r="E311">
        <v>6.2</v>
      </c>
      <c r="F311">
        <v>19842</v>
      </c>
      <c r="G311">
        <v>25345</v>
      </c>
      <c r="H311">
        <v>3928</v>
      </c>
      <c r="I311">
        <v>164</v>
      </c>
      <c r="J311">
        <v>11812</v>
      </c>
      <c r="K311">
        <v>61091</v>
      </c>
      <c r="Z311" s="24">
        <v>2.4500000000000001E-2</v>
      </c>
      <c r="AA311" s="23">
        <v>166008</v>
      </c>
      <c r="AB311" s="23">
        <v>94393</v>
      </c>
      <c r="AC311" s="23">
        <v>130636</v>
      </c>
      <c r="AD311" s="23">
        <v>1567</v>
      </c>
      <c r="AE311" s="23">
        <v>0</v>
      </c>
      <c r="AF311" s="23">
        <v>392604</v>
      </c>
      <c r="AG311">
        <f t="shared" si="4"/>
        <v>1.0671051340137251E-4</v>
      </c>
    </row>
    <row r="312" spans="1:33">
      <c r="A312" t="s">
        <v>17</v>
      </c>
      <c r="B312" t="s">
        <v>1</v>
      </c>
      <c r="C312">
        <v>1997</v>
      </c>
      <c r="D312">
        <v>0</v>
      </c>
      <c r="E312">
        <v>6.24</v>
      </c>
      <c r="F312">
        <v>19398</v>
      </c>
      <c r="G312">
        <v>24947</v>
      </c>
      <c r="H312">
        <v>4592</v>
      </c>
      <c r="I312">
        <v>164</v>
      </c>
      <c r="J312">
        <v>9944</v>
      </c>
      <c r="K312">
        <v>59045</v>
      </c>
      <c r="Z312" s="24">
        <v>2.4500000000000001E-2</v>
      </c>
      <c r="AA312" s="23">
        <v>1792236</v>
      </c>
      <c r="AB312" s="23">
        <v>321567</v>
      </c>
      <c r="AC312" s="23">
        <v>1791618</v>
      </c>
      <c r="AD312" s="23">
        <v>0</v>
      </c>
      <c r="AE312" s="23">
        <v>629781</v>
      </c>
      <c r="AF312" s="23">
        <v>4535202</v>
      </c>
      <c r="AG312">
        <f t="shared" si="4"/>
        <v>1.2326765234152769E-3</v>
      </c>
    </row>
    <row r="313" spans="1:33">
      <c r="A313" t="s">
        <v>17</v>
      </c>
      <c r="B313" t="s">
        <v>1</v>
      </c>
      <c r="C313">
        <v>1998</v>
      </c>
      <c r="D313">
        <v>0</v>
      </c>
      <c r="E313">
        <v>6.97</v>
      </c>
      <c r="F313">
        <v>18721</v>
      </c>
      <c r="G313">
        <v>24446</v>
      </c>
      <c r="H313">
        <v>4282</v>
      </c>
      <c r="I313">
        <v>164</v>
      </c>
      <c r="J313">
        <v>9866</v>
      </c>
      <c r="K313">
        <v>57479</v>
      </c>
      <c r="Z313" s="24">
        <v>2.4500000000000001E-2</v>
      </c>
      <c r="AA313" s="23">
        <v>3279383</v>
      </c>
      <c r="AB313" s="23">
        <v>2885837</v>
      </c>
      <c r="AC313" s="23">
        <v>2047864</v>
      </c>
      <c r="AD313" s="23">
        <v>24706</v>
      </c>
      <c r="AE313" s="23">
        <v>14019</v>
      </c>
      <c r="AF313" s="23">
        <v>8251809</v>
      </c>
      <c r="AG313">
        <f t="shared" si="4"/>
        <v>2.242857369970928E-3</v>
      </c>
    </row>
    <row r="314" spans="1:33">
      <c r="A314" t="s">
        <v>17</v>
      </c>
      <c r="B314" t="s">
        <v>1</v>
      </c>
      <c r="C314">
        <v>1999</v>
      </c>
      <c r="D314">
        <v>0</v>
      </c>
      <c r="E314">
        <v>6.5</v>
      </c>
      <c r="F314">
        <v>20119</v>
      </c>
      <c r="G314">
        <v>25685</v>
      </c>
      <c r="H314">
        <v>5483</v>
      </c>
      <c r="I314">
        <v>164</v>
      </c>
      <c r="J314">
        <v>9269</v>
      </c>
      <c r="K314">
        <v>60720</v>
      </c>
      <c r="Z314" s="24">
        <v>2.46E-2</v>
      </c>
      <c r="AA314" s="23">
        <v>7509</v>
      </c>
      <c r="AB314" s="23">
        <v>3707</v>
      </c>
      <c r="AC314" s="23">
        <v>11642</v>
      </c>
      <c r="AD314" s="23">
        <v>75</v>
      </c>
      <c r="AE314" s="23">
        <v>179</v>
      </c>
      <c r="AF314" s="23">
        <v>23112</v>
      </c>
      <c r="AG314">
        <f t="shared" si="4"/>
        <v>6.2818855277392011E-6</v>
      </c>
    </row>
    <row r="315" spans="1:33">
      <c r="A315" t="s">
        <v>17</v>
      </c>
      <c r="B315" t="s">
        <v>1</v>
      </c>
      <c r="C315">
        <v>2000</v>
      </c>
      <c r="D315">
        <v>0</v>
      </c>
      <c r="E315">
        <v>8.98</v>
      </c>
      <c r="F315">
        <v>19957</v>
      </c>
      <c r="G315">
        <v>23685</v>
      </c>
      <c r="H315">
        <v>6190</v>
      </c>
      <c r="I315">
        <v>178</v>
      </c>
      <c r="J315">
        <v>11462</v>
      </c>
      <c r="K315">
        <v>61472</v>
      </c>
      <c r="Z315" s="24">
        <v>2.46E-2</v>
      </c>
      <c r="AA315" s="23">
        <v>27927</v>
      </c>
      <c r="AB315" s="23">
        <v>18305</v>
      </c>
      <c r="AC315" s="23">
        <v>103207</v>
      </c>
      <c r="AD315" s="23">
        <v>0</v>
      </c>
      <c r="AE315" s="23">
        <v>12041</v>
      </c>
      <c r="AF315" s="23">
        <v>161480</v>
      </c>
      <c r="AG315">
        <f t="shared" si="4"/>
        <v>4.3890570916377909E-5</v>
      </c>
    </row>
    <row r="316" spans="1:33">
      <c r="A316" t="s">
        <v>17</v>
      </c>
      <c r="B316" t="s">
        <v>1</v>
      </c>
      <c r="C316">
        <v>2001</v>
      </c>
      <c r="D316">
        <v>0</v>
      </c>
      <c r="E316">
        <v>6.84</v>
      </c>
      <c r="F316">
        <v>19768</v>
      </c>
      <c r="G316">
        <v>23483</v>
      </c>
      <c r="H316">
        <v>5885</v>
      </c>
      <c r="I316">
        <v>0</v>
      </c>
      <c r="J316">
        <v>11678</v>
      </c>
      <c r="K316">
        <v>60814</v>
      </c>
      <c r="Z316" s="24">
        <v>2.46E-2</v>
      </c>
      <c r="AA316" s="23">
        <v>943140</v>
      </c>
      <c r="AB316" s="23">
        <v>974369</v>
      </c>
      <c r="AC316" s="23">
        <v>772414</v>
      </c>
      <c r="AD316" s="23">
        <v>0</v>
      </c>
      <c r="AE316" s="23">
        <v>0</v>
      </c>
      <c r="AF316" s="23">
        <v>2689923</v>
      </c>
      <c r="AG316">
        <f t="shared" si="4"/>
        <v>7.3112618399242017E-4</v>
      </c>
    </row>
    <row r="317" spans="1:33">
      <c r="A317" t="s">
        <v>17</v>
      </c>
      <c r="B317" t="s">
        <v>1</v>
      </c>
      <c r="C317">
        <v>2002</v>
      </c>
      <c r="D317">
        <v>0</v>
      </c>
      <c r="E317">
        <v>7.17</v>
      </c>
      <c r="F317">
        <v>20062</v>
      </c>
      <c r="G317">
        <v>22961</v>
      </c>
      <c r="H317">
        <v>4920</v>
      </c>
      <c r="I317">
        <v>0</v>
      </c>
      <c r="J317">
        <v>12067</v>
      </c>
      <c r="K317">
        <v>60010</v>
      </c>
      <c r="Z317" s="24">
        <v>2.4700000000000003E-2</v>
      </c>
      <c r="AA317" s="23">
        <v>22596</v>
      </c>
      <c r="AB317" s="23">
        <v>19297</v>
      </c>
      <c r="AC317" s="23">
        <v>25463</v>
      </c>
      <c r="AD317" s="23">
        <v>0</v>
      </c>
      <c r="AE317" s="23">
        <v>0</v>
      </c>
      <c r="AF317" s="23">
        <v>67356</v>
      </c>
      <c r="AG317">
        <f t="shared" si="4"/>
        <v>1.8307488819937767E-5</v>
      </c>
    </row>
    <row r="318" spans="1:33">
      <c r="A318" t="s">
        <v>17</v>
      </c>
      <c r="B318" t="s">
        <v>1</v>
      </c>
      <c r="C318">
        <v>2003</v>
      </c>
      <c r="D318">
        <v>0</v>
      </c>
      <c r="E318">
        <v>7.21</v>
      </c>
      <c r="F318">
        <v>19836</v>
      </c>
      <c r="G318">
        <v>35621</v>
      </c>
      <c r="H318">
        <v>4896</v>
      </c>
      <c r="I318">
        <v>0</v>
      </c>
      <c r="J318">
        <v>0</v>
      </c>
      <c r="K318">
        <v>60353</v>
      </c>
      <c r="Z318" s="24">
        <v>2.4799999999999999E-2</v>
      </c>
      <c r="AA318" s="23">
        <v>4100</v>
      </c>
      <c r="AB318" s="23">
        <v>2434</v>
      </c>
      <c r="AC318" s="23">
        <v>0</v>
      </c>
      <c r="AD318" s="23">
        <v>0</v>
      </c>
      <c r="AE318" s="23">
        <v>0</v>
      </c>
      <c r="AF318" s="23">
        <v>6534</v>
      </c>
      <c r="AG318">
        <f t="shared" si="4"/>
        <v>1.7759536188234659E-6</v>
      </c>
    </row>
    <row r="319" spans="1:33">
      <c r="A319" t="s">
        <v>17</v>
      </c>
      <c r="B319" t="s">
        <v>1</v>
      </c>
      <c r="C319">
        <v>2004</v>
      </c>
      <c r="D319">
        <v>0</v>
      </c>
      <c r="E319">
        <v>7.12</v>
      </c>
      <c r="F319">
        <v>20385</v>
      </c>
      <c r="G319">
        <v>35772</v>
      </c>
      <c r="H319">
        <v>5698</v>
      </c>
      <c r="I319">
        <v>0</v>
      </c>
      <c r="J319">
        <v>0</v>
      </c>
      <c r="K319">
        <v>61855</v>
      </c>
      <c r="Z319" s="24">
        <v>2.4799999999999999E-2</v>
      </c>
      <c r="AA319" s="23">
        <v>160504</v>
      </c>
      <c r="AB319" s="23">
        <v>81382</v>
      </c>
      <c r="AC319" s="23">
        <v>28921</v>
      </c>
      <c r="AD319" s="23">
        <v>0</v>
      </c>
      <c r="AE319" s="23">
        <v>1918</v>
      </c>
      <c r="AF319" s="23">
        <v>272725</v>
      </c>
      <c r="AG319">
        <f t="shared" si="4"/>
        <v>7.4127173353784768E-5</v>
      </c>
    </row>
    <row r="320" spans="1:33">
      <c r="A320" t="s">
        <v>17</v>
      </c>
      <c r="B320" t="s">
        <v>1</v>
      </c>
      <c r="C320">
        <v>2005</v>
      </c>
      <c r="D320">
        <v>0</v>
      </c>
      <c r="E320">
        <v>8.33</v>
      </c>
      <c r="F320">
        <v>21123</v>
      </c>
      <c r="G320">
        <v>36715</v>
      </c>
      <c r="H320">
        <v>6054</v>
      </c>
      <c r="I320">
        <v>0</v>
      </c>
      <c r="J320">
        <v>0</v>
      </c>
      <c r="K320">
        <v>63892</v>
      </c>
      <c r="Z320" s="24">
        <v>2.4799999999999999E-2</v>
      </c>
      <c r="AA320" s="23">
        <v>85281</v>
      </c>
      <c r="AB320" s="23">
        <v>340225</v>
      </c>
      <c r="AC320" s="23">
        <v>359192</v>
      </c>
      <c r="AD320" s="23">
        <v>744</v>
      </c>
      <c r="AE320" s="23">
        <v>0</v>
      </c>
      <c r="AF320" s="23">
        <v>785442</v>
      </c>
      <c r="AG320">
        <f t="shared" si="4"/>
        <v>2.1348462844749628E-4</v>
      </c>
    </row>
    <row r="321" spans="1:33">
      <c r="A321" t="s">
        <v>17</v>
      </c>
      <c r="B321" t="s">
        <v>1</v>
      </c>
      <c r="C321">
        <v>2006</v>
      </c>
      <c r="D321">
        <v>0</v>
      </c>
      <c r="E321">
        <v>7.23</v>
      </c>
      <c r="F321">
        <v>22377</v>
      </c>
      <c r="G321">
        <v>37740</v>
      </c>
      <c r="H321">
        <v>6800</v>
      </c>
      <c r="I321">
        <v>0</v>
      </c>
      <c r="J321">
        <v>0</v>
      </c>
      <c r="K321">
        <v>66917</v>
      </c>
      <c r="Z321" s="24">
        <v>2.4799999999999999E-2</v>
      </c>
      <c r="AA321" s="23">
        <v>414445</v>
      </c>
      <c r="AB321" s="23">
        <v>200044</v>
      </c>
      <c r="AC321" s="23">
        <v>677880</v>
      </c>
      <c r="AD321" s="23">
        <v>0</v>
      </c>
      <c r="AE321" s="23">
        <v>0</v>
      </c>
      <c r="AF321" s="23">
        <v>1292369</v>
      </c>
      <c r="AG321">
        <f t="shared" si="4"/>
        <v>3.5126835053646521E-4</v>
      </c>
    </row>
    <row r="322" spans="1:33">
      <c r="A322" t="s">
        <v>18</v>
      </c>
      <c r="B322" t="s">
        <v>1</v>
      </c>
      <c r="C322">
        <v>1988</v>
      </c>
      <c r="D322">
        <v>0</v>
      </c>
      <c r="E322">
        <v>8.1</v>
      </c>
      <c r="F322">
        <v>8702</v>
      </c>
      <c r="G322">
        <v>6309</v>
      </c>
      <c r="H322">
        <v>0</v>
      </c>
      <c r="I322">
        <v>0</v>
      </c>
      <c r="J322">
        <v>0</v>
      </c>
      <c r="K322">
        <v>15011</v>
      </c>
      <c r="Z322" s="24">
        <v>2.4900000000000002E-2</v>
      </c>
      <c r="AA322" s="23">
        <v>31013</v>
      </c>
      <c r="AB322" s="23">
        <v>20534</v>
      </c>
      <c r="AC322" s="23">
        <v>2103</v>
      </c>
      <c r="AD322" s="23">
        <v>0</v>
      </c>
      <c r="AE322" s="23">
        <v>3818</v>
      </c>
      <c r="AF322" s="23">
        <v>57468</v>
      </c>
      <c r="AG322">
        <f t="shared" si="4"/>
        <v>1.5619911626346332E-5</v>
      </c>
    </row>
    <row r="323" spans="1:33">
      <c r="A323" t="s">
        <v>18</v>
      </c>
      <c r="B323" t="s">
        <v>1</v>
      </c>
      <c r="C323">
        <v>1989</v>
      </c>
      <c r="D323">
        <v>0</v>
      </c>
      <c r="E323">
        <v>4.55</v>
      </c>
      <c r="F323">
        <v>10000</v>
      </c>
      <c r="G323">
        <v>7000</v>
      </c>
      <c r="H323">
        <v>0</v>
      </c>
      <c r="I323">
        <v>0</v>
      </c>
      <c r="J323">
        <v>0</v>
      </c>
      <c r="K323">
        <v>17000</v>
      </c>
      <c r="Z323" s="24">
        <v>2.4900000000000002E-2</v>
      </c>
      <c r="AA323" s="23">
        <v>110136</v>
      </c>
      <c r="AB323" s="23">
        <v>25994</v>
      </c>
      <c r="AC323" s="23">
        <v>93575</v>
      </c>
      <c r="AD323" s="23">
        <v>962</v>
      </c>
      <c r="AE323" s="23">
        <v>1407</v>
      </c>
      <c r="AF323" s="23">
        <v>232074</v>
      </c>
      <c r="AG323">
        <f t="shared" ref="AG323:AG386" si="5">AF323/AF$3340</f>
        <v>6.3078154290608659E-5</v>
      </c>
    </row>
    <row r="324" spans="1:33">
      <c r="A324" t="s">
        <v>18</v>
      </c>
      <c r="B324" t="s">
        <v>1</v>
      </c>
      <c r="C324">
        <v>1990</v>
      </c>
      <c r="D324">
        <v>0</v>
      </c>
      <c r="E324">
        <v>5</v>
      </c>
      <c r="F324">
        <v>10000</v>
      </c>
      <c r="G324">
        <v>7000</v>
      </c>
      <c r="H324">
        <v>0</v>
      </c>
      <c r="I324">
        <v>0</v>
      </c>
      <c r="J324">
        <v>0</v>
      </c>
      <c r="K324">
        <v>17000</v>
      </c>
      <c r="Z324" s="24">
        <v>2.4900000000000002E-2</v>
      </c>
      <c r="AA324" s="23">
        <v>92805</v>
      </c>
      <c r="AB324" s="23">
        <v>19885</v>
      </c>
      <c r="AC324" s="23">
        <v>150884</v>
      </c>
      <c r="AD324" s="23">
        <v>825</v>
      </c>
      <c r="AE324" s="23">
        <v>318</v>
      </c>
      <c r="AF324" s="23">
        <v>264717</v>
      </c>
      <c r="AG324">
        <f t="shared" si="5"/>
        <v>7.1950583733408535E-5</v>
      </c>
    </row>
    <row r="325" spans="1:33">
      <c r="A325" t="s">
        <v>18</v>
      </c>
      <c r="B325" t="s">
        <v>1</v>
      </c>
      <c r="C325">
        <v>1991</v>
      </c>
      <c r="D325">
        <v>0</v>
      </c>
      <c r="E325">
        <v>4.55</v>
      </c>
      <c r="F325">
        <v>11000</v>
      </c>
      <c r="G325">
        <v>8000</v>
      </c>
      <c r="H325">
        <v>0</v>
      </c>
      <c r="I325">
        <v>0</v>
      </c>
      <c r="J325">
        <v>0</v>
      </c>
      <c r="K325">
        <v>19000</v>
      </c>
      <c r="Z325" s="24">
        <v>2.4900000000000002E-2</v>
      </c>
      <c r="AA325" s="23">
        <v>3233187</v>
      </c>
      <c r="AB325" s="23">
        <v>2103795</v>
      </c>
      <c r="AC325" s="23">
        <v>832995</v>
      </c>
      <c r="AD325" s="23">
        <v>0</v>
      </c>
      <c r="AE325" s="23">
        <v>23695</v>
      </c>
      <c r="AF325" s="23">
        <v>6193672</v>
      </c>
      <c r="AG325">
        <f t="shared" si="5"/>
        <v>1.6834518215802837E-3</v>
      </c>
    </row>
    <row r="326" spans="1:33">
      <c r="A326" t="s">
        <v>18</v>
      </c>
      <c r="B326" t="s">
        <v>1</v>
      </c>
      <c r="C326">
        <v>1992</v>
      </c>
      <c r="D326">
        <v>0</v>
      </c>
      <c r="E326">
        <v>4.76</v>
      </c>
      <c r="F326">
        <v>10000</v>
      </c>
      <c r="G326">
        <v>7000</v>
      </c>
      <c r="H326">
        <v>0</v>
      </c>
      <c r="I326">
        <v>0</v>
      </c>
      <c r="J326">
        <v>0</v>
      </c>
      <c r="K326">
        <v>17000</v>
      </c>
      <c r="Z326" s="24">
        <v>2.5000000000000001E-2</v>
      </c>
      <c r="AA326" s="23">
        <v>23893</v>
      </c>
      <c r="AB326" s="23">
        <v>25993</v>
      </c>
      <c r="AC326" s="23">
        <v>74749</v>
      </c>
      <c r="AD326" s="23">
        <v>0</v>
      </c>
      <c r="AE326" s="23">
        <v>0</v>
      </c>
      <c r="AF326" s="23">
        <v>124635</v>
      </c>
      <c r="AG326">
        <f t="shared" si="5"/>
        <v>3.3876029887061934E-5</v>
      </c>
    </row>
    <row r="327" spans="1:33">
      <c r="A327" t="s">
        <v>18</v>
      </c>
      <c r="B327" t="s">
        <v>1</v>
      </c>
      <c r="C327">
        <v>1993</v>
      </c>
      <c r="D327">
        <v>0</v>
      </c>
      <c r="E327">
        <v>0</v>
      </c>
      <c r="F327">
        <v>11000</v>
      </c>
      <c r="G327">
        <v>8000</v>
      </c>
      <c r="H327">
        <v>0</v>
      </c>
      <c r="I327">
        <v>0</v>
      </c>
      <c r="J327">
        <v>0</v>
      </c>
      <c r="K327">
        <v>19000</v>
      </c>
      <c r="Z327" s="24">
        <v>2.5000000000000001E-2</v>
      </c>
      <c r="AA327" s="23">
        <v>220189</v>
      </c>
      <c r="AB327" s="23">
        <v>379206</v>
      </c>
      <c r="AC327" s="23">
        <v>133258</v>
      </c>
      <c r="AD327" s="23">
        <v>0</v>
      </c>
      <c r="AE327" s="23">
        <v>0</v>
      </c>
      <c r="AF327" s="23">
        <v>732653</v>
      </c>
      <c r="AG327">
        <f t="shared" si="5"/>
        <v>1.9913647791427436E-4</v>
      </c>
    </row>
    <row r="328" spans="1:33">
      <c r="A328" t="s">
        <v>18</v>
      </c>
      <c r="B328" t="s">
        <v>1</v>
      </c>
      <c r="C328">
        <v>1994</v>
      </c>
      <c r="D328">
        <v>0</v>
      </c>
      <c r="E328">
        <v>0</v>
      </c>
      <c r="F328">
        <v>10414</v>
      </c>
      <c r="G328">
        <v>10456</v>
      </c>
      <c r="H328">
        <v>0</v>
      </c>
      <c r="I328">
        <v>0</v>
      </c>
      <c r="J328">
        <v>0</v>
      </c>
      <c r="K328">
        <v>20870</v>
      </c>
      <c r="Z328" s="24">
        <v>2.5000000000000001E-2</v>
      </c>
      <c r="AA328" s="23">
        <v>397971</v>
      </c>
      <c r="AB328" s="23">
        <v>150746</v>
      </c>
      <c r="AC328" s="23">
        <v>1926643</v>
      </c>
      <c r="AD328" s="23">
        <v>772</v>
      </c>
      <c r="AE328" s="23">
        <v>15676</v>
      </c>
      <c r="AF328" s="23">
        <v>2491808</v>
      </c>
      <c r="AG328">
        <f t="shared" si="5"/>
        <v>6.7727815044586206E-4</v>
      </c>
    </row>
    <row r="329" spans="1:33">
      <c r="A329" t="s">
        <v>18</v>
      </c>
      <c r="B329" t="s">
        <v>1</v>
      </c>
      <c r="C329">
        <v>1995</v>
      </c>
      <c r="D329">
        <v>0</v>
      </c>
      <c r="E329">
        <v>4.3099999999999996</v>
      </c>
      <c r="F329">
        <v>10771</v>
      </c>
      <c r="G329">
        <v>8874</v>
      </c>
      <c r="H329">
        <v>0</v>
      </c>
      <c r="I329">
        <v>0</v>
      </c>
      <c r="J329">
        <v>0</v>
      </c>
      <c r="K329">
        <v>19645</v>
      </c>
      <c r="Z329" s="24">
        <v>2.5000000000000001E-2</v>
      </c>
      <c r="AA329" s="23">
        <v>1753774</v>
      </c>
      <c r="AB329" s="23">
        <v>308596</v>
      </c>
      <c r="AC329" s="23">
        <v>2937440</v>
      </c>
      <c r="AD329" s="23">
        <v>25548</v>
      </c>
      <c r="AE329" s="23">
        <v>500989</v>
      </c>
      <c r="AF329" s="23">
        <v>5526347</v>
      </c>
      <c r="AG329">
        <f t="shared" si="5"/>
        <v>1.5020716182314361E-3</v>
      </c>
    </row>
    <row r="330" spans="1:33">
      <c r="A330" t="s">
        <v>18</v>
      </c>
      <c r="B330" t="s">
        <v>1</v>
      </c>
      <c r="C330">
        <v>1996</v>
      </c>
      <c r="D330">
        <v>0</v>
      </c>
      <c r="E330">
        <v>3.88</v>
      </c>
      <c r="F330">
        <v>11338</v>
      </c>
      <c r="G330">
        <v>7818</v>
      </c>
      <c r="H330">
        <v>0</v>
      </c>
      <c r="I330">
        <v>0</v>
      </c>
      <c r="J330">
        <v>0</v>
      </c>
      <c r="K330">
        <v>19156</v>
      </c>
      <c r="Z330" s="24">
        <v>2.5000000000000001E-2</v>
      </c>
      <c r="AA330" s="23">
        <v>1881640</v>
      </c>
      <c r="AB330" s="23">
        <v>322465</v>
      </c>
      <c r="AC330" s="23">
        <v>2816612</v>
      </c>
      <c r="AD330" s="23">
        <v>25799</v>
      </c>
      <c r="AE330" s="23">
        <v>518035</v>
      </c>
      <c r="AF330" s="23">
        <v>5564551</v>
      </c>
      <c r="AG330">
        <f t="shared" si="5"/>
        <v>1.5124555380437305E-3</v>
      </c>
    </row>
    <row r="331" spans="1:33">
      <c r="A331" t="s">
        <v>18</v>
      </c>
      <c r="B331" t="s">
        <v>1</v>
      </c>
      <c r="C331">
        <v>1997</v>
      </c>
      <c r="D331">
        <v>0</v>
      </c>
      <c r="E331">
        <v>2.54</v>
      </c>
      <c r="F331">
        <v>11428</v>
      </c>
      <c r="G331">
        <v>8498</v>
      </c>
      <c r="H331">
        <v>0</v>
      </c>
      <c r="I331">
        <v>0</v>
      </c>
      <c r="J331">
        <v>1757</v>
      </c>
      <c r="K331">
        <v>21683</v>
      </c>
      <c r="Z331" s="24">
        <v>2.5099999999999997E-2</v>
      </c>
      <c r="AA331" s="23">
        <v>27469</v>
      </c>
      <c r="AB331" s="23">
        <v>18374</v>
      </c>
      <c r="AC331" s="23">
        <v>1942</v>
      </c>
      <c r="AD331" s="23">
        <v>0</v>
      </c>
      <c r="AE331" s="23">
        <v>3791</v>
      </c>
      <c r="AF331" s="23">
        <v>51576</v>
      </c>
      <c r="AG331">
        <f t="shared" si="5"/>
        <v>1.4018454827737844E-5</v>
      </c>
    </row>
    <row r="332" spans="1:33">
      <c r="A332" t="s">
        <v>18</v>
      </c>
      <c r="B332" t="s">
        <v>1</v>
      </c>
      <c r="C332">
        <v>1998</v>
      </c>
      <c r="D332">
        <v>0</v>
      </c>
      <c r="E332">
        <v>0</v>
      </c>
      <c r="F332">
        <v>11153</v>
      </c>
      <c r="G332">
        <v>10185</v>
      </c>
      <c r="H332">
        <v>0</v>
      </c>
      <c r="I332">
        <v>0</v>
      </c>
      <c r="J332">
        <v>1759</v>
      </c>
      <c r="K332">
        <v>23097</v>
      </c>
      <c r="Z332" s="24">
        <v>2.5099999999999997E-2</v>
      </c>
      <c r="AA332" s="23">
        <v>53947</v>
      </c>
      <c r="AB332" s="23">
        <v>16385</v>
      </c>
      <c r="AC332" s="23">
        <v>325904</v>
      </c>
      <c r="AD332" s="23">
        <v>910</v>
      </c>
      <c r="AE332" s="23">
        <v>34480</v>
      </c>
      <c r="AF332" s="23">
        <v>431626</v>
      </c>
      <c r="AG332">
        <f t="shared" si="5"/>
        <v>1.1731676716839566E-4</v>
      </c>
    </row>
    <row r="333" spans="1:33">
      <c r="A333" t="s">
        <v>18</v>
      </c>
      <c r="B333" t="s">
        <v>1</v>
      </c>
      <c r="C333">
        <v>1999</v>
      </c>
      <c r="D333">
        <v>0</v>
      </c>
      <c r="E333">
        <v>0</v>
      </c>
      <c r="F333">
        <v>10383</v>
      </c>
      <c r="G333">
        <v>9529</v>
      </c>
      <c r="H333">
        <v>0</v>
      </c>
      <c r="I333">
        <v>0</v>
      </c>
      <c r="J333">
        <v>1801</v>
      </c>
      <c r="K333">
        <v>21713</v>
      </c>
      <c r="Z333" s="24">
        <v>2.52E-2</v>
      </c>
      <c r="AA333" s="23">
        <v>101521</v>
      </c>
      <c r="AB333" s="23">
        <v>49938</v>
      </c>
      <c r="AC333" s="23">
        <v>62757</v>
      </c>
      <c r="AD333" s="23">
        <v>969</v>
      </c>
      <c r="AE333" s="23">
        <v>612</v>
      </c>
      <c r="AF333" s="23">
        <v>215797</v>
      </c>
      <c r="AG333">
        <f t="shared" si="5"/>
        <v>5.8654034753787485E-5</v>
      </c>
    </row>
    <row r="334" spans="1:33">
      <c r="A334" t="s">
        <v>18</v>
      </c>
      <c r="B334" t="s">
        <v>1</v>
      </c>
      <c r="C334">
        <v>2000</v>
      </c>
      <c r="D334">
        <v>0</v>
      </c>
      <c r="E334">
        <v>5.69</v>
      </c>
      <c r="F334">
        <v>11034</v>
      </c>
      <c r="G334">
        <v>10191</v>
      </c>
      <c r="H334">
        <v>0</v>
      </c>
      <c r="I334">
        <v>0</v>
      </c>
      <c r="J334">
        <v>0</v>
      </c>
      <c r="K334">
        <v>21225</v>
      </c>
      <c r="Z334" s="24">
        <v>2.52E-2</v>
      </c>
      <c r="AA334" s="23">
        <v>205289</v>
      </c>
      <c r="AB334" s="23">
        <v>229331</v>
      </c>
      <c r="AC334" s="23">
        <v>0</v>
      </c>
      <c r="AD334" s="23">
        <v>15541</v>
      </c>
      <c r="AE334" s="23">
        <v>0</v>
      </c>
      <c r="AF334" s="23">
        <v>450161</v>
      </c>
      <c r="AG334">
        <f t="shared" si="5"/>
        <v>1.2235461539687636E-4</v>
      </c>
    </row>
    <row r="335" spans="1:33">
      <c r="A335" t="s">
        <v>18</v>
      </c>
      <c r="B335" t="s">
        <v>1</v>
      </c>
      <c r="C335">
        <v>2001</v>
      </c>
      <c r="D335">
        <v>0</v>
      </c>
      <c r="E335">
        <v>5.18</v>
      </c>
      <c r="F335">
        <v>10417</v>
      </c>
      <c r="G335">
        <v>10197</v>
      </c>
      <c r="H335">
        <v>0</v>
      </c>
      <c r="I335">
        <v>0</v>
      </c>
      <c r="J335">
        <v>0</v>
      </c>
      <c r="K335">
        <v>20614</v>
      </c>
      <c r="Z335" s="24">
        <v>2.53E-2</v>
      </c>
      <c r="AA335" s="23">
        <v>2799</v>
      </c>
      <c r="AB335" s="23">
        <v>277</v>
      </c>
      <c r="AC335" s="23">
        <v>0</v>
      </c>
      <c r="AD335" s="23">
        <v>0</v>
      </c>
      <c r="AE335" s="23">
        <v>0</v>
      </c>
      <c r="AF335" s="23">
        <v>3076</v>
      </c>
      <c r="AG335">
        <f t="shared" si="5"/>
        <v>8.3606264638827381E-7</v>
      </c>
    </row>
    <row r="336" spans="1:33">
      <c r="A336" t="s">
        <v>18</v>
      </c>
      <c r="B336" t="s">
        <v>1</v>
      </c>
      <c r="C336">
        <v>2002</v>
      </c>
      <c r="D336">
        <v>0</v>
      </c>
      <c r="E336">
        <v>5.43</v>
      </c>
      <c r="F336">
        <v>10587</v>
      </c>
      <c r="G336">
        <v>10365</v>
      </c>
      <c r="H336">
        <v>0</v>
      </c>
      <c r="I336">
        <v>0</v>
      </c>
      <c r="J336">
        <v>0</v>
      </c>
      <c r="K336">
        <v>20952</v>
      </c>
      <c r="Z336" s="24">
        <v>2.53E-2</v>
      </c>
      <c r="AA336" s="23">
        <v>0</v>
      </c>
      <c r="AB336" s="23">
        <v>0</v>
      </c>
      <c r="AC336" s="23">
        <v>31132</v>
      </c>
      <c r="AD336" s="23">
        <v>0</v>
      </c>
      <c r="AE336" s="23">
        <v>0</v>
      </c>
      <c r="AF336" s="23">
        <v>31132</v>
      </c>
      <c r="AG336">
        <f t="shared" si="5"/>
        <v>8.4617367709231922E-6</v>
      </c>
    </row>
    <row r="337" spans="1:33">
      <c r="A337" t="s">
        <v>18</v>
      </c>
      <c r="B337" t="s">
        <v>1</v>
      </c>
      <c r="C337">
        <v>2003</v>
      </c>
      <c r="D337">
        <v>0</v>
      </c>
      <c r="E337">
        <v>0.68</v>
      </c>
      <c r="F337">
        <v>10000</v>
      </c>
      <c r="G337">
        <v>10191</v>
      </c>
      <c r="H337">
        <v>0</v>
      </c>
      <c r="I337">
        <v>0</v>
      </c>
      <c r="J337">
        <v>0</v>
      </c>
      <c r="K337">
        <v>20191</v>
      </c>
      <c r="Z337" s="24">
        <v>2.53E-2</v>
      </c>
      <c r="AA337" s="23">
        <v>23500</v>
      </c>
      <c r="AB337" s="23">
        <v>27300</v>
      </c>
      <c r="AC337" s="23">
        <v>24500</v>
      </c>
      <c r="AD337" s="23">
        <v>0</v>
      </c>
      <c r="AE337" s="23">
        <v>0</v>
      </c>
      <c r="AF337" s="23">
        <v>75300</v>
      </c>
      <c r="AG337">
        <f t="shared" si="5"/>
        <v>2.0466683118672631E-5</v>
      </c>
    </row>
    <row r="338" spans="1:33">
      <c r="A338" t="s">
        <v>18</v>
      </c>
      <c r="B338" t="s">
        <v>1</v>
      </c>
      <c r="C338">
        <v>2004</v>
      </c>
      <c r="D338">
        <v>0</v>
      </c>
      <c r="E338">
        <v>3.28</v>
      </c>
      <c r="F338">
        <v>10056</v>
      </c>
      <c r="G338">
        <v>10853</v>
      </c>
      <c r="H338">
        <v>0</v>
      </c>
      <c r="I338">
        <v>0</v>
      </c>
      <c r="J338">
        <v>0</v>
      </c>
      <c r="K338">
        <v>20909</v>
      </c>
      <c r="Z338" s="24">
        <v>2.53E-2</v>
      </c>
      <c r="AA338" s="23">
        <v>40983</v>
      </c>
      <c r="AB338" s="23">
        <v>50745</v>
      </c>
      <c r="AC338" s="23">
        <v>5222</v>
      </c>
      <c r="AD338" s="23">
        <v>282</v>
      </c>
      <c r="AE338" s="23">
        <v>174</v>
      </c>
      <c r="AF338" s="23">
        <v>97406</v>
      </c>
      <c r="AG338">
        <f t="shared" si="5"/>
        <v>2.6475135934361572E-5</v>
      </c>
    </row>
    <row r="339" spans="1:33">
      <c r="A339" t="s">
        <v>18</v>
      </c>
      <c r="B339" t="s">
        <v>1</v>
      </c>
      <c r="C339">
        <v>2005</v>
      </c>
      <c r="D339">
        <v>0</v>
      </c>
      <c r="E339">
        <v>1.3</v>
      </c>
      <c r="F339">
        <v>10682</v>
      </c>
      <c r="G339">
        <v>11097</v>
      </c>
      <c r="H339">
        <v>0</v>
      </c>
      <c r="I339">
        <v>0</v>
      </c>
      <c r="J339">
        <v>0</v>
      </c>
      <c r="K339">
        <v>21779</v>
      </c>
      <c r="Z339" s="24">
        <v>2.53E-2</v>
      </c>
      <c r="AA339" s="23">
        <v>67769</v>
      </c>
      <c r="AB339" s="23">
        <v>26868</v>
      </c>
      <c r="AC339" s="23">
        <v>885657</v>
      </c>
      <c r="AD339" s="23">
        <v>0</v>
      </c>
      <c r="AE339" s="23">
        <v>0</v>
      </c>
      <c r="AF339" s="23">
        <v>980294</v>
      </c>
      <c r="AG339">
        <f t="shared" si="5"/>
        <v>2.6644577239224524E-4</v>
      </c>
    </row>
    <row r="340" spans="1:33">
      <c r="A340" t="s">
        <v>18</v>
      </c>
      <c r="B340" t="s">
        <v>1</v>
      </c>
      <c r="C340">
        <v>2006</v>
      </c>
      <c r="D340">
        <v>0</v>
      </c>
      <c r="E340">
        <v>0.98</v>
      </c>
      <c r="F340">
        <v>11003</v>
      </c>
      <c r="G340">
        <v>11630</v>
      </c>
      <c r="H340">
        <v>0</v>
      </c>
      <c r="I340">
        <v>0</v>
      </c>
      <c r="J340">
        <v>0</v>
      </c>
      <c r="K340">
        <v>22633</v>
      </c>
      <c r="Z340" s="24">
        <v>2.5399999999999999E-2</v>
      </c>
      <c r="AA340" s="23">
        <v>11428</v>
      </c>
      <c r="AB340" s="23">
        <v>8498</v>
      </c>
      <c r="AC340" s="23">
        <v>0</v>
      </c>
      <c r="AD340" s="23">
        <v>0</v>
      </c>
      <c r="AE340" s="23">
        <v>1757</v>
      </c>
      <c r="AF340" s="23">
        <v>21683</v>
      </c>
      <c r="AG340">
        <f t="shared" si="5"/>
        <v>5.8934806117155206E-6</v>
      </c>
    </row>
    <row r="341" spans="1:33">
      <c r="A341" t="s">
        <v>19</v>
      </c>
      <c r="B341" t="s">
        <v>1</v>
      </c>
      <c r="C341">
        <v>1988</v>
      </c>
      <c r="D341">
        <v>0</v>
      </c>
      <c r="E341">
        <v>11.91</v>
      </c>
      <c r="F341">
        <v>20314</v>
      </c>
      <c r="G341">
        <v>14520</v>
      </c>
      <c r="H341">
        <v>15144</v>
      </c>
      <c r="I341">
        <v>293</v>
      </c>
      <c r="J341">
        <v>1233</v>
      </c>
      <c r="K341">
        <v>51504</v>
      </c>
      <c r="Z341" s="24">
        <v>2.5399999999999999E-2</v>
      </c>
      <c r="AA341" s="23">
        <v>29939</v>
      </c>
      <c r="AB341" s="23">
        <v>7199</v>
      </c>
      <c r="AC341" s="23">
        <v>0</v>
      </c>
      <c r="AD341" s="23">
        <v>0</v>
      </c>
      <c r="AE341" s="23">
        <v>0</v>
      </c>
      <c r="AF341" s="23">
        <v>37138</v>
      </c>
      <c r="AG341">
        <f t="shared" si="5"/>
        <v>1.0094178986205367E-5</v>
      </c>
    </row>
    <row r="342" spans="1:33">
      <c r="A342" t="s">
        <v>19</v>
      </c>
      <c r="B342" t="s">
        <v>1</v>
      </c>
      <c r="C342">
        <v>1989</v>
      </c>
      <c r="D342">
        <v>0</v>
      </c>
      <c r="E342">
        <v>14.11</v>
      </c>
      <c r="F342">
        <v>22484</v>
      </c>
      <c r="G342">
        <v>15430</v>
      </c>
      <c r="H342">
        <v>18007</v>
      </c>
      <c r="I342">
        <v>220</v>
      </c>
      <c r="J342">
        <v>1098</v>
      </c>
      <c r="K342">
        <v>57239</v>
      </c>
      <c r="Z342" s="24">
        <v>2.5399999999999999E-2</v>
      </c>
      <c r="AA342" s="23">
        <v>101362</v>
      </c>
      <c r="AB342" s="23">
        <v>208661</v>
      </c>
      <c r="AC342" s="23">
        <v>546137</v>
      </c>
      <c r="AD342" s="23">
        <v>0</v>
      </c>
      <c r="AE342" s="23">
        <v>0</v>
      </c>
      <c r="AF342" s="23">
        <v>856160</v>
      </c>
      <c r="AG342">
        <f t="shared" si="5"/>
        <v>2.3270591525740718E-4</v>
      </c>
    </row>
    <row r="343" spans="1:33">
      <c r="A343" t="s">
        <v>19</v>
      </c>
      <c r="B343" t="s">
        <v>1</v>
      </c>
      <c r="C343">
        <v>1990</v>
      </c>
      <c r="D343">
        <v>0</v>
      </c>
      <c r="E343">
        <v>14.53</v>
      </c>
      <c r="F343">
        <v>22170</v>
      </c>
      <c r="G343">
        <v>15348</v>
      </c>
      <c r="H343">
        <v>18105</v>
      </c>
      <c r="I343">
        <v>229</v>
      </c>
      <c r="J343">
        <v>1075</v>
      </c>
      <c r="K343">
        <v>56927</v>
      </c>
      <c r="Z343" s="24">
        <v>2.5499999999999998E-2</v>
      </c>
      <c r="AA343" s="23">
        <v>23164</v>
      </c>
      <c r="AB343" s="23">
        <v>28915</v>
      </c>
      <c r="AC343" s="23">
        <v>0</v>
      </c>
      <c r="AD343" s="23">
        <v>0</v>
      </c>
      <c r="AE343" s="23">
        <v>0</v>
      </c>
      <c r="AF343" s="23">
        <v>52079</v>
      </c>
      <c r="AG343">
        <f t="shared" si="5"/>
        <v>1.4155171183762975E-5</v>
      </c>
    </row>
    <row r="344" spans="1:33">
      <c r="A344" t="s">
        <v>19</v>
      </c>
      <c r="B344" t="s">
        <v>1</v>
      </c>
      <c r="C344">
        <v>1991</v>
      </c>
      <c r="D344">
        <v>0</v>
      </c>
      <c r="E344">
        <v>11.61</v>
      </c>
      <c r="F344">
        <v>23794</v>
      </c>
      <c r="G344">
        <v>16650</v>
      </c>
      <c r="H344">
        <v>17326</v>
      </c>
      <c r="I344">
        <v>225</v>
      </c>
      <c r="J344">
        <v>1334</v>
      </c>
      <c r="K344">
        <v>59329</v>
      </c>
      <c r="Z344" s="24">
        <v>2.5499999999999998E-2</v>
      </c>
      <c r="AA344" s="23">
        <v>166414</v>
      </c>
      <c r="AB344" s="23">
        <v>97720</v>
      </c>
      <c r="AC344" s="23">
        <v>132983</v>
      </c>
      <c r="AD344" s="23">
        <v>1647</v>
      </c>
      <c r="AE344" s="23">
        <v>0</v>
      </c>
      <c r="AF344" s="23">
        <v>398764</v>
      </c>
      <c r="AG344">
        <f t="shared" si="5"/>
        <v>1.0838481310935423E-4</v>
      </c>
    </row>
    <row r="345" spans="1:33">
      <c r="A345" t="s">
        <v>19</v>
      </c>
      <c r="B345" t="s">
        <v>1</v>
      </c>
      <c r="C345">
        <v>1992</v>
      </c>
      <c r="D345">
        <v>0</v>
      </c>
      <c r="E345">
        <v>11.72</v>
      </c>
      <c r="F345">
        <v>22415</v>
      </c>
      <c r="G345">
        <v>16283</v>
      </c>
      <c r="H345">
        <v>20134</v>
      </c>
      <c r="I345">
        <v>220</v>
      </c>
      <c r="J345">
        <v>1179</v>
      </c>
      <c r="K345">
        <v>60231</v>
      </c>
      <c r="Z345" s="24">
        <v>2.5600000000000001E-2</v>
      </c>
      <c r="AA345" s="23">
        <v>42518</v>
      </c>
      <c r="AB345" s="23">
        <v>3031</v>
      </c>
      <c r="AC345" s="23">
        <v>20554</v>
      </c>
      <c r="AD345" s="23">
        <v>0</v>
      </c>
      <c r="AE345" s="23">
        <v>0</v>
      </c>
      <c r="AF345" s="23">
        <v>66103</v>
      </c>
      <c r="AG345">
        <f t="shared" si="5"/>
        <v>1.7966921038427848E-5</v>
      </c>
    </row>
    <row r="346" spans="1:33">
      <c r="A346" t="s">
        <v>19</v>
      </c>
      <c r="B346" t="s">
        <v>1</v>
      </c>
      <c r="C346">
        <v>1993</v>
      </c>
      <c r="D346">
        <v>0</v>
      </c>
      <c r="E346">
        <v>11.56</v>
      </c>
      <c r="F346">
        <v>24486</v>
      </c>
      <c r="G346">
        <v>17895</v>
      </c>
      <c r="H346">
        <v>20229</v>
      </c>
      <c r="I346">
        <v>224</v>
      </c>
      <c r="J346">
        <v>1276</v>
      </c>
      <c r="K346">
        <v>64110</v>
      </c>
      <c r="Z346" s="24">
        <v>2.5600000000000001E-2</v>
      </c>
      <c r="AA346" s="23">
        <v>110529</v>
      </c>
      <c r="AB346" s="23">
        <v>238486</v>
      </c>
      <c r="AC346" s="23">
        <v>555219</v>
      </c>
      <c r="AD346" s="23">
        <v>0</v>
      </c>
      <c r="AE346" s="23">
        <v>0</v>
      </c>
      <c r="AF346" s="23">
        <v>904234</v>
      </c>
      <c r="AG346">
        <f t="shared" si="5"/>
        <v>2.4577251982908137E-4</v>
      </c>
    </row>
    <row r="347" spans="1:33">
      <c r="A347" t="s">
        <v>19</v>
      </c>
      <c r="B347" t="s">
        <v>1</v>
      </c>
      <c r="C347">
        <v>1994</v>
      </c>
      <c r="D347">
        <v>0</v>
      </c>
      <c r="E347">
        <v>5.92</v>
      </c>
      <c r="F347">
        <v>23231</v>
      </c>
      <c r="G347">
        <v>18002</v>
      </c>
      <c r="H347">
        <v>20776</v>
      </c>
      <c r="I347">
        <v>217</v>
      </c>
      <c r="J347">
        <v>1144</v>
      </c>
      <c r="K347">
        <v>63370</v>
      </c>
      <c r="Z347" s="24">
        <v>2.5699999999999997E-2</v>
      </c>
      <c r="AA347" s="23">
        <v>54283</v>
      </c>
      <c r="AB347" s="23">
        <v>28877</v>
      </c>
      <c r="AC347" s="23">
        <v>20803</v>
      </c>
      <c r="AD347" s="23">
        <v>399</v>
      </c>
      <c r="AE347" s="23">
        <v>2510</v>
      </c>
      <c r="AF347" s="23">
        <v>106872</v>
      </c>
      <c r="AG347">
        <f t="shared" si="5"/>
        <v>2.9048012725880232E-5</v>
      </c>
    </row>
    <row r="348" spans="1:33">
      <c r="A348" t="s">
        <v>19</v>
      </c>
      <c r="B348" t="s">
        <v>1</v>
      </c>
      <c r="C348">
        <v>1995</v>
      </c>
      <c r="D348">
        <v>0</v>
      </c>
      <c r="E348">
        <v>4.78</v>
      </c>
      <c r="F348">
        <v>24458</v>
      </c>
      <c r="G348">
        <v>18689</v>
      </c>
      <c r="H348">
        <v>17597</v>
      </c>
      <c r="I348">
        <v>222</v>
      </c>
      <c r="J348">
        <v>1340</v>
      </c>
      <c r="K348">
        <v>62306</v>
      </c>
      <c r="Z348" s="24">
        <v>2.5699999999999997E-2</v>
      </c>
      <c r="AA348" s="23">
        <v>101624</v>
      </c>
      <c r="AB348" s="23">
        <v>23102</v>
      </c>
      <c r="AC348" s="23">
        <v>144685</v>
      </c>
      <c r="AD348" s="23">
        <v>866</v>
      </c>
      <c r="AE348" s="23">
        <v>276</v>
      </c>
      <c r="AF348" s="23">
        <v>270553</v>
      </c>
      <c r="AG348">
        <f t="shared" si="5"/>
        <v>7.3536819625580834E-5</v>
      </c>
    </row>
    <row r="349" spans="1:33">
      <c r="A349" t="s">
        <v>19</v>
      </c>
      <c r="B349" t="s">
        <v>1</v>
      </c>
      <c r="C349">
        <v>1996</v>
      </c>
      <c r="D349">
        <v>0</v>
      </c>
      <c r="E349">
        <v>6.35</v>
      </c>
      <c r="F349">
        <v>25711</v>
      </c>
      <c r="G349">
        <v>19356</v>
      </c>
      <c r="H349">
        <v>20186</v>
      </c>
      <c r="I349">
        <v>209</v>
      </c>
      <c r="J349">
        <v>1565</v>
      </c>
      <c r="K349">
        <v>67027</v>
      </c>
      <c r="Z349" s="24">
        <v>2.5699999999999997E-2</v>
      </c>
      <c r="AA349" s="23">
        <v>158634</v>
      </c>
      <c r="AB349" s="23">
        <v>89150</v>
      </c>
      <c r="AC349" s="23">
        <v>112663</v>
      </c>
      <c r="AD349" s="23">
        <v>1455</v>
      </c>
      <c r="AE349" s="23">
        <v>0</v>
      </c>
      <c r="AF349" s="23">
        <v>361902</v>
      </c>
      <c r="AG349">
        <f t="shared" si="5"/>
        <v>9.8365651447727262E-5</v>
      </c>
    </row>
    <row r="350" spans="1:33">
      <c r="A350" t="s">
        <v>19</v>
      </c>
      <c r="B350" t="s">
        <v>1</v>
      </c>
      <c r="C350">
        <v>1997</v>
      </c>
      <c r="D350">
        <v>0</v>
      </c>
      <c r="E350">
        <v>3.91</v>
      </c>
      <c r="F350">
        <v>24625</v>
      </c>
      <c r="G350">
        <v>19785</v>
      </c>
      <c r="H350">
        <v>21745</v>
      </c>
      <c r="I350">
        <v>192</v>
      </c>
      <c r="J350">
        <v>1397</v>
      </c>
      <c r="K350">
        <v>67744</v>
      </c>
      <c r="Z350" s="24">
        <v>2.5699999999999997E-2</v>
      </c>
      <c r="AA350" s="23">
        <v>199772</v>
      </c>
      <c r="AB350" s="23">
        <v>90552</v>
      </c>
      <c r="AC350" s="23">
        <v>222353</v>
      </c>
      <c r="AD350" s="23">
        <v>0</v>
      </c>
      <c r="AE350" s="23">
        <v>0</v>
      </c>
      <c r="AF350" s="23">
        <v>512677</v>
      </c>
      <c r="AG350">
        <f t="shared" si="5"/>
        <v>1.3934658301768563E-4</v>
      </c>
    </row>
    <row r="351" spans="1:33">
      <c r="A351" t="s">
        <v>19</v>
      </c>
      <c r="B351" t="s">
        <v>1</v>
      </c>
      <c r="C351">
        <v>1998</v>
      </c>
      <c r="D351">
        <v>0</v>
      </c>
      <c r="E351">
        <v>4.7699999999999996</v>
      </c>
      <c r="F351">
        <v>22687</v>
      </c>
      <c r="G351">
        <v>20195</v>
      </c>
      <c r="H351">
        <v>20747</v>
      </c>
      <c r="I351">
        <v>299</v>
      </c>
      <c r="J351">
        <v>1305</v>
      </c>
      <c r="K351">
        <v>65233</v>
      </c>
      <c r="Z351" s="24">
        <v>2.5699999999999997E-2</v>
      </c>
      <c r="AA351" s="23">
        <v>3206762</v>
      </c>
      <c r="AB351" s="23">
        <v>1904259</v>
      </c>
      <c r="AC351" s="23">
        <v>1040261</v>
      </c>
      <c r="AD351" s="23">
        <v>20804</v>
      </c>
      <c r="AE351" s="23">
        <v>0</v>
      </c>
      <c r="AF351" s="23">
        <v>6172086</v>
      </c>
      <c r="AG351">
        <f t="shared" si="5"/>
        <v>1.6775847057529307E-3</v>
      </c>
    </row>
    <row r="352" spans="1:33">
      <c r="A352" t="s">
        <v>19</v>
      </c>
      <c r="B352" t="s">
        <v>1</v>
      </c>
      <c r="C352">
        <v>1999</v>
      </c>
      <c r="D352">
        <v>0</v>
      </c>
      <c r="E352">
        <v>8.09</v>
      </c>
      <c r="F352">
        <v>23079</v>
      </c>
      <c r="G352">
        <v>21524</v>
      </c>
      <c r="H352">
        <v>32583</v>
      </c>
      <c r="I352">
        <v>222</v>
      </c>
      <c r="J352">
        <v>1781</v>
      </c>
      <c r="K352">
        <v>79189</v>
      </c>
      <c r="Z352" s="24">
        <v>2.58E-2</v>
      </c>
      <c r="AA352" s="23">
        <v>55877</v>
      </c>
      <c r="AB352" s="23">
        <v>51963</v>
      </c>
      <c r="AC352" s="23">
        <v>13824</v>
      </c>
      <c r="AD352" s="23">
        <v>879</v>
      </c>
      <c r="AE352" s="23">
        <v>42294</v>
      </c>
      <c r="AF352" s="23">
        <v>164837</v>
      </c>
      <c r="AG352">
        <f t="shared" si="5"/>
        <v>4.4803009896847818E-5</v>
      </c>
    </row>
    <row r="353" spans="1:33">
      <c r="A353" t="s">
        <v>19</v>
      </c>
      <c r="B353" t="s">
        <v>1</v>
      </c>
      <c r="C353">
        <v>2000</v>
      </c>
      <c r="D353">
        <v>0</v>
      </c>
      <c r="E353">
        <v>6.3</v>
      </c>
      <c r="F353">
        <v>17300</v>
      </c>
      <c r="G353">
        <v>20523</v>
      </c>
      <c r="H353">
        <v>37951</v>
      </c>
      <c r="I353">
        <v>20</v>
      </c>
      <c r="J353">
        <v>0</v>
      </c>
      <c r="K353">
        <v>75794</v>
      </c>
      <c r="Z353" s="24">
        <v>2.6099999999999998E-2</v>
      </c>
      <c r="AA353" s="23">
        <v>3900</v>
      </c>
      <c r="AB353" s="23">
        <v>3900</v>
      </c>
      <c r="AC353" s="23">
        <v>10100</v>
      </c>
      <c r="AD353" s="23">
        <v>0</v>
      </c>
      <c r="AE353" s="23">
        <v>1400</v>
      </c>
      <c r="AF353" s="23">
        <v>19300</v>
      </c>
      <c r="AG353">
        <f t="shared" si="5"/>
        <v>5.2457766824751894E-6</v>
      </c>
    </row>
    <row r="354" spans="1:33">
      <c r="A354" t="s">
        <v>19</v>
      </c>
      <c r="B354" t="s">
        <v>1</v>
      </c>
      <c r="C354">
        <v>2001</v>
      </c>
      <c r="D354">
        <v>0</v>
      </c>
      <c r="E354">
        <v>6.8</v>
      </c>
      <c r="F354">
        <v>21826</v>
      </c>
      <c r="G354">
        <v>18845</v>
      </c>
      <c r="H354">
        <v>29012</v>
      </c>
      <c r="I354">
        <v>0</v>
      </c>
      <c r="J354">
        <v>713</v>
      </c>
      <c r="K354">
        <v>70396</v>
      </c>
      <c r="Z354" s="24">
        <v>2.6099999999999998E-2</v>
      </c>
      <c r="AA354" s="23">
        <v>117713</v>
      </c>
      <c r="AB354" s="23">
        <v>50939</v>
      </c>
      <c r="AC354" s="23">
        <v>0</v>
      </c>
      <c r="AD354" s="23">
        <v>186</v>
      </c>
      <c r="AE354" s="23">
        <v>5719</v>
      </c>
      <c r="AF354" s="23">
        <v>174557</v>
      </c>
      <c r="AG354">
        <f t="shared" si="5"/>
        <v>4.744492437113066E-5</v>
      </c>
    </row>
    <row r="355" spans="1:33">
      <c r="A355" t="s">
        <v>19</v>
      </c>
      <c r="B355" t="s">
        <v>1</v>
      </c>
      <c r="C355">
        <v>2002</v>
      </c>
      <c r="D355">
        <v>0</v>
      </c>
      <c r="E355">
        <v>4.0599999999999996</v>
      </c>
      <c r="F355">
        <v>22069</v>
      </c>
      <c r="G355">
        <v>18878</v>
      </c>
      <c r="H355">
        <v>32803</v>
      </c>
      <c r="I355">
        <v>0</v>
      </c>
      <c r="J355">
        <v>807</v>
      </c>
      <c r="K355">
        <v>74557</v>
      </c>
      <c r="Z355" s="24">
        <v>2.6099999999999998E-2</v>
      </c>
      <c r="AA355" s="23">
        <v>269011</v>
      </c>
      <c r="AB355" s="23">
        <v>292773</v>
      </c>
      <c r="AC355" s="23">
        <v>57979</v>
      </c>
      <c r="AD355" s="23">
        <v>0</v>
      </c>
      <c r="AE355" s="23">
        <v>0</v>
      </c>
      <c r="AF355" s="23">
        <v>619763</v>
      </c>
      <c r="AG355">
        <f t="shared" si="5"/>
        <v>1.6845276135030421E-4</v>
      </c>
    </row>
    <row r="356" spans="1:33">
      <c r="A356" t="s">
        <v>19</v>
      </c>
      <c r="B356" t="s">
        <v>1</v>
      </c>
      <c r="C356">
        <v>2003</v>
      </c>
      <c r="D356">
        <v>0</v>
      </c>
      <c r="E356">
        <v>6.99</v>
      </c>
      <c r="F356">
        <v>21910</v>
      </c>
      <c r="G356">
        <v>18816</v>
      </c>
      <c r="H356">
        <v>27157</v>
      </c>
      <c r="I356">
        <v>0</v>
      </c>
      <c r="J356">
        <v>0</v>
      </c>
      <c r="K356">
        <v>67883</v>
      </c>
      <c r="Z356" s="24">
        <v>2.6099999999999998E-2</v>
      </c>
      <c r="AA356" s="23">
        <v>63961</v>
      </c>
      <c r="AB356" s="23">
        <v>26226</v>
      </c>
      <c r="AC356" s="23">
        <v>910384</v>
      </c>
      <c r="AD356" s="23">
        <v>0</v>
      </c>
      <c r="AE356" s="23">
        <v>0</v>
      </c>
      <c r="AF356" s="23">
        <v>1000571</v>
      </c>
      <c r="AG356">
        <f t="shared" si="5"/>
        <v>2.7195709953165199E-4</v>
      </c>
    </row>
    <row r="357" spans="1:33">
      <c r="A357" t="s">
        <v>19</v>
      </c>
      <c r="B357" t="s">
        <v>1</v>
      </c>
      <c r="C357">
        <v>2004</v>
      </c>
      <c r="D357">
        <v>0</v>
      </c>
      <c r="E357">
        <v>2.4700000000000002</v>
      </c>
      <c r="F357">
        <v>22596</v>
      </c>
      <c r="G357">
        <v>19297</v>
      </c>
      <c r="H357">
        <v>25463</v>
      </c>
      <c r="I357">
        <v>0</v>
      </c>
      <c r="J357">
        <v>0</v>
      </c>
      <c r="K357">
        <v>67356</v>
      </c>
      <c r="Z357" s="24">
        <v>2.6200000000000001E-2</v>
      </c>
      <c r="AA357" s="23">
        <v>10905</v>
      </c>
      <c r="AB357" s="23">
        <v>10632</v>
      </c>
      <c r="AC357" s="23">
        <v>0</v>
      </c>
      <c r="AD357" s="23">
        <v>0</v>
      </c>
      <c r="AE357" s="23">
        <v>463</v>
      </c>
      <c r="AF357" s="23">
        <v>22000</v>
      </c>
      <c r="AG357">
        <f t="shared" si="5"/>
        <v>5.979641814220424E-6</v>
      </c>
    </row>
    <row r="358" spans="1:33">
      <c r="A358" t="s">
        <v>19</v>
      </c>
      <c r="B358" t="s">
        <v>1</v>
      </c>
      <c r="C358">
        <v>2005</v>
      </c>
      <c r="D358">
        <v>0</v>
      </c>
      <c r="E358">
        <v>1.47</v>
      </c>
      <c r="F358">
        <v>23131</v>
      </c>
      <c r="G358">
        <v>24411</v>
      </c>
      <c r="H358">
        <v>22959</v>
      </c>
      <c r="I358">
        <v>0</v>
      </c>
      <c r="J358">
        <v>0</v>
      </c>
      <c r="K358">
        <v>70501</v>
      </c>
      <c r="Z358" s="24">
        <v>2.63E-2</v>
      </c>
      <c r="AA358" s="23">
        <v>56511</v>
      </c>
      <c r="AB358" s="23">
        <v>27933</v>
      </c>
      <c r="AC358" s="23">
        <v>39256</v>
      </c>
      <c r="AD358" s="23">
        <v>264</v>
      </c>
      <c r="AE358" s="23">
        <v>0</v>
      </c>
      <c r="AF358" s="23">
        <v>123964</v>
      </c>
      <c r="AG358">
        <f t="shared" si="5"/>
        <v>3.369365081172821E-5</v>
      </c>
    </row>
    <row r="359" spans="1:33">
      <c r="A359" t="s">
        <v>19</v>
      </c>
      <c r="B359" t="s">
        <v>1</v>
      </c>
      <c r="C359">
        <v>2006</v>
      </c>
      <c r="D359">
        <v>0</v>
      </c>
      <c r="E359">
        <v>8.6999999999999993</v>
      </c>
      <c r="F359">
        <v>22881</v>
      </c>
      <c r="G359">
        <v>21982</v>
      </c>
      <c r="H359">
        <v>18437</v>
      </c>
      <c r="I359">
        <v>0</v>
      </c>
      <c r="J359">
        <v>0</v>
      </c>
      <c r="K359">
        <v>63300</v>
      </c>
      <c r="Z359" s="24">
        <v>2.64E-2</v>
      </c>
      <c r="AA359" s="23">
        <v>8498</v>
      </c>
      <c r="AB359" s="23">
        <v>10290</v>
      </c>
      <c r="AC359" s="23">
        <v>244</v>
      </c>
      <c r="AD359" s="23">
        <v>0</v>
      </c>
      <c r="AE359" s="23">
        <v>3190</v>
      </c>
      <c r="AF359" s="23">
        <v>22222</v>
      </c>
      <c r="AG359">
        <f t="shared" si="5"/>
        <v>6.0399818361639207E-6</v>
      </c>
    </row>
    <row r="360" spans="1:33">
      <c r="A360" t="s">
        <v>20</v>
      </c>
      <c r="B360" t="s">
        <v>1</v>
      </c>
      <c r="C360">
        <v>1988</v>
      </c>
      <c r="D360">
        <v>0</v>
      </c>
      <c r="E360">
        <v>4.5199999999999996</v>
      </c>
      <c r="F360">
        <v>0</v>
      </c>
      <c r="G360">
        <v>0</v>
      </c>
      <c r="H360">
        <v>26090256</v>
      </c>
      <c r="I360">
        <v>0</v>
      </c>
      <c r="J360">
        <v>1114616</v>
      </c>
      <c r="K360">
        <v>27204872</v>
      </c>
      <c r="Z360" s="24">
        <v>2.64E-2</v>
      </c>
      <c r="AA360" s="23">
        <v>42984</v>
      </c>
      <c r="AB360" s="23">
        <v>16789</v>
      </c>
      <c r="AC360" s="23">
        <v>47121</v>
      </c>
      <c r="AD360" s="23">
        <v>0</v>
      </c>
      <c r="AE360" s="23">
        <v>6916</v>
      </c>
      <c r="AF360" s="23">
        <v>113810</v>
      </c>
      <c r="AG360">
        <f t="shared" si="5"/>
        <v>3.0933774312564835E-5</v>
      </c>
    </row>
    <row r="361" spans="1:33">
      <c r="A361" t="s">
        <v>20</v>
      </c>
      <c r="B361" t="s">
        <v>1</v>
      </c>
      <c r="C361">
        <v>1989</v>
      </c>
      <c r="D361">
        <v>0</v>
      </c>
      <c r="E361">
        <v>4.9400000000000004</v>
      </c>
      <c r="F361">
        <v>0</v>
      </c>
      <c r="G361">
        <v>0</v>
      </c>
      <c r="H361">
        <v>25688254</v>
      </c>
      <c r="I361">
        <v>0</v>
      </c>
      <c r="J361">
        <v>972034</v>
      </c>
      <c r="K361">
        <v>26660288</v>
      </c>
      <c r="Z361" s="24">
        <v>2.64E-2</v>
      </c>
      <c r="AA361" s="23">
        <v>21230</v>
      </c>
      <c r="AB361" s="23">
        <v>13655</v>
      </c>
      <c r="AC361" s="23">
        <v>103669</v>
      </c>
      <c r="AD361" s="23">
        <v>314</v>
      </c>
      <c r="AE361" s="23">
        <v>10981</v>
      </c>
      <c r="AF361" s="23">
        <v>149849</v>
      </c>
      <c r="AG361">
        <f t="shared" si="5"/>
        <v>4.0729243009959827E-5</v>
      </c>
    </row>
    <row r="362" spans="1:33">
      <c r="A362" t="s">
        <v>20</v>
      </c>
      <c r="B362" t="s">
        <v>1</v>
      </c>
      <c r="C362">
        <v>1990</v>
      </c>
      <c r="D362">
        <v>0</v>
      </c>
      <c r="E362">
        <v>4.3600000000000003</v>
      </c>
      <c r="F362">
        <v>0</v>
      </c>
      <c r="G362">
        <v>0</v>
      </c>
      <c r="H362">
        <v>27255811</v>
      </c>
      <c r="I362">
        <v>0</v>
      </c>
      <c r="J362">
        <v>1043785</v>
      </c>
      <c r="K362">
        <v>28299596</v>
      </c>
      <c r="Z362" s="24">
        <v>2.6499999999999999E-2</v>
      </c>
      <c r="AA362" s="23">
        <v>162478</v>
      </c>
      <c r="AB362" s="23">
        <v>89004</v>
      </c>
      <c r="AC362" s="23">
        <v>94018</v>
      </c>
      <c r="AD362" s="23">
        <v>1350</v>
      </c>
      <c r="AE362" s="23">
        <v>0</v>
      </c>
      <c r="AF362" s="23">
        <v>346850</v>
      </c>
      <c r="AG362">
        <f t="shared" si="5"/>
        <v>9.42744892391979E-5</v>
      </c>
    </row>
    <row r="363" spans="1:33">
      <c r="A363" t="s">
        <v>20</v>
      </c>
      <c r="B363" t="s">
        <v>1</v>
      </c>
      <c r="C363">
        <v>1991</v>
      </c>
      <c r="D363">
        <v>0</v>
      </c>
      <c r="E363">
        <v>4.21</v>
      </c>
      <c r="F363">
        <v>0</v>
      </c>
      <c r="G363">
        <v>0</v>
      </c>
      <c r="H363">
        <v>27114151</v>
      </c>
      <c r="I363">
        <v>0</v>
      </c>
      <c r="J363">
        <v>1058707</v>
      </c>
      <c r="K363">
        <v>28172858</v>
      </c>
      <c r="Z363" s="24">
        <v>2.6499999999999999E-2</v>
      </c>
      <c r="AA363" s="23">
        <v>166927</v>
      </c>
      <c r="AB363" s="23">
        <v>97753</v>
      </c>
      <c r="AC363" s="23">
        <v>114975</v>
      </c>
      <c r="AD363" s="23">
        <v>0</v>
      </c>
      <c r="AE363" s="23">
        <v>1913</v>
      </c>
      <c r="AF363" s="23">
        <v>381568</v>
      </c>
      <c r="AG363">
        <f t="shared" si="5"/>
        <v>1.0371090762583902E-4</v>
      </c>
    </row>
    <row r="364" spans="1:33">
      <c r="A364" t="s">
        <v>20</v>
      </c>
      <c r="B364" t="s">
        <v>1</v>
      </c>
      <c r="C364">
        <v>1992</v>
      </c>
      <c r="D364">
        <v>0</v>
      </c>
      <c r="E364">
        <v>5.05</v>
      </c>
      <c r="F364">
        <v>0</v>
      </c>
      <c r="G364">
        <v>0</v>
      </c>
      <c r="H364">
        <v>23547414</v>
      </c>
      <c r="I364">
        <v>0</v>
      </c>
      <c r="J364">
        <v>1137338</v>
      </c>
      <c r="K364">
        <v>24684752</v>
      </c>
      <c r="Z364" s="24">
        <v>2.6600000000000002E-2</v>
      </c>
      <c r="AA364" s="23">
        <v>57265</v>
      </c>
      <c r="AB364" s="23">
        <v>35630</v>
      </c>
      <c r="AC364" s="23">
        <v>108104</v>
      </c>
      <c r="AD364" s="23">
        <v>0</v>
      </c>
      <c r="AE364" s="23">
        <v>5846</v>
      </c>
      <c r="AF364" s="23">
        <v>206845</v>
      </c>
      <c r="AG364">
        <f t="shared" si="5"/>
        <v>5.6220864139201066E-5</v>
      </c>
    </row>
    <row r="365" spans="1:33">
      <c r="A365" t="s">
        <v>20</v>
      </c>
      <c r="B365" t="s">
        <v>1</v>
      </c>
      <c r="C365">
        <v>1993</v>
      </c>
      <c r="D365">
        <v>0</v>
      </c>
      <c r="E365">
        <v>4.43</v>
      </c>
      <c r="F365">
        <v>0</v>
      </c>
      <c r="G365">
        <v>0</v>
      </c>
      <c r="H365">
        <v>20729382</v>
      </c>
      <c r="I365">
        <v>0</v>
      </c>
      <c r="J365">
        <v>1013383</v>
      </c>
      <c r="K365">
        <v>21742765</v>
      </c>
      <c r="Z365" s="24">
        <v>2.6600000000000002E-2</v>
      </c>
      <c r="AA365" s="23">
        <v>87456</v>
      </c>
      <c r="AB365" s="23">
        <v>17135</v>
      </c>
      <c r="AC365" s="23">
        <v>128644</v>
      </c>
      <c r="AD365" s="23">
        <v>864</v>
      </c>
      <c r="AE365" s="23">
        <v>254</v>
      </c>
      <c r="AF365" s="23">
        <v>234353</v>
      </c>
      <c r="AG365">
        <f t="shared" si="5"/>
        <v>6.369759082218177E-5</v>
      </c>
    </row>
    <row r="366" spans="1:33">
      <c r="A366" t="s">
        <v>20</v>
      </c>
      <c r="B366" t="s">
        <v>1</v>
      </c>
      <c r="C366">
        <v>1994</v>
      </c>
      <c r="D366">
        <v>0</v>
      </c>
      <c r="E366">
        <v>4.26</v>
      </c>
      <c r="F366">
        <v>0</v>
      </c>
      <c r="G366">
        <v>0</v>
      </c>
      <c r="H366">
        <v>18705308</v>
      </c>
      <c r="I366">
        <v>0</v>
      </c>
      <c r="J366">
        <v>1036299</v>
      </c>
      <c r="K366">
        <v>19741607</v>
      </c>
      <c r="Z366" s="24">
        <v>2.6600000000000002E-2</v>
      </c>
      <c r="AA366" s="23">
        <v>138048</v>
      </c>
      <c r="AB366" s="23">
        <v>18679</v>
      </c>
      <c r="AC366" s="23">
        <v>237154</v>
      </c>
      <c r="AD366" s="23">
        <v>0</v>
      </c>
      <c r="AE366" s="23">
        <v>0</v>
      </c>
      <c r="AF366" s="23">
        <v>393881</v>
      </c>
      <c r="AG366">
        <f t="shared" si="5"/>
        <v>1.0705760442849794E-4</v>
      </c>
    </row>
    <row r="367" spans="1:33">
      <c r="A367" t="s">
        <v>20</v>
      </c>
      <c r="B367" t="s">
        <v>1</v>
      </c>
      <c r="C367">
        <v>1995</v>
      </c>
      <c r="D367">
        <v>0</v>
      </c>
      <c r="E367">
        <v>4.08</v>
      </c>
      <c r="F367">
        <v>0</v>
      </c>
      <c r="G367">
        <v>0</v>
      </c>
      <c r="H367">
        <v>20718293</v>
      </c>
      <c r="I367">
        <v>0</v>
      </c>
      <c r="J367">
        <v>803541</v>
      </c>
      <c r="K367">
        <v>21521834</v>
      </c>
      <c r="Z367" s="24">
        <v>2.6699999999999998E-2</v>
      </c>
      <c r="AA367" s="23">
        <v>3512</v>
      </c>
      <c r="AB367" s="23">
        <v>1250</v>
      </c>
      <c r="AC367" s="23">
        <v>0</v>
      </c>
      <c r="AD367" s="23">
        <v>0</v>
      </c>
      <c r="AE367" s="23">
        <v>0</v>
      </c>
      <c r="AF367" s="23">
        <v>4762</v>
      </c>
      <c r="AG367">
        <f t="shared" si="5"/>
        <v>1.2943206508780754E-6</v>
      </c>
    </row>
    <row r="368" spans="1:33">
      <c r="A368" t="s">
        <v>20</v>
      </c>
      <c r="B368" t="s">
        <v>1</v>
      </c>
      <c r="C368">
        <v>1996</v>
      </c>
      <c r="D368">
        <v>0</v>
      </c>
      <c r="E368">
        <v>7.25</v>
      </c>
      <c r="F368">
        <v>0</v>
      </c>
      <c r="G368">
        <v>0</v>
      </c>
      <c r="H368">
        <v>16339852</v>
      </c>
      <c r="I368">
        <v>0</v>
      </c>
      <c r="J368">
        <v>831370</v>
      </c>
      <c r="K368">
        <v>17171222</v>
      </c>
      <c r="Z368" s="24">
        <v>2.6699999999999998E-2</v>
      </c>
      <c r="AA368" s="23">
        <v>49640</v>
      </c>
      <c r="AB368" s="23">
        <v>44379</v>
      </c>
      <c r="AC368" s="23">
        <v>0</v>
      </c>
      <c r="AD368" s="23">
        <v>0</v>
      </c>
      <c r="AE368" s="23">
        <v>0</v>
      </c>
      <c r="AF368" s="23">
        <v>94019</v>
      </c>
      <c r="AG368">
        <f t="shared" si="5"/>
        <v>2.5554542896872273E-5</v>
      </c>
    </row>
    <row r="369" spans="1:33">
      <c r="A369" t="s">
        <v>20</v>
      </c>
      <c r="B369" t="s">
        <v>1</v>
      </c>
      <c r="C369">
        <v>1997</v>
      </c>
      <c r="D369">
        <v>0</v>
      </c>
      <c r="E369">
        <v>3.87</v>
      </c>
      <c r="F369">
        <v>0</v>
      </c>
      <c r="G369">
        <v>0</v>
      </c>
      <c r="H369">
        <v>14305001</v>
      </c>
      <c r="I369">
        <v>0</v>
      </c>
      <c r="J369">
        <v>796212</v>
      </c>
      <c r="K369">
        <v>15101213</v>
      </c>
      <c r="Z369" s="24">
        <v>2.6699999999999998E-2</v>
      </c>
      <c r="AA369" s="23">
        <v>48059</v>
      </c>
      <c r="AB369" s="23">
        <v>46448</v>
      </c>
      <c r="AC369" s="23">
        <v>15998</v>
      </c>
      <c r="AD369" s="23">
        <v>879</v>
      </c>
      <c r="AE369" s="23">
        <v>39288</v>
      </c>
      <c r="AF369" s="23">
        <v>150672</v>
      </c>
      <c r="AG369">
        <f t="shared" si="5"/>
        <v>4.0952935974191805E-5</v>
      </c>
    </row>
    <row r="370" spans="1:33">
      <c r="A370" t="s">
        <v>20</v>
      </c>
      <c r="B370" t="s">
        <v>1</v>
      </c>
      <c r="C370">
        <v>1998</v>
      </c>
      <c r="D370">
        <v>0</v>
      </c>
      <c r="E370">
        <v>2.34</v>
      </c>
      <c r="F370">
        <v>0</v>
      </c>
      <c r="G370">
        <v>0</v>
      </c>
      <c r="H370">
        <v>15697616</v>
      </c>
      <c r="I370">
        <v>0</v>
      </c>
      <c r="J370">
        <v>918183</v>
      </c>
      <c r="K370">
        <v>16615799</v>
      </c>
      <c r="Z370" s="24">
        <v>2.6699999999999998E-2</v>
      </c>
      <c r="AA370" s="23">
        <v>113623</v>
      </c>
      <c r="AB370" s="23">
        <v>29973</v>
      </c>
      <c r="AC370" s="23">
        <v>145239</v>
      </c>
      <c r="AD370" s="23">
        <v>0</v>
      </c>
      <c r="AE370" s="23">
        <v>2507</v>
      </c>
      <c r="AF370" s="23">
        <v>291342</v>
      </c>
      <c r="AG370">
        <f t="shared" si="5"/>
        <v>7.9187309338118488E-5</v>
      </c>
    </row>
    <row r="371" spans="1:33">
      <c r="A371" t="s">
        <v>20</v>
      </c>
      <c r="B371" t="s">
        <v>1</v>
      </c>
      <c r="C371">
        <v>1999</v>
      </c>
      <c r="D371">
        <v>0</v>
      </c>
      <c r="E371">
        <v>11.62</v>
      </c>
      <c r="F371">
        <v>0</v>
      </c>
      <c r="G371">
        <v>0</v>
      </c>
      <c r="H371">
        <v>16847593</v>
      </c>
      <c r="I371">
        <v>0</v>
      </c>
      <c r="J371">
        <v>1053299</v>
      </c>
      <c r="K371">
        <v>17900892</v>
      </c>
      <c r="Z371" s="24">
        <v>2.6699999999999998E-2</v>
      </c>
      <c r="AA371" s="23">
        <v>185518</v>
      </c>
      <c r="AB371" s="23">
        <v>109799</v>
      </c>
      <c r="AC371" s="23">
        <v>31716</v>
      </c>
      <c r="AD371" s="23">
        <v>0</v>
      </c>
      <c r="AE371" s="23">
        <v>0</v>
      </c>
      <c r="AF371" s="23">
        <v>327033</v>
      </c>
      <c r="AG371">
        <f t="shared" si="5"/>
        <v>8.8888190974088533E-5</v>
      </c>
    </row>
    <row r="372" spans="1:33">
      <c r="A372" t="s">
        <v>20</v>
      </c>
      <c r="B372" t="s">
        <v>1</v>
      </c>
      <c r="C372">
        <v>2000</v>
      </c>
      <c r="D372">
        <v>0</v>
      </c>
      <c r="E372">
        <v>11.79</v>
      </c>
      <c r="F372">
        <v>0</v>
      </c>
      <c r="G372">
        <v>0</v>
      </c>
      <c r="H372">
        <v>17337141</v>
      </c>
      <c r="I372">
        <v>0</v>
      </c>
      <c r="J372">
        <v>1144049</v>
      </c>
      <c r="K372">
        <v>18481190</v>
      </c>
      <c r="Z372" s="24">
        <v>2.6699999999999998E-2</v>
      </c>
      <c r="AA372" s="23">
        <v>101097</v>
      </c>
      <c r="AB372" s="23">
        <v>220958</v>
      </c>
      <c r="AC372" s="23">
        <v>0</v>
      </c>
      <c r="AD372" s="23">
        <v>375</v>
      </c>
      <c r="AE372" s="23">
        <v>8412</v>
      </c>
      <c r="AF372" s="23">
        <v>330842</v>
      </c>
      <c r="AG372">
        <f t="shared" si="5"/>
        <v>8.9923484413650603E-5</v>
      </c>
    </row>
    <row r="373" spans="1:33">
      <c r="A373" t="s">
        <v>20</v>
      </c>
      <c r="B373" t="s">
        <v>1</v>
      </c>
      <c r="C373">
        <v>2001</v>
      </c>
      <c r="D373">
        <v>0</v>
      </c>
      <c r="E373">
        <v>5.81</v>
      </c>
      <c r="F373">
        <v>0</v>
      </c>
      <c r="G373">
        <v>0</v>
      </c>
      <c r="H373">
        <v>2772707</v>
      </c>
      <c r="I373">
        <v>0</v>
      </c>
      <c r="J373">
        <v>737578</v>
      </c>
      <c r="K373">
        <v>3510285</v>
      </c>
      <c r="Z373" s="24">
        <v>2.6800000000000001E-2</v>
      </c>
      <c r="AA373" s="23">
        <v>333036</v>
      </c>
      <c r="AB373" s="23">
        <v>176744</v>
      </c>
      <c r="AC373" s="23">
        <v>809761</v>
      </c>
      <c r="AD373" s="23">
        <v>1805</v>
      </c>
      <c r="AE373" s="23">
        <v>1381</v>
      </c>
      <c r="AF373" s="23">
        <v>1322727</v>
      </c>
      <c r="AG373">
        <f t="shared" si="5"/>
        <v>3.5951971263628813E-4</v>
      </c>
    </row>
    <row r="374" spans="1:33">
      <c r="A374" t="s">
        <v>20</v>
      </c>
      <c r="B374" t="s">
        <v>1</v>
      </c>
      <c r="C374">
        <v>2002</v>
      </c>
      <c r="D374">
        <v>0</v>
      </c>
      <c r="E374">
        <v>2.4300000000000002</v>
      </c>
      <c r="F374">
        <v>0</v>
      </c>
      <c r="G374">
        <v>0</v>
      </c>
      <c r="H374">
        <v>517062</v>
      </c>
      <c r="I374">
        <v>0</v>
      </c>
      <c r="J374">
        <v>736673</v>
      </c>
      <c r="K374">
        <v>1253735</v>
      </c>
      <c r="Z374" s="24">
        <v>2.6800000000000001E-2</v>
      </c>
      <c r="AA374" s="23">
        <v>1760110</v>
      </c>
      <c r="AB374" s="23">
        <v>348146</v>
      </c>
      <c r="AC374" s="23">
        <v>2513572</v>
      </c>
      <c r="AD374" s="23">
        <v>0</v>
      </c>
      <c r="AE374" s="23">
        <v>825</v>
      </c>
      <c r="AF374" s="23">
        <v>4622653</v>
      </c>
      <c r="AG374">
        <f t="shared" si="5"/>
        <v>1.2564458714287039E-3</v>
      </c>
    </row>
    <row r="375" spans="1:33">
      <c r="A375" t="s">
        <v>20</v>
      </c>
      <c r="B375" t="s">
        <v>1</v>
      </c>
      <c r="C375">
        <v>2003</v>
      </c>
      <c r="D375">
        <v>0</v>
      </c>
      <c r="E375">
        <v>2.2799999999999998</v>
      </c>
      <c r="F375">
        <v>0</v>
      </c>
      <c r="G375">
        <v>737124</v>
      </c>
      <c r="H375">
        <v>899821</v>
      </c>
      <c r="I375">
        <v>0</v>
      </c>
      <c r="J375">
        <v>0</v>
      </c>
      <c r="K375">
        <v>1636945</v>
      </c>
      <c r="Z375" s="24">
        <v>2.69E-2</v>
      </c>
      <c r="AA375" s="23">
        <v>47177</v>
      </c>
      <c r="AB375" s="23">
        <v>24325</v>
      </c>
      <c r="AC375" s="23">
        <v>0</v>
      </c>
      <c r="AD375" s="23">
        <v>894</v>
      </c>
      <c r="AE375" s="23">
        <v>18566</v>
      </c>
      <c r="AF375" s="23">
        <v>90962</v>
      </c>
      <c r="AG375">
        <f t="shared" si="5"/>
        <v>2.472364448659628E-5</v>
      </c>
    </row>
    <row r="376" spans="1:33">
      <c r="A376" t="s">
        <v>20</v>
      </c>
      <c r="B376" t="s">
        <v>1</v>
      </c>
      <c r="C376">
        <v>2004</v>
      </c>
      <c r="D376">
        <v>0</v>
      </c>
      <c r="E376">
        <v>0</v>
      </c>
      <c r="F376">
        <v>0</v>
      </c>
      <c r="G376">
        <v>933887</v>
      </c>
      <c r="H376">
        <v>2459880</v>
      </c>
      <c r="I376">
        <v>0</v>
      </c>
      <c r="J376">
        <v>0</v>
      </c>
      <c r="K376">
        <v>3393767</v>
      </c>
      <c r="Z376" s="24">
        <v>2.7000000000000003E-2</v>
      </c>
      <c r="AA376" s="23">
        <v>49525</v>
      </c>
      <c r="AB376" s="23">
        <v>55502</v>
      </c>
      <c r="AC376" s="23">
        <v>0</v>
      </c>
      <c r="AD376" s="23">
        <v>0</v>
      </c>
      <c r="AE376" s="23">
        <v>0</v>
      </c>
      <c r="AF376" s="23">
        <v>105027</v>
      </c>
      <c r="AG376">
        <f t="shared" si="5"/>
        <v>2.8546538219187657E-5</v>
      </c>
    </row>
    <row r="377" spans="1:33">
      <c r="A377" t="s">
        <v>20</v>
      </c>
      <c r="B377" t="s">
        <v>1</v>
      </c>
      <c r="C377">
        <v>2005</v>
      </c>
      <c r="D377">
        <v>0</v>
      </c>
      <c r="E377">
        <v>1.1100000000000001</v>
      </c>
      <c r="F377">
        <v>0</v>
      </c>
      <c r="G377">
        <v>900158</v>
      </c>
      <c r="H377">
        <v>2998191</v>
      </c>
      <c r="I377">
        <v>0</v>
      </c>
      <c r="J377">
        <v>0</v>
      </c>
      <c r="K377">
        <v>3898349</v>
      </c>
      <c r="Z377" s="24">
        <v>2.7000000000000003E-2</v>
      </c>
      <c r="AA377" s="23">
        <v>94150</v>
      </c>
      <c r="AB377" s="23">
        <v>46662</v>
      </c>
      <c r="AC377" s="23">
        <v>48919</v>
      </c>
      <c r="AD377" s="23">
        <v>971</v>
      </c>
      <c r="AE377" s="23">
        <v>416</v>
      </c>
      <c r="AF377" s="23">
        <v>191118</v>
      </c>
      <c r="AG377">
        <f t="shared" si="5"/>
        <v>5.1946235647735409E-5</v>
      </c>
    </row>
    <row r="378" spans="1:33">
      <c r="A378" t="s">
        <v>20</v>
      </c>
      <c r="B378" t="s">
        <v>1</v>
      </c>
      <c r="C378">
        <v>2006</v>
      </c>
      <c r="D378">
        <v>0</v>
      </c>
      <c r="E378">
        <v>0</v>
      </c>
      <c r="F378">
        <v>0</v>
      </c>
      <c r="G378">
        <v>855872</v>
      </c>
      <c r="H378">
        <v>2280991</v>
      </c>
      <c r="I378">
        <v>0</v>
      </c>
      <c r="J378">
        <v>0</v>
      </c>
      <c r="K378">
        <v>3136863</v>
      </c>
      <c r="Z378" s="24">
        <v>2.7000000000000003E-2</v>
      </c>
      <c r="AA378" s="23">
        <v>222682</v>
      </c>
      <c r="AB378" s="23">
        <v>177495</v>
      </c>
      <c r="AC378" s="23">
        <v>57112</v>
      </c>
      <c r="AD378" s="23">
        <v>2043</v>
      </c>
      <c r="AE378" s="23">
        <v>50122</v>
      </c>
      <c r="AF378" s="23">
        <v>509454</v>
      </c>
      <c r="AG378">
        <f t="shared" si="5"/>
        <v>1.3847056549190235E-4</v>
      </c>
    </row>
    <row r="379" spans="1:33">
      <c r="A379" t="s">
        <v>21</v>
      </c>
      <c r="B379" t="s">
        <v>1</v>
      </c>
      <c r="C379">
        <v>1988</v>
      </c>
      <c r="D379">
        <v>0</v>
      </c>
      <c r="E379">
        <v>3.95</v>
      </c>
      <c r="F379">
        <v>93605</v>
      </c>
      <c r="G379">
        <v>47905</v>
      </c>
      <c r="H379">
        <v>47946</v>
      </c>
      <c r="I379">
        <v>2198</v>
      </c>
      <c r="J379">
        <v>16590</v>
      </c>
      <c r="K379">
        <v>208244</v>
      </c>
      <c r="Z379" s="24">
        <v>2.7099999999999999E-2</v>
      </c>
      <c r="AA379" s="23">
        <v>38020</v>
      </c>
      <c r="AB379" s="23">
        <v>43287</v>
      </c>
      <c r="AC379" s="23">
        <v>0</v>
      </c>
      <c r="AD379" s="23">
        <v>0</v>
      </c>
      <c r="AE379" s="23">
        <v>0</v>
      </c>
      <c r="AF379" s="23">
        <v>81307</v>
      </c>
      <c r="AG379">
        <f t="shared" si="5"/>
        <v>2.2099397135855454E-5</v>
      </c>
    </row>
    <row r="380" spans="1:33">
      <c r="A380" t="s">
        <v>21</v>
      </c>
      <c r="B380" t="s">
        <v>1</v>
      </c>
      <c r="C380">
        <v>1989</v>
      </c>
      <c r="D380">
        <v>0</v>
      </c>
      <c r="E380">
        <v>7.58</v>
      </c>
      <c r="F380">
        <v>95536</v>
      </c>
      <c r="G380">
        <v>47991</v>
      </c>
      <c r="H380">
        <v>46041</v>
      </c>
      <c r="I380">
        <v>2216</v>
      </c>
      <c r="J380">
        <v>10265</v>
      </c>
      <c r="K380">
        <v>202049</v>
      </c>
      <c r="Z380" s="24">
        <v>2.7099999999999999E-2</v>
      </c>
      <c r="AA380" s="23">
        <v>165825</v>
      </c>
      <c r="AB380" s="23">
        <v>97900</v>
      </c>
      <c r="AC380" s="23">
        <v>122011</v>
      </c>
      <c r="AD380" s="23">
        <v>1524</v>
      </c>
      <c r="AE380" s="23">
        <v>0</v>
      </c>
      <c r="AF380" s="23">
        <v>387260</v>
      </c>
      <c r="AG380">
        <f t="shared" si="5"/>
        <v>1.0525800404431824E-4</v>
      </c>
    </row>
    <row r="381" spans="1:33">
      <c r="A381" t="s">
        <v>21</v>
      </c>
      <c r="B381" t="s">
        <v>1</v>
      </c>
      <c r="C381">
        <v>1990</v>
      </c>
      <c r="D381">
        <v>0</v>
      </c>
      <c r="E381">
        <v>6.11</v>
      </c>
      <c r="F381">
        <v>98200</v>
      </c>
      <c r="G381">
        <v>47400</v>
      </c>
      <c r="H381">
        <v>52135</v>
      </c>
      <c r="I381">
        <v>2400</v>
      </c>
      <c r="J381">
        <v>17600</v>
      </c>
      <c r="K381">
        <v>217735</v>
      </c>
      <c r="Z381" s="24">
        <v>2.7099999999999999E-2</v>
      </c>
      <c r="AA381" s="23">
        <v>7030121</v>
      </c>
      <c r="AB381" s="23">
        <v>6470721</v>
      </c>
      <c r="AC381" s="23">
        <v>3906537</v>
      </c>
      <c r="AD381" s="23">
        <v>101779</v>
      </c>
      <c r="AE381" s="23">
        <v>0</v>
      </c>
      <c r="AF381" s="23">
        <v>17509158</v>
      </c>
      <c r="AG381">
        <f t="shared" si="5"/>
        <v>4.7590224231178202E-3</v>
      </c>
    </row>
    <row r="382" spans="1:33">
      <c r="A382" t="s">
        <v>21</v>
      </c>
      <c r="B382" t="s">
        <v>1</v>
      </c>
      <c r="C382">
        <v>1991</v>
      </c>
      <c r="D382">
        <v>0</v>
      </c>
      <c r="E382">
        <v>4.68</v>
      </c>
      <c r="F382">
        <v>99597</v>
      </c>
      <c r="G382">
        <v>51064</v>
      </c>
      <c r="H382">
        <v>49202</v>
      </c>
      <c r="I382">
        <v>2058</v>
      </c>
      <c r="J382">
        <v>17777</v>
      </c>
      <c r="K382">
        <v>219698</v>
      </c>
      <c r="Z382" s="24">
        <v>2.7200000000000002E-2</v>
      </c>
      <c r="AA382" s="23">
        <v>11798</v>
      </c>
      <c r="AB382" s="23">
        <v>4084</v>
      </c>
      <c r="AC382" s="23">
        <v>52247</v>
      </c>
      <c r="AD382" s="23">
        <v>0</v>
      </c>
      <c r="AE382" s="23">
        <v>1340</v>
      </c>
      <c r="AF382" s="23">
        <v>69469</v>
      </c>
      <c r="AG382">
        <f t="shared" si="5"/>
        <v>1.8881806236003571E-5</v>
      </c>
    </row>
    <row r="383" spans="1:33">
      <c r="A383" t="s">
        <v>21</v>
      </c>
      <c r="B383" t="s">
        <v>1</v>
      </c>
      <c r="C383">
        <v>1992</v>
      </c>
      <c r="D383">
        <v>0</v>
      </c>
      <c r="E383">
        <v>4.5999999999999996</v>
      </c>
      <c r="F383">
        <v>102010</v>
      </c>
      <c r="G383">
        <v>54370</v>
      </c>
      <c r="H383">
        <v>47967</v>
      </c>
      <c r="I383">
        <v>1920</v>
      </c>
      <c r="J383">
        <v>19135</v>
      </c>
      <c r="K383">
        <v>225402</v>
      </c>
      <c r="Z383" s="24">
        <v>2.7200000000000002E-2</v>
      </c>
      <c r="AA383" s="23">
        <v>18200</v>
      </c>
      <c r="AB383" s="23">
        <v>6300</v>
      </c>
      <c r="AC383" s="23">
        <v>80600</v>
      </c>
      <c r="AD383" s="23">
        <v>0</v>
      </c>
      <c r="AE383" s="23">
        <v>2067</v>
      </c>
      <c r="AF383" s="23">
        <v>107167</v>
      </c>
      <c r="AG383">
        <f t="shared" si="5"/>
        <v>2.9128194286570914E-5</v>
      </c>
    </row>
    <row r="384" spans="1:33">
      <c r="A384" t="s">
        <v>21</v>
      </c>
      <c r="B384" t="s">
        <v>1</v>
      </c>
      <c r="C384">
        <v>1993</v>
      </c>
      <c r="D384">
        <v>0</v>
      </c>
      <c r="E384">
        <v>4.84</v>
      </c>
      <c r="F384">
        <v>99875</v>
      </c>
      <c r="G384">
        <v>53808</v>
      </c>
      <c r="H384">
        <v>51862</v>
      </c>
      <c r="I384">
        <v>2169</v>
      </c>
      <c r="J384">
        <v>22102</v>
      </c>
      <c r="K384">
        <v>229816</v>
      </c>
      <c r="Z384" s="24">
        <v>2.7200000000000002E-2</v>
      </c>
      <c r="AA384" s="23">
        <v>265940</v>
      </c>
      <c r="AB384" s="23">
        <v>55949</v>
      </c>
      <c r="AC384" s="23">
        <v>304121</v>
      </c>
      <c r="AD384" s="23">
        <v>2380</v>
      </c>
      <c r="AE384" s="23">
        <v>1329</v>
      </c>
      <c r="AF384" s="23">
        <v>629719</v>
      </c>
      <c r="AG384">
        <f t="shared" si="5"/>
        <v>1.7115882107313958E-4</v>
      </c>
    </row>
    <row r="385" spans="1:33">
      <c r="A385" t="s">
        <v>21</v>
      </c>
      <c r="B385" t="s">
        <v>1</v>
      </c>
      <c r="C385">
        <v>1994</v>
      </c>
      <c r="D385">
        <v>0</v>
      </c>
      <c r="E385">
        <v>3.24</v>
      </c>
      <c r="F385">
        <v>110030</v>
      </c>
      <c r="G385">
        <v>54754</v>
      </c>
      <c r="H385">
        <v>52295</v>
      </c>
      <c r="I385">
        <v>2389</v>
      </c>
      <c r="J385">
        <v>29563</v>
      </c>
      <c r="K385">
        <v>249031</v>
      </c>
      <c r="Z385" s="24">
        <v>2.7300000000000001E-2</v>
      </c>
      <c r="AA385" s="23">
        <v>230898</v>
      </c>
      <c r="AB385" s="23">
        <v>393706</v>
      </c>
      <c r="AC385" s="23">
        <v>135005</v>
      </c>
      <c r="AD385" s="23">
        <v>0</v>
      </c>
      <c r="AE385" s="23">
        <v>0</v>
      </c>
      <c r="AF385" s="23">
        <v>759609</v>
      </c>
      <c r="AG385">
        <f t="shared" si="5"/>
        <v>2.0646316994809826E-4</v>
      </c>
    </row>
    <row r="386" spans="1:33">
      <c r="A386" t="s">
        <v>21</v>
      </c>
      <c r="B386" t="s">
        <v>1</v>
      </c>
      <c r="C386">
        <v>1995</v>
      </c>
      <c r="D386">
        <v>0</v>
      </c>
      <c r="E386">
        <v>3.81</v>
      </c>
      <c r="F386">
        <v>106712</v>
      </c>
      <c r="G386">
        <v>50602</v>
      </c>
      <c r="H386">
        <v>53320</v>
      </c>
      <c r="I386">
        <v>1950</v>
      </c>
      <c r="J386">
        <v>31128</v>
      </c>
      <c r="K386">
        <v>243712</v>
      </c>
      <c r="Z386" s="24">
        <v>2.7400000000000001E-2</v>
      </c>
      <c r="AA386" s="23">
        <v>39990</v>
      </c>
      <c r="AB386" s="23">
        <v>2923</v>
      </c>
      <c r="AC386" s="23">
        <v>19795</v>
      </c>
      <c r="AD386" s="23">
        <v>0</v>
      </c>
      <c r="AE386" s="23">
        <v>0</v>
      </c>
      <c r="AF386" s="23">
        <v>62708</v>
      </c>
      <c r="AG386">
        <f t="shared" si="5"/>
        <v>1.704415358573338E-5</v>
      </c>
    </row>
    <row r="387" spans="1:33">
      <c r="A387" t="s">
        <v>21</v>
      </c>
      <c r="B387" t="s">
        <v>1</v>
      </c>
      <c r="C387">
        <v>1996</v>
      </c>
      <c r="D387">
        <v>0</v>
      </c>
      <c r="E387">
        <v>4.33</v>
      </c>
      <c r="F387">
        <v>115181</v>
      </c>
      <c r="G387">
        <v>53192</v>
      </c>
      <c r="H387">
        <v>52823</v>
      </c>
      <c r="I387">
        <v>1950</v>
      </c>
      <c r="J387">
        <v>33549</v>
      </c>
      <c r="K387">
        <v>256695</v>
      </c>
      <c r="Z387" s="24">
        <v>2.7400000000000001E-2</v>
      </c>
      <c r="AA387" s="23">
        <v>53673</v>
      </c>
      <c r="AB387" s="23">
        <v>53697</v>
      </c>
      <c r="AC387" s="23">
        <v>16416</v>
      </c>
      <c r="AD387" s="23">
        <v>1005</v>
      </c>
      <c r="AE387" s="23">
        <v>44347</v>
      </c>
      <c r="AF387" s="23">
        <v>169138</v>
      </c>
      <c r="AG387">
        <f t="shared" ref="AG387:AG450" si="6">AF387/AF$3340</f>
        <v>4.5972029871527913E-5</v>
      </c>
    </row>
    <row r="388" spans="1:33">
      <c r="A388" t="s">
        <v>21</v>
      </c>
      <c r="B388" t="s">
        <v>1</v>
      </c>
      <c r="C388">
        <v>1997</v>
      </c>
      <c r="D388">
        <v>0</v>
      </c>
      <c r="E388">
        <v>6.41</v>
      </c>
      <c r="F388">
        <v>115290</v>
      </c>
      <c r="G388">
        <v>51555</v>
      </c>
      <c r="H388">
        <v>50303</v>
      </c>
      <c r="I388">
        <v>2160</v>
      </c>
      <c r="J388">
        <v>34264</v>
      </c>
      <c r="K388">
        <v>253572</v>
      </c>
      <c r="Z388" s="24">
        <v>2.75E-2</v>
      </c>
      <c r="AA388" s="23">
        <v>36521</v>
      </c>
      <c r="AB388" s="23">
        <v>12744</v>
      </c>
      <c r="AC388" s="23">
        <v>0</v>
      </c>
      <c r="AD388" s="23">
        <v>0</v>
      </c>
      <c r="AE388" s="23">
        <v>19388</v>
      </c>
      <c r="AF388" s="23">
        <v>68653</v>
      </c>
      <c r="AG388">
        <f t="shared" si="6"/>
        <v>1.8660015885076126E-5</v>
      </c>
    </row>
    <row r="389" spans="1:33">
      <c r="A389" t="s">
        <v>21</v>
      </c>
      <c r="B389" t="s">
        <v>1</v>
      </c>
      <c r="C389">
        <v>1998</v>
      </c>
      <c r="D389">
        <v>0</v>
      </c>
      <c r="E389">
        <v>4.03</v>
      </c>
      <c r="F389">
        <v>121216</v>
      </c>
      <c r="G389">
        <v>57610</v>
      </c>
      <c r="H389">
        <v>50365</v>
      </c>
      <c r="I389">
        <v>2115</v>
      </c>
      <c r="J389">
        <v>33320</v>
      </c>
      <c r="K389">
        <v>264626</v>
      </c>
      <c r="Z389" s="24">
        <v>2.75E-2</v>
      </c>
      <c r="AA389" s="23">
        <v>42834</v>
      </c>
      <c r="AB389" s="23">
        <v>24277</v>
      </c>
      <c r="AC389" s="23">
        <v>0</v>
      </c>
      <c r="AD389" s="23">
        <v>51</v>
      </c>
      <c r="AE389" s="23">
        <v>19535</v>
      </c>
      <c r="AF389" s="23">
        <v>86697</v>
      </c>
      <c r="AG389">
        <f t="shared" si="6"/>
        <v>2.3564409380339456E-5</v>
      </c>
    </row>
    <row r="390" spans="1:33">
      <c r="A390" t="s">
        <v>21</v>
      </c>
      <c r="B390" t="s">
        <v>1</v>
      </c>
      <c r="C390">
        <v>1999</v>
      </c>
      <c r="D390">
        <v>0</v>
      </c>
      <c r="E390">
        <v>5.27</v>
      </c>
      <c r="F390">
        <v>121063</v>
      </c>
      <c r="G390">
        <v>57396</v>
      </c>
      <c r="H390">
        <v>50226</v>
      </c>
      <c r="I390">
        <v>2112</v>
      </c>
      <c r="J390">
        <v>34404</v>
      </c>
      <c r="K390">
        <v>265201</v>
      </c>
      <c r="Z390" s="24">
        <v>2.75E-2</v>
      </c>
      <c r="AA390" s="23">
        <v>22589</v>
      </c>
      <c r="AB390" s="23">
        <v>23782</v>
      </c>
      <c r="AC390" s="23">
        <v>53659</v>
      </c>
      <c r="AD390" s="23">
        <v>0</v>
      </c>
      <c r="AE390" s="23">
        <v>15412</v>
      </c>
      <c r="AF390" s="23">
        <v>115442</v>
      </c>
      <c r="AG390">
        <f t="shared" si="6"/>
        <v>3.1377355014419732E-5</v>
      </c>
    </row>
    <row r="391" spans="1:33">
      <c r="A391" t="s">
        <v>21</v>
      </c>
      <c r="B391" t="s">
        <v>1</v>
      </c>
      <c r="C391">
        <v>2000</v>
      </c>
      <c r="D391">
        <v>0</v>
      </c>
      <c r="E391">
        <v>2.34</v>
      </c>
      <c r="F391">
        <v>139287</v>
      </c>
      <c r="G391">
        <v>61125</v>
      </c>
      <c r="H391">
        <v>50692</v>
      </c>
      <c r="I391">
        <v>2142</v>
      </c>
      <c r="J391">
        <v>38991</v>
      </c>
      <c r="K391">
        <v>292237</v>
      </c>
      <c r="Z391" s="24">
        <v>2.75E-2</v>
      </c>
      <c r="AA391" s="23">
        <v>154985</v>
      </c>
      <c r="AB391" s="23">
        <v>75680</v>
      </c>
      <c r="AC391" s="23">
        <v>66626</v>
      </c>
      <c r="AD391" s="23">
        <v>1144</v>
      </c>
      <c r="AE391" s="23">
        <v>0</v>
      </c>
      <c r="AF391" s="23">
        <v>298435</v>
      </c>
      <c r="AG391">
        <f t="shared" si="6"/>
        <v>8.1115200219403284E-5</v>
      </c>
    </row>
    <row r="392" spans="1:33">
      <c r="A392" t="s">
        <v>21</v>
      </c>
      <c r="B392" t="s">
        <v>1</v>
      </c>
      <c r="C392">
        <v>2001</v>
      </c>
      <c r="D392">
        <v>0</v>
      </c>
      <c r="E392">
        <v>1.44</v>
      </c>
      <c r="F392">
        <v>136632</v>
      </c>
      <c r="G392">
        <v>61181</v>
      </c>
      <c r="H392">
        <v>50624</v>
      </c>
      <c r="I392">
        <v>0</v>
      </c>
      <c r="J392">
        <v>35596</v>
      </c>
      <c r="K392">
        <v>284033</v>
      </c>
      <c r="Z392" s="24">
        <v>2.76E-2</v>
      </c>
      <c r="AA392" s="23">
        <v>171516</v>
      </c>
      <c r="AB392" s="23">
        <v>197561</v>
      </c>
      <c r="AC392" s="23">
        <v>0</v>
      </c>
      <c r="AD392" s="23">
        <v>19310</v>
      </c>
      <c r="AE392" s="23">
        <v>0</v>
      </c>
      <c r="AF392" s="23">
        <v>388387</v>
      </c>
      <c r="AG392">
        <f t="shared" si="6"/>
        <v>1.0556432478634671E-4</v>
      </c>
    </row>
    <row r="393" spans="1:33">
      <c r="A393" t="s">
        <v>21</v>
      </c>
      <c r="B393" t="s">
        <v>1</v>
      </c>
      <c r="C393">
        <v>2002</v>
      </c>
      <c r="D393">
        <v>0</v>
      </c>
      <c r="E393">
        <v>4.12</v>
      </c>
      <c r="F393">
        <v>137209</v>
      </c>
      <c r="G393">
        <v>60027</v>
      </c>
      <c r="H393">
        <v>47944</v>
      </c>
      <c r="I393">
        <v>0</v>
      </c>
      <c r="J393">
        <v>34157</v>
      </c>
      <c r="K393">
        <v>279337</v>
      </c>
      <c r="Z393" s="24">
        <v>2.7699999999999999E-2</v>
      </c>
      <c r="AA393" s="23">
        <v>58972</v>
      </c>
      <c r="AB393" s="23">
        <v>30230</v>
      </c>
      <c r="AC393" s="23">
        <v>24729</v>
      </c>
      <c r="AD393" s="23">
        <v>568</v>
      </c>
      <c r="AE393" s="23">
        <v>3069</v>
      </c>
      <c r="AF393" s="23">
        <v>117568</v>
      </c>
      <c r="AG393">
        <f t="shared" si="6"/>
        <v>3.1955205855193943E-5</v>
      </c>
    </row>
    <row r="394" spans="1:33">
      <c r="A394" t="s">
        <v>21</v>
      </c>
      <c r="B394" t="s">
        <v>1</v>
      </c>
      <c r="C394">
        <v>2003</v>
      </c>
      <c r="D394">
        <v>0</v>
      </c>
      <c r="E394">
        <v>4.09</v>
      </c>
      <c r="F394">
        <v>143931</v>
      </c>
      <c r="G394">
        <v>94816</v>
      </c>
      <c r="H394">
        <v>42581</v>
      </c>
      <c r="I394">
        <v>0</v>
      </c>
      <c r="J394">
        <v>0</v>
      </c>
      <c r="K394">
        <v>281328</v>
      </c>
      <c r="Z394" s="24">
        <v>2.7699999999999999E-2</v>
      </c>
      <c r="AA394" s="23">
        <v>121374</v>
      </c>
      <c r="AB394" s="23">
        <v>31719</v>
      </c>
      <c r="AC394" s="23">
        <v>126709</v>
      </c>
      <c r="AD394" s="23">
        <v>408</v>
      </c>
      <c r="AE394" s="23">
        <v>1902</v>
      </c>
      <c r="AF394" s="23">
        <v>282112</v>
      </c>
      <c r="AG394">
        <f t="shared" si="6"/>
        <v>7.6678577795152367E-5</v>
      </c>
    </row>
    <row r="395" spans="1:33">
      <c r="A395" t="s">
        <v>21</v>
      </c>
      <c r="B395" t="s">
        <v>1</v>
      </c>
      <c r="C395">
        <v>2004</v>
      </c>
      <c r="D395">
        <v>0</v>
      </c>
      <c r="E395">
        <v>3.68</v>
      </c>
      <c r="F395">
        <v>142863</v>
      </c>
      <c r="G395">
        <v>95386</v>
      </c>
      <c r="H395">
        <v>46363</v>
      </c>
      <c r="I395">
        <v>0</v>
      </c>
      <c r="J395">
        <v>0</v>
      </c>
      <c r="K395">
        <v>284612</v>
      </c>
      <c r="Z395" s="24">
        <v>2.7799999999999998E-2</v>
      </c>
      <c r="AA395" s="23">
        <v>26000</v>
      </c>
      <c r="AB395" s="23">
        <v>9000</v>
      </c>
      <c r="AC395" s="23">
        <v>0</v>
      </c>
      <c r="AD395" s="23">
        <v>0</v>
      </c>
      <c r="AE395" s="23">
        <v>0</v>
      </c>
      <c r="AF395" s="23">
        <v>35000</v>
      </c>
      <c r="AG395">
        <f t="shared" si="6"/>
        <v>9.5130665226234018E-6</v>
      </c>
    </row>
    <row r="396" spans="1:33">
      <c r="A396" t="s">
        <v>21</v>
      </c>
      <c r="B396" t="s">
        <v>1</v>
      </c>
      <c r="C396">
        <v>2005</v>
      </c>
      <c r="D396">
        <v>0</v>
      </c>
      <c r="E396">
        <v>2.82</v>
      </c>
      <c r="F396">
        <v>141765</v>
      </c>
      <c r="G396">
        <v>99367</v>
      </c>
      <c r="H396">
        <v>44498</v>
      </c>
      <c r="I396">
        <v>0</v>
      </c>
      <c r="J396">
        <v>0</v>
      </c>
      <c r="K396">
        <v>285630</v>
      </c>
      <c r="Z396" s="24">
        <v>2.7799999999999998E-2</v>
      </c>
      <c r="AA396" s="23">
        <v>150781</v>
      </c>
      <c r="AB396" s="23">
        <v>247854</v>
      </c>
      <c r="AC396" s="23">
        <v>98410</v>
      </c>
      <c r="AD396" s="23">
        <v>0</v>
      </c>
      <c r="AE396" s="23">
        <v>0</v>
      </c>
      <c r="AF396" s="23">
        <v>497045</v>
      </c>
      <c r="AG396">
        <f t="shared" si="6"/>
        <v>1.3509777570678137E-4</v>
      </c>
    </row>
    <row r="397" spans="1:33">
      <c r="A397" t="s">
        <v>21</v>
      </c>
      <c r="B397" t="s">
        <v>1</v>
      </c>
      <c r="C397">
        <v>2006</v>
      </c>
      <c r="D397">
        <v>0</v>
      </c>
      <c r="E397">
        <v>2.2599999999999998</v>
      </c>
      <c r="F397">
        <v>149450</v>
      </c>
      <c r="G397">
        <v>102226</v>
      </c>
      <c r="H397">
        <v>45156</v>
      </c>
      <c r="I397">
        <v>0</v>
      </c>
      <c r="J397">
        <v>0</v>
      </c>
      <c r="K397">
        <v>296832</v>
      </c>
      <c r="Z397" s="24">
        <v>2.7900000000000001E-2</v>
      </c>
      <c r="AA397" s="23">
        <v>0</v>
      </c>
      <c r="AB397" s="23">
        <v>0</v>
      </c>
      <c r="AC397" s="23">
        <v>27941</v>
      </c>
      <c r="AD397" s="23">
        <v>0</v>
      </c>
      <c r="AE397" s="23">
        <v>0</v>
      </c>
      <c r="AF397" s="23">
        <v>27941</v>
      </c>
      <c r="AG397">
        <f t="shared" si="6"/>
        <v>7.594416905960584E-6</v>
      </c>
    </row>
    <row r="398" spans="1:33">
      <c r="A398" t="s">
        <v>22</v>
      </c>
      <c r="B398" t="s">
        <v>1</v>
      </c>
      <c r="C398">
        <v>1988</v>
      </c>
      <c r="D398">
        <v>0</v>
      </c>
      <c r="E398">
        <v>10.51</v>
      </c>
      <c r="F398">
        <v>29926</v>
      </c>
      <c r="G398">
        <v>18915</v>
      </c>
      <c r="H398">
        <v>16308</v>
      </c>
      <c r="I398">
        <v>418</v>
      </c>
      <c r="J398">
        <v>500</v>
      </c>
      <c r="K398">
        <v>66067</v>
      </c>
      <c r="Z398" s="24">
        <v>2.7900000000000001E-2</v>
      </c>
      <c r="AA398" s="23">
        <v>80163</v>
      </c>
      <c r="AB398" s="23">
        <v>97341</v>
      </c>
      <c r="AC398" s="23">
        <v>0</v>
      </c>
      <c r="AD398" s="23">
        <v>657</v>
      </c>
      <c r="AE398" s="23">
        <v>0</v>
      </c>
      <c r="AF398" s="23">
        <v>178161</v>
      </c>
      <c r="AG398">
        <f t="shared" si="6"/>
        <v>4.8424498421060225E-5</v>
      </c>
    </row>
    <row r="399" spans="1:33">
      <c r="A399" t="s">
        <v>22</v>
      </c>
      <c r="B399" t="s">
        <v>1</v>
      </c>
      <c r="C399">
        <v>1989</v>
      </c>
      <c r="D399">
        <v>0</v>
      </c>
      <c r="E399">
        <v>10.52</v>
      </c>
      <c r="F399">
        <v>29173</v>
      </c>
      <c r="G399">
        <v>18416</v>
      </c>
      <c r="H399">
        <v>16124</v>
      </c>
      <c r="I399">
        <v>449</v>
      </c>
      <c r="J399">
        <v>368</v>
      </c>
      <c r="K399">
        <v>64530</v>
      </c>
      <c r="Z399" s="24">
        <v>2.7900000000000001E-2</v>
      </c>
      <c r="AA399" s="23">
        <v>80163</v>
      </c>
      <c r="AB399" s="23">
        <v>97341</v>
      </c>
      <c r="AC399" s="23">
        <v>0</v>
      </c>
      <c r="AD399" s="23">
        <v>657</v>
      </c>
      <c r="AE399" s="23">
        <v>0</v>
      </c>
      <c r="AF399" s="23">
        <v>178161</v>
      </c>
      <c r="AG399">
        <f t="shared" si="6"/>
        <v>4.8424498421060225E-5</v>
      </c>
    </row>
    <row r="400" spans="1:33">
      <c r="A400" t="s">
        <v>22</v>
      </c>
      <c r="B400" t="s">
        <v>1</v>
      </c>
      <c r="C400">
        <v>1990</v>
      </c>
      <c r="D400">
        <v>0</v>
      </c>
      <c r="E400">
        <v>11.05</v>
      </c>
      <c r="F400">
        <v>28656</v>
      </c>
      <c r="G400">
        <v>18845</v>
      </c>
      <c r="H400">
        <v>16870</v>
      </c>
      <c r="I400">
        <v>447</v>
      </c>
      <c r="J400">
        <v>505</v>
      </c>
      <c r="K400">
        <v>65323</v>
      </c>
      <c r="Z400" s="24">
        <v>2.7999999999999997E-2</v>
      </c>
      <c r="AA400" s="23">
        <v>13789</v>
      </c>
      <c r="AB400" s="23">
        <v>2449</v>
      </c>
      <c r="AC400" s="23">
        <v>16471</v>
      </c>
      <c r="AD400" s="23">
        <v>78</v>
      </c>
      <c r="AE400" s="23">
        <v>1089</v>
      </c>
      <c r="AF400" s="23">
        <v>33876</v>
      </c>
      <c r="AG400">
        <f t="shared" si="6"/>
        <v>9.2075611862968666E-6</v>
      </c>
    </row>
    <row r="401" spans="1:33">
      <c r="A401" t="s">
        <v>22</v>
      </c>
      <c r="B401" t="s">
        <v>1</v>
      </c>
      <c r="C401">
        <v>1991</v>
      </c>
      <c r="D401">
        <v>0</v>
      </c>
      <c r="E401">
        <v>9.9600000000000009</v>
      </c>
      <c r="F401">
        <v>30607</v>
      </c>
      <c r="G401">
        <v>20096</v>
      </c>
      <c r="H401">
        <v>20337</v>
      </c>
      <c r="I401">
        <v>453</v>
      </c>
      <c r="J401">
        <v>556</v>
      </c>
      <c r="K401">
        <v>72049</v>
      </c>
      <c r="Z401" s="24">
        <v>2.7999999999999997E-2</v>
      </c>
      <c r="AA401" s="23">
        <v>124671</v>
      </c>
      <c r="AB401" s="23">
        <v>42512</v>
      </c>
      <c r="AC401" s="23">
        <v>0</v>
      </c>
      <c r="AD401" s="23">
        <v>185</v>
      </c>
      <c r="AE401" s="23">
        <v>5284</v>
      </c>
      <c r="AF401" s="23">
        <v>172652</v>
      </c>
      <c r="AG401">
        <f t="shared" si="6"/>
        <v>4.6927141750399301E-5</v>
      </c>
    </row>
    <row r="402" spans="1:33">
      <c r="A402" t="s">
        <v>22</v>
      </c>
      <c r="B402" t="s">
        <v>1</v>
      </c>
      <c r="C402">
        <v>1992</v>
      </c>
      <c r="D402">
        <v>0</v>
      </c>
      <c r="E402">
        <v>9.67</v>
      </c>
      <c r="F402">
        <v>30582</v>
      </c>
      <c r="G402">
        <v>20988</v>
      </c>
      <c r="H402">
        <v>19384</v>
      </c>
      <c r="I402">
        <v>507</v>
      </c>
      <c r="J402">
        <v>785</v>
      </c>
      <c r="K402">
        <v>72246</v>
      </c>
      <c r="Z402" s="24">
        <v>2.7999999999999997E-2</v>
      </c>
      <c r="AA402" s="23">
        <v>167953</v>
      </c>
      <c r="AB402" s="23">
        <v>82352</v>
      </c>
      <c r="AC402" s="23">
        <v>89966</v>
      </c>
      <c r="AD402" s="23">
        <v>1292</v>
      </c>
      <c r="AE402" s="23">
        <v>0</v>
      </c>
      <c r="AF402" s="23">
        <v>341563</v>
      </c>
      <c r="AG402">
        <f t="shared" si="6"/>
        <v>9.2837472590480481E-5</v>
      </c>
    </row>
    <row r="403" spans="1:33">
      <c r="A403" t="s">
        <v>22</v>
      </c>
      <c r="B403" t="s">
        <v>1</v>
      </c>
      <c r="C403">
        <v>1993</v>
      </c>
      <c r="D403">
        <v>0</v>
      </c>
      <c r="E403">
        <v>10.33</v>
      </c>
      <c r="F403">
        <v>32028</v>
      </c>
      <c r="G403">
        <v>22525</v>
      </c>
      <c r="H403">
        <v>19847</v>
      </c>
      <c r="I403">
        <v>508</v>
      </c>
      <c r="J403">
        <v>1002</v>
      </c>
      <c r="K403">
        <v>75910</v>
      </c>
      <c r="Z403" s="24">
        <v>2.7999999999999997E-2</v>
      </c>
      <c r="AA403" s="23">
        <v>300197</v>
      </c>
      <c r="AB403" s="23">
        <v>120228</v>
      </c>
      <c r="AC403" s="23">
        <v>172973</v>
      </c>
      <c r="AD403" s="23">
        <v>1334</v>
      </c>
      <c r="AE403" s="23">
        <v>65372</v>
      </c>
      <c r="AF403" s="23">
        <v>660104</v>
      </c>
      <c r="AG403">
        <f t="shared" si="6"/>
        <v>1.7941752182427993E-4</v>
      </c>
    </row>
    <row r="404" spans="1:33">
      <c r="A404" t="s">
        <v>22</v>
      </c>
      <c r="B404" t="s">
        <v>1</v>
      </c>
      <c r="C404">
        <v>1994</v>
      </c>
      <c r="D404">
        <v>0</v>
      </c>
      <c r="E404">
        <v>9.27</v>
      </c>
      <c r="F404">
        <v>31432</v>
      </c>
      <c r="G404">
        <v>22616</v>
      </c>
      <c r="H404">
        <v>20164</v>
      </c>
      <c r="I404">
        <v>379</v>
      </c>
      <c r="J404">
        <v>1566</v>
      </c>
      <c r="K404">
        <v>76157</v>
      </c>
      <c r="Z404" s="24">
        <v>2.81E-2</v>
      </c>
      <c r="AA404" s="23">
        <v>70737</v>
      </c>
      <c r="AB404" s="23">
        <v>37057</v>
      </c>
      <c r="AC404" s="23">
        <v>30575</v>
      </c>
      <c r="AD404" s="23">
        <v>698</v>
      </c>
      <c r="AE404" s="23">
        <v>3835</v>
      </c>
      <c r="AF404" s="23">
        <v>142902</v>
      </c>
      <c r="AG404">
        <f t="shared" si="6"/>
        <v>3.884103520616941E-5</v>
      </c>
    </row>
    <row r="405" spans="1:33">
      <c r="A405" t="s">
        <v>22</v>
      </c>
      <c r="B405" t="s">
        <v>1</v>
      </c>
      <c r="C405">
        <v>1995</v>
      </c>
      <c r="D405">
        <v>0</v>
      </c>
      <c r="E405">
        <v>10.7</v>
      </c>
      <c r="F405">
        <v>31631</v>
      </c>
      <c r="G405">
        <v>21785</v>
      </c>
      <c r="H405">
        <v>21305</v>
      </c>
      <c r="I405">
        <v>360</v>
      </c>
      <c r="J405">
        <v>1219</v>
      </c>
      <c r="K405">
        <v>76300</v>
      </c>
      <c r="Z405" s="24">
        <v>2.81E-2</v>
      </c>
      <c r="AA405" s="23">
        <v>1762225</v>
      </c>
      <c r="AB405" s="23">
        <v>306034</v>
      </c>
      <c r="AC405" s="23">
        <v>2833090</v>
      </c>
      <c r="AD405" s="23">
        <v>24722</v>
      </c>
      <c r="AE405" s="23">
        <v>499555</v>
      </c>
      <c r="AF405" s="23">
        <v>5425626</v>
      </c>
      <c r="AG405">
        <f t="shared" si="6"/>
        <v>1.4746954589964318E-3</v>
      </c>
    </row>
    <row r="406" spans="1:33">
      <c r="A406" t="s">
        <v>22</v>
      </c>
      <c r="B406" t="s">
        <v>1</v>
      </c>
      <c r="C406">
        <v>1996</v>
      </c>
      <c r="D406">
        <v>0</v>
      </c>
      <c r="E406">
        <v>9.56</v>
      </c>
      <c r="F406">
        <v>33371</v>
      </c>
      <c r="G406">
        <v>22075</v>
      </c>
      <c r="H406">
        <v>23966</v>
      </c>
      <c r="I406">
        <v>339</v>
      </c>
      <c r="J406">
        <v>1579</v>
      </c>
      <c r="K406">
        <v>81330</v>
      </c>
      <c r="Z406" s="24">
        <v>2.8199999999999999E-2</v>
      </c>
      <c r="AA406" s="23">
        <v>13144</v>
      </c>
      <c r="AB406" s="23">
        <v>5633</v>
      </c>
      <c r="AC406" s="23">
        <v>0</v>
      </c>
      <c r="AD406" s="23">
        <v>0</v>
      </c>
      <c r="AE406" s="23">
        <v>0</v>
      </c>
      <c r="AF406" s="23">
        <v>18777</v>
      </c>
      <c r="AG406">
        <f t="shared" si="6"/>
        <v>5.1036242884371314E-6</v>
      </c>
    </row>
    <row r="407" spans="1:33">
      <c r="A407" t="s">
        <v>22</v>
      </c>
      <c r="B407" t="s">
        <v>1</v>
      </c>
      <c r="C407">
        <v>1997</v>
      </c>
      <c r="D407">
        <v>0</v>
      </c>
      <c r="E407">
        <v>9.94</v>
      </c>
      <c r="F407">
        <v>33990</v>
      </c>
      <c r="G407">
        <v>22892</v>
      </c>
      <c r="H407">
        <v>25057</v>
      </c>
      <c r="I407">
        <v>208</v>
      </c>
      <c r="J407">
        <v>1710</v>
      </c>
      <c r="K407">
        <v>83857</v>
      </c>
      <c r="Z407" s="24">
        <v>2.8199999999999999E-2</v>
      </c>
      <c r="AA407" s="23">
        <v>93105</v>
      </c>
      <c r="AB407" s="23">
        <v>80706</v>
      </c>
      <c r="AC407" s="23">
        <v>0</v>
      </c>
      <c r="AD407" s="23">
        <v>0</v>
      </c>
      <c r="AE407" s="23">
        <v>0</v>
      </c>
      <c r="AF407" s="23">
        <v>173811</v>
      </c>
      <c r="AG407">
        <f t="shared" si="6"/>
        <v>4.7242160153248457E-5</v>
      </c>
    </row>
    <row r="408" spans="1:33">
      <c r="A408" t="s">
        <v>22</v>
      </c>
      <c r="B408" t="s">
        <v>1</v>
      </c>
      <c r="C408">
        <v>1998</v>
      </c>
      <c r="D408">
        <v>0</v>
      </c>
      <c r="E408">
        <v>10.19</v>
      </c>
      <c r="F408">
        <v>33490</v>
      </c>
      <c r="G408">
        <v>22858</v>
      </c>
      <c r="H408">
        <v>23256</v>
      </c>
      <c r="I408">
        <v>881</v>
      </c>
      <c r="J408">
        <v>1770</v>
      </c>
      <c r="K408">
        <v>82255</v>
      </c>
      <c r="Z408" s="24">
        <v>2.8199999999999999E-2</v>
      </c>
      <c r="AA408" s="23">
        <v>141765</v>
      </c>
      <c r="AB408" s="23">
        <v>99367</v>
      </c>
      <c r="AC408" s="23">
        <v>44498</v>
      </c>
      <c r="AD408" s="23">
        <v>0</v>
      </c>
      <c r="AE408" s="23">
        <v>0</v>
      </c>
      <c r="AF408" s="23">
        <v>285630</v>
      </c>
      <c r="AG408">
        <f t="shared" si="6"/>
        <v>7.763477688162634E-5</v>
      </c>
    </row>
    <row r="409" spans="1:33">
      <c r="A409" t="s">
        <v>22</v>
      </c>
      <c r="B409" t="s">
        <v>1</v>
      </c>
      <c r="C409">
        <v>1999</v>
      </c>
      <c r="D409">
        <v>0</v>
      </c>
      <c r="E409">
        <v>9.59</v>
      </c>
      <c r="F409">
        <v>33080</v>
      </c>
      <c r="G409">
        <v>9265</v>
      </c>
      <c r="H409">
        <v>40397</v>
      </c>
      <c r="I409">
        <v>961</v>
      </c>
      <c r="J409">
        <v>1720</v>
      </c>
      <c r="K409">
        <v>85423</v>
      </c>
      <c r="Z409" s="24">
        <v>2.8300000000000002E-2</v>
      </c>
      <c r="AA409" s="23">
        <v>6911</v>
      </c>
      <c r="AB409" s="23">
        <v>3701</v>
      </c>
      <c r="AC409" s="23">
        <v>17417</v>
      </c>
      <c r="AD409" s="23">
        <v>87</v>
      </c>
      <c r="AE409" s="23">
        <v>183</v>
      </c>
      <c r="AF409" s="23">
        <v>28299</v>
      </c>
      <c r="AG409">
        <f t="shared" si="6"/>
        <v>7.6917219863919902E-6</v>
      </c>
    </row>
    <row r="410" spans="1:33">
      <c r="A410" t="s">
        <v>22</v>
      </c>
      <c r="B410" t="s">
        <v>1</v>
      </c>
      <c r="C410">
        <v>2000</v>
      </c>
      <c r="D410">
        <v>0</v>
      </c>
      <c r="E410">
        <v>7.56</v>
      </c>
      <c r="F410">
        <v>35198</v>
      </c>
      <c r="G410">
        <v>24006</v>
      </c>
      <c r="H410">
        <v>28997</v>
      </c>
      <c r="I410">
        <v>347</v>
      </c>
      <c r="J410">
        <v>2018</v>
      </c>
      <c r="K410">
        <v>90566</v>
      </c>
      <c r="Z410" s="24">
        <v>2.8300000000000002E-2</v>
      </c>
      <c r="AA410" s="23">
        <v>158883</v>
      </c>
      <c r="AB410" s="23">
        <v>35184</v>
      </c>
      <c r="AC410" s="23">
        <v>30417</v>
      </c>
      <c r="AD410" s="23">
        <v>0</v>
      </c>
      <c r="AE410" s="23">
        <v>0</v>
      </c>
      <c r="AF410" s="23">
        <v>224484</v>
      </c>
      <c r="AG410">
        <f t="shared" si="6"/>
        <v>6.1015177864702619E-5</v>
      </c>
    </row>
    <row r="411" spans="1:33">
      <c r="A411" t="s">
        <v>22</v>
      </c>
      <c r="B411" t="s">
        <v>1</v>
      </c>
      <c r="C411">
        <v>2001</v>
      </c>
      <c r="D411">
        <v>0</v>
      </c>
      <c r="E411">
        <v>8.68</v>
      </c>
      <c r="F411">
        <v>34839</v>
      </c>
      <c r="G411">
        <v>23984</v>
      </c>
      <c r="H411">
        <v>24429</v>
      </c>
      <c r="I411">
        <v>0</v>
      </c>
      <c r="J411">
        <v>2342</v>
      </c>
      <c r="K411">
        <v>85594</v>
      </c>
      <c r="Z411" s="24">
        <v>2.8399999999999998E-2</v>
      </c>
      <c r="AA411" s="23">
        <v>3539</v>
      </c>
      <c r="AB411" s="23">
        <v>859</v>
      </c>
      <c r="AC411" s="23">
        <v>0</v>
      </c>
      <c r="AD411" s="23">
        <v>0</v>
      </c>
      <c r="AE411" s="23">
        <v>477</v>
      </c>
      <c r="AF411" s="23">
        <v>4875</v>
      </c>
      <c r="AG411">
        <f t="shared" si="6"/>
        <v>1.3250342656511167E-6</v>
      </c>
    </row>
    <row r="412" spans="1:33">
      <c r="A412" t="s">
        <v>22</v>
      </c>
      <c r="B412" t="s">
        <v>1</v>
      </c>
      <c r="C412">
        <v>2002</v>
      </c>
      <c r="D412">
        <v>0</v>
      </c>
      <c r="E412">
        <v>8.56</v>
      </c>
      <c r="F412">
        <v>35848</v>
      </c>
      <c r="G412">
        <v>24788</v>
      </c>
      <c r="H412">
        <v>18803</v>
      </c>
      <c r="I412">
        <v>0</v>
      </c>
      <c r="J412">
        <v>2319</v>
      </c>
      <c r="K412">
        <v>81758</v>
      </c>
      <c r="Z412" s="24">
        <v>2.8399999999999998E-2</v>
      </c>
      <c r="AA412" s="23">
        <v>33066</v>
      </c>
      <c r="AB412" s="23">
        <v>3443</v>
      </c>
      <c r="AC412" s="23">
        <v>0</v>
      </c>
      <c r="AD412" s="23">
        <v>761</v>
      </c>
      <c r="AE412" s="23">
        <v>5796</v>
      </c>
      <c r="AF412" s="23">
        <v>43066</v>
      </c>
      <c r="AG412">
        <f t="shared" si="6"/>
        <v>1.1705420653237126E-5</v>
      </c>
    </row>
    <row r="413" spans="1:33">
      <c r="A413" t="s">
        <v>22</v>
      </c>
      <c r="B413" t="s">
        <v>1</v>
      </c>
      <c r="C413">
        <v>2003</v>
      </c>
      <c r="D413">
        <v>0</v>
      </c>
      <c r="E413">
        <v>9.4700000000000006</v>
      </c>
      <c r="F413">
        <v>36205</v>
      </c>
      <c r="G413">
        <v>28268</v>
      </c>
      <c r="H413">
        <v>18696</v>
      </c>
      <c r="I413">
        <v>0</v>
      </c>
      <c r="J413">
        <v>0</v>
      </c>
      <c r="K413">
        <v>83169</v>
      </c>
      <c r="Z413" s="24">
        <v>2.8399999999999998E-2</v>
      </c>
      <c r="AA413" s="23">
        <v>105049</v>
      </c>
      <c r="AB413" s="23">
        <v>45737</v>
      </c>
      <c r="AC413" s="23">
        <v>84879</v>
      </c>
      <c r="AD413" s="23">
        <v>0</v>
      </c>
      <c r="AE413" s="23">
        <v>1691</v>
      </c>
      <c r="AF413" s="23">
        <v>237356</v>
      </c>
      <c r="AG413">
        <f t="shared" si="6"/>
        <v>6.4513811929822851E-5</v>
      </c>
    </row>
    <row r="414" spans="1:33">
      <c r="A414" t="s">
        <v>22</v>
      </c>
      <c r="B414" t="s">
        <v>1</v>
      </c>
      <c r="C414">
        <v>2004</v>
      </c>
      <c r="D414">
        <v>0</v>
      </c>
      <c r="E414">
        <v>8.31</v>
      </c>
      <c r="F414">
        <v>37226</v>
      </c>
      <c r="G414">
        <v>28505</v>
      </c>
      <c r="H414">
        <v>25880</v>
      </c>
      <c r="I414">
        <v>0</v>
      </c>
      <c r="J414">
        <v>0</v>
      </c>
      <c r="K414">
        <v>91611</v>
      </c>
      <c r="Z414" s="24">
        <v>2.8500000000000001E-2</v>
      </c>
      <c r="AA414" s="23">
        <v>4200</v>
      </c>
      <c r="AB414" s="23">
        <v>4700</v>
      </c>
      <c r="AC414" s="23">
        <v>16800</v>
      </c>
      <c r="AD414" s="23">
        <v>0</v>
      </c>
      <c r="AE414" s="23">
        <v>0</v>
      </c>
      <c r="AF414" s="23">
        <v>25700</v>
      </c>
      <c r="AG414">
        <f t="shared" si="6"/>
        <v>6.9853088466120406E-6</v>
      </c>
    </row>
    <row r="415" spans="1:33">
      <c r="A415" t="s">
        <v>22</v>
      </c>
      <c r="B415" t="s">
        <v>1</v>
      </c>
      <c r="C415">
        <v>2005</v>
      </c>
      <c r="D415">
        <v>0</v>
      </c>
      <c r="E415">
        <v>7.6</v>
      </c>
      <c r="F415">
        <v>37018</v>
      </c>
      <c r="G415">
        <v>30182</v>
      </c>
      <c r="H415">
        <v>35046</v>
      </c>
      <c r="I415">
        <v>0</v>
      </c>
      <c r="J415">
        <v>0</v>
      </c>
      <c r="K415">
        <v>102246</v>
      </c>
      <c r="Z415" s="24">
        <v>2.8500000000000001E-2</v>
      </c>
      <c r="AA415" s="23">
        <v>45949</v>
      </c>
      <c r="AB415" s="23">
        <v>28907</v>
      </c>
      <c r="AC415" s="23">
        <v>0</v>
      </c>
      <c r="AD415" s="23">
        <v>895</v>
      </c>
      <c r="AE415" s="23">
        <v>18667</v>
      </c>
      <c r="AF415" s="23">
        <v>94418</v>
      </c>
      <c r="AG415">
        <f t="shared" si="6"/>
        <v>2.566299185523018E-5</v>
      </c>
    </row>
    <row r="416" spans="1:33">
      <c r="A416" t="s">
        <v>22</v>
      </c>
      <c r="B416" t="s">
        <v>1</v>
      </c>
      <c r="C416">
        <v>2006</v>
      </c>
      <c r="D416">
        <v>0</v>
      </c>
      <c r="E416">
        <v>8.31</v>
      </c>
      <c r="F416">
        <v>38970</v>
      </c>
      <c r="G416">
        <v>33081</v>
      </c>
      <c r="H416">
        <v>37752</v>
      </c>
      <c r="I416">
        <v>0</v>
      </c>
      <c r="J416">
        <v>0</v>
      </c>
      <c r="K416">
        <v>109803</v>
      </c>
      <c r="Z416" s="24">
        <v>2.8500000000000001E-2</v>
      </c>
      <c r="AA416" s="23">
        <v>120209</v>
      </c>
      <c r="AB416" s="23">
        <v>29132</v>
      </c>
      <c r="AC416" s="23">
        <v>106896</v>
      </c>
      <c r="AD416" s="23">
        <v>381</v>
      </c>
      <c r="AE416" s="23">
        <v>1299</v>
      </c>
      <c r="AF416" s="23">
        <v>257917</v>
      </c>
      <c r="AG416">
        <f t="shared" si="6"/>
        <v>7.0102330809013131E-5</v>
      </c>
    </row>
    <row r="417" spans="1:33">
      <c r="A417" t="s">
        <v>23</v>
      </c>
      <c r="B417" t="s">
        <v>1</v>
      </c>
      <c r="C417">
        <v>1988</v>
      </c>
      <c r="D417">
        <v>0</v>
      </c>
      <c r="E417">
        <v>5.46</v>
      </c>
      <c r="F417">
        <v>35552</v>
      </c>
      <c r="G417">
        <v>35362</v>
      </c>
      <c r="H417">
        <v>0</v>
      </c>
      <c r="I417">
        <v>4510</v>
      </c>
      <c r="J417">
        <v>0</v>
      </c>
      <c r="K417">
        <v>75424</v>
      </c>
      <c r="Z417" s="24">
        <v>2.86E-2</v>
      </c>
      <c r="AA417" s="23">
        <v>3344</v>
      </c>
      <c r="AB417" s="23">
        <v>3815</v>
      </c>
      <c r="AC417" s="23">
        <v>932</v>
      </c>
      <c r="AD417" s="23">
        <v>0</v>
      </c>
      <c r="AE417" s="23">
        <v>0</v>
      </c>
      <c r="AF417" s="23">
        <v>8091</v>
      </c>
      <c r="AG417">
        <f t="shared" si="6"/>
        <v>2.1991491781298842E-6</v>
      </c>
    </row>
    <row r="418" spans="1:33">
      <c r="A418" t="s">
        <v>23</v>
      </c>
      <c r="B418" t="s">
        <v>1</v>
      </c>
      <c r="C418">
        <v>1989</v>
      </c>
      <c r="D418">
        <v>0</v>
      </c>
      <c r="E418">
        <v>5.98</v>
      </c>
      <c r="F418">
        <v>35500</v>
      </c>
      <c r="G418">
        <v>35188</v>
      </c>
      <c r="H418">
        <v>0</v>
      </c>
      <c r="I418">
        <v>4187</v>
      </c>
      <c r="J418">
        <v>0</v>
      </c>
      <c r="K418">
        <v>74875</v>
      </c>
      <c r="Z418" s="24">
        <v>2.86E-2</v>
      </c>
      <c r="AA418" s="23">
        <v>55484</v>
      </c>
      <c r="AB418" s="23">
        <v>62652</v>
      </c>
      <c r="AC418" s="23">
        <v>0</v>
      </c>
      <c r="AD418" s="23">
        <v>0</v>
      </c>
      <c r="AE418" s="23">
        <v>0</v>
      </c>
      <c r="AF418" s="23">
        <v>118136</v>
      </c>
      <c r="AG418">
        <f t="shared" si="6"/>
        <v>3.2109589334761087E-5</v>
      </c>
    </row>
    <row r="419" spans="1:33">
      <c r="A419" t="s">
        <v>23</v>
      </c>
      <c r="B419" t="s">
        <v>1</v>
      </c>
      <c r="C419">
        <v>1990</v>
      </c>
      <c r="D419">
        <v>0</v>
      </c>
      <c r="E419">
        <v>5.36</v>
      </c>
      <c r="F419">
        <v>34548</v>
      </c>
      <c r="G419">
        <v>38994</v>
      </c>
      <c r="H419">
        <v>0</v>
      </c>
      <c r="I419">
        <v>0</v>
      </c>
      <c r="J419">
        <v>5123</v>
      </c>
      <c r="K419">
        <v>78665</v>
      </c>
      <c r="Z419" s="24">
        <v>2.86E-2</v>
      </c>
      <c r="AA419" s="23">
        <v>374503</v>
      </c>
      <c r="AB419" s="23">
        <v>196753</v>
      </c>
      <c r="AC419" s="23">
        <v>769025</v>
      </c>
      <c r="AD419" s="23">
        <v>1777</v>
      </c>
      <c r="AE419" s="23">
        <v>1304</v>
      </c>
      <c r="AF419" s="23">
        <v>1343362</v>
      </c>
      <c r="AG419">
        <f t="shared" si="6"/>
        <v>3.6512834485612623E-4</v>
      </c>
    </row>
    <row r="420" spans="1:33">
      <c r="A420" t="s">
        <v>23</v>
      </c>
      <c r="B420" t="s">
        <v>1</v>
      </c>
      <c r="C420">
        <v>1991</v>
      </c>
      <c r="D420">
        <v>0</v>
      </c>
      <c r="E420">
        <v>5.2</v>
      </c>
      <c r="F420">
        <v>35007</v>
      </c>
      <c r="G420">
        <v>44581</v>
      </c>
      <c r="H420">
        <v>0</v>
      </c>
      <c r="I420">
        <v>0</v>
      </c>
      <c r="J420">
        <v>3800</v>
      </c>
      <c r="K420">
        <v>83388</v>
      </c>
      <c r="Z420" s="24">
        <v>2.87E-2</v>
      </c>
      <c r="AA420" s="23">
        <v>870</v>
      </c>
      <c r="AB420" s="23">
        <v>0</v>
      </c>
      <c r="AC420" s="23">
        <v>0</v>
      </c>
      <c r="AD420" s="23">
        <v>0</v>
      </c>
      <c r="AE420" s="23">
        <v>0</v>
      </c>
      <c r="AF420" s="23">
        <v>870</v>
      </c>
      <c r="AG420">
        <f t="shared" si="6"/>
        <v>2.3646765356235312E-7</v>
      </c>
    </row>
    <row r="421" spans="1:33">
      <c r="A421" t="s">
        <v>23</v>
      </c>
      <c r="B421" t="s">
        <v>1</v>
      </c>
      <c r="C421">
        <v>1992</v>
      </c>
      <c r="D421">
        <v>0</v>
      </c>
      <c r="E421">
        <v>2.88</v>
      </c>
      <c r="F421">
        <v>38716</v>
      </c>
      <c r="G421">
        <v>50850</v>
      </c>
      <c r="H421">
        <v>0</v>
      </c>
      <c r="I421">
        <v>0</v>
      </c>
      <c r="J421">
        <v>0</v>
      </c>
      <c r="K421">
        <v>89566</v>
      </c>
      <c r="Z421" s="24">
        <v>2.87E-2</v>
      </c>
      <c r="AA421" s="23">
        <v>3449</v>
      </c>
      <c r="AB421" s="23">
        <v>1463</v>
      </c>
      <c r="AC421" s="23">
        <v>0</v>
      </c>
      <c r="AD421" s="23">
        <v>0</v>
      </c>
      <c r="AE421" s="23">
        <v>0</v>
      </c>
      <c r="AF421" s="23">
        <v>4912</v>
      </c>
      <c r="AG421">
        <f t="shared" si="6"/>
        <v>1.3350909359750327E-6</v>
      </c>
    </row>
    <row r="422" spans="1:33">
      <c r="A422" t="s">
        <v>23</v>
      </c>
      <c r="B422" t="s">
        <v>1</v>
      </c>
      <c r="C422">
        <v>1993</v>
      </c>
      <c r="D422">
        <v>0</v>
      </c>
      <c r="E422">
        <v>5.29</v>
      </c>
      <c r="F422">
        <v>37459</v>
      </c>
      <c r="G422">
        <v>31633</v>
      </c>
      <c r="H422">
        <v>29597</v>
      </c>
      <c r="I422">
        <v>0</v>
      </c>
      <c r="J422">
        <v>0</v>
      </c>
      <c r="K422">
        <v>98689</v>
      </c>
      <c r="Z422" s="24">
        <v>2.87E-2</v>
      </c>
      <c r="AA422" s="23">
        <v>123655</v>
      </c>
      <c r="AB422" s="23">
        <v>78676</v>
      </c>
      <c r="AC422" s="23">
        <v>0</v>
      </c>
      <c r="AD422" s="23">
        <v>0</v>
      </c>
      <c r="AE422" s="23">
        <v>0</v>
      </c>
      <c r="AF422" s="23">
        <v>202331</v>
      </c>
      <c r="AG422">
        <f t="shared" si="6"/>
        <v>5.4993950359683297E-5</v>
      </c>
    </row>
    <row r="423" spans="1:33">
      <c r="A423" t="s">
        <v>23</v>
      </c>
      <c r="B423" t="s">
        <v>1</v>
      </c>
      <c r="C423">
        <v>1994</v>
      </c>
      <c r="D423">
        <v>0</v>
      </c>
      <c r="E423">
        <v>2.3199999999999998</v>
      </c>
      <c r="F423">
        <v>40144</v>
      </c>
      <c r="G423">
        <v>35800</v>
      </c>
      <c r="H423">
        <v>39234</v>
      </c>
      <c r="I423">
        <v>0</v>
      </c>
      <c r="J423">
        <v>0</v>
      </c>
      <c r="K423">
        <v>115178</v>
      </c>
      <c r="Z423" s="24">
        <v>2.87E-2</v>
      </c>
      <c r="AA423" s="23">
        <v>362264</v>
      </c>
      <c r="AB423" s="23">
        <v>55848</v>
      </c>
      <c r="AC423" s="23">
        <v>439423</v>
      </c>
      <c r="AD423" s="23">
        <v>2414</v>
      </c>
      <c r="AE423" s="23">
        <v>1065</v>
      </c>
      <c r="AF423" s="23">
        <v>861014</v>
      </c>
      <c r="AG423">
        <f t="shared" si="6"/>
        <v>2.3402524168314473E-4</v>
      </c>
    </row>
    <row r="424" spans="1:33">
      <c r="A424" t="s">
        <v>23</v>
      </c>
      <c r="B424" t="s">
        <v>1</v>
      </c>
      <c r="C424">
        <v>1995</v>
      </c>
      <c r="D424">
        <v>0</v>
      </c>
      <c r="E424">
        <v>3.73</v>
      </c>
      <c r="F424">
        <v>39368</v>
      </c>
      <c r="G424">
        <v>34752</v>
      </c>
      <c r="H424">
        <v>47352</v>
      </c>
      <c r="I424">
        <v>0</v>
      </c>
      <c r="J424">
        <v>0</v>
      </c>
      <c r="K424">
        <v>121472</v>
      </c>
      <c r="Z424" s="24">
        <v>2.87E-2</v>
      </c>
      <c r="AA424" s="23">
        <v>99178</v>
      </c>
      <c r="AB424" s="23">
        <v>34392</v>
      </c>
      <c r="AC424" s="23">
        <v>739919</v>
      </c>
      <c r="AD424" s="23">
        <v>343</v>
      </c>
      <c r="AE424" s="23">
        <v>0</v>
      </c>
      <c r="AF424" s="23">
        <v>873832</v>
      </c>
      <c r="AG424">
        <f t="shared" si="6"/>
        <v>2.3750919844563005E-4</v>
      </c>
    </row>
    <row r="425" spans="1:33">
      <c r="A425" t="s">
        <v>23</v>
      </c>
      <c r="B425" t="s">
        <v>1</v>
      </c>
      <c r="C425">
        <v>1996</v>
      </c>
      <c r="D425">
        <v>0</v>
      </c>
      <c r="E425">
        <v>3.69</v>
      </c>
      <c r="F425">
        <v>40293</v>
      </c>
      <c r="G425">
        <v>37311</v>
      </c>
      <c r="H425">
        <v>56458</v>
      </c>
      <c r="I425">
        <v>0</v>
      </c>
      <c r="J425">
        <v>0</v>
      </c>
      <c r="K425">
        <v>134062</v>
      </c>
      <c r="Z425" s="24">
        <v>2.87E-2</v>
      </c>
      <c r="AA425" s="23">
        <v>1762623</v>
      </c>
      <c r="AB425" s="23">
        <v>301827</v>
      </c>
      <c r="AC425" s="23">
        <v>2980008</v>
      </c>
      <c r="AD425" s="23">
        <v>21851</v>
      </c>
      <c r="AE425" s="23">
        <v>475209</v>
      </c>
      <c r="AF425" s="23">
        <v>5541518</v>
      </c>
      <c r="AG425">
        <f t="shared" si="6"/>
        <v>1.5061951248661425E-3</v>
      </c>
    </row>
    <row r="426" spans="1:33">
      <c r="A426" t="s">
        <v>23</v>
      </c>
      <c r="B426" t="s">
        <v>1</v>
      </c>
      <c r="C426">
        <v>1997</v>
      </c>
      <c r="D426">
        <v>0</v>
      </c>
      <c r="E426">
        <v>3.7</v>
      </c>
      <c r="F426">
        <v>41904</v>
      </c>
      <c r="G426">
        <v>37833</v>
      </c>
      <c r="H426">
        <v>56412</v>
      </c>
      <c r="I426">
        <v>0</v>
      </c>
      <c r="J426">
        <v>0</v>
      </c>
      <c r="K426">
        <v>136149</v>
      </c>
      <c r="Z426" s="24">
        <v>2.8799999999999999E-2</v>
      </c>
      <c r="AA426" s="23">
        <v>14439</v>
      </c>
      <c r="AB426" s="23">
        <v>2819</v>
      </c>
      <c r="AC426" s="23">
        <v>21164</v>
      </c>
      <c r="AD426" s="23">
        <v>78</v>
      </c>
      <c r="AE426" s="23">
        <v>1062</v>
      </c>
      <c r="AF426" s="23">
        <v>39562</v>
      </c>
      <c r="AG426">
        <f t="shared" si="6"/>
        <v>1.07530267933722E-5</v>
      </c>
    </row>
    <row r="427" spans="1:33">
      <c r="A427" t="s">
        <v>23</v>
      </c>
      <c r="B427" t="s">
        <v>1</v>
      </c>
      <c r="C427">
        <v>1998</v>
      </c>
      <c r="D427">
        <v>0</v>
      </c>
      <c r="E427">
        <v>5.31</v>
      </c>
      <c r="F427">
        <v>36837</v>
      </c>
      <c r="G427">
        <v>43096</v>
      </c>
      <c r="H427">
        <v>50337</v>
      </c>
      <c r="I427">
        <v>0</v>
      </c>
      <c r="J427">
        <v>0</v>
      </c>
      <c r="K427">
        <v>130270</v>
      </c>
      <c r="Z427" s="24">
        <v>2.8799999999999999E-2</v>
      </c>
      <c r="AA427" s="23">
        <v>38716</v>
      </c>
      <c r="AB427" s="23">
        <v>50850</v>
      </c>
      <c r="AC427" s="23">
        <v>0</v>
      </c>
      <c r="AD427" s="23">
        <v>0</v>
      </c>
      <c r="AE427" s="23">
        <v>0</v>
      </c>
      <c r="AF427" s="23">
        <v>89566</v>
      </c>
      <c r="AG427">
        <f t="shared" si="6"/>
        <v>2.4344209033293929E-5</v>
      </c>
    </row>
    <row r="428" spans="1:33">
      <c r="A428" t="s">
        <v>23</v>
      </c>
      <c r="B428" t="s">
        <v>1</v>
      </c>
      <c r="C428">
        <v>1999</v>
      </c>
      <c r="D428">
        <v>0</v>
      </c>
      <c r="E428">
        <v>3.59</v>
      </c>
      <c r="F428">
        <v>37444</v>
      </c>
      <c r="G428">
        <v>46674</v>
      </c>
      <c r="H428">
        <v>49620</v>
      </c>
      <c r="I428">
        <v>0</v>
      </c>
      <c r="J428">
        <v>0</v>
      </c>
      <c r="K428">
        <v>133738</v>
      </c>
      <c r="Z428" s="24">
        <v>2.8799999999999999E-2</v>
      </c>
      <c r="AA428" s="23">
        <v>70063</v>
      </c>
      <c r="AB428" s="23">
        <v>38357</v>
      </c>
      <c r="AC428" s="23">
        <v>883</v>
      </c>
      <c r="AD428" s="23">
        <v>0</v>
      </c>
      <c r="AE428" s="23">
        <v>0</v>
      </c>
      <c r="AF428" s="23">
        <v>109303</v>
      </c>
      <c r="AG428">
        <f t="shared" si="6"/>
        <v>2.9708763146351591E-5</v>
      </c>
    </row>
    <row r="429" spans="1:33">
      <c r="A429" t="s">
        <v>23</v>
      </c>
      <c r="B429" t="s">
        <v>1</v>
      </c>
      <c r="C429">
        <v>2000</v>
      </c>
      <c r="D429">
        <v>0</v>
      </c>
      <c r="E429">
        <v>4.58</v>
      </c>
      <c r="F429">
        <v>42032</v>
      </c>
      <c r="G429">
        <v>45016</v>
      </c>
      <c r="H429">
        <v>49566</v>
      </c>
      <c r="I429">
        <v>0</v>
      </c>
      <c r="J429">
        <v>0</v>
      </c>
      <c r="K429">
        <v>136614</v>
      </c>
      <c r="Z429" s="24">
        <v>2.8799999999999999E-2</v>
      </c>
      <c r="AA429" s="23">
        <v>3219407</v>
      </c>
      <c r="AB429" s="23">
        <v>2881998</v>
      </c>
      <c r="AC429" s="23">
        <v>1891267</v>
      </c>
      <c r="AD429" s="23">
        <v>0</v>
      </c>
      <c r="AE429" s="23">
        <v>38365</v>
      </c>
      <c r="AF429" s="23">
        <v>8031037</v>
      </c>
      <c r="AG429">
        <f t="shared" si="6"/>
        <v>2.1828511207614247E-3</v>
      </c>
    </row>
    <row r="430" spans="1:33">
      <c r="A430" t="s">
        <v>23</v>
      </c>
      <c r="B430" t="s">
        <v>1</v>
      </c>
      <c r="C430">
        <v>2001</v>
      </c>
      <c r="D430">
        <v>0</v>
      </c>
      <c r="E430">
        <v>1.84</v>
      </c>
      <c r="F430">
        <v>48271</v>
      </c>
      <c r="G430">
        <v>42834</v>
      </c>
      <c r="H430">
        <v>46335</v>
      </c>
      <c r="I430">
        <v>0</v>
      </c>
      <c r="J430">
        <v>0</v>
      </c>
      <c r="K430">
        <v>137440</v>
      </c>
      <c r="Z430" s="24">
        <v>2.8900000000000002E-2</v>
      </c>
      <c r="AA430" s="23">
        <v>168856</v>
      </c>
      <c r="AB430" s="23">
        <v>40836</v>
      </c>
      <c r="AC430" s="23">
        <v>0</v>
      </c>
      <c r="AD430" s="23">
        <v>0</v>
      </c>
      <c r="AE430" s="23">
        <v>0</v>
      </c>
      <c r="AF430" s="23">
        <v>209692</v>
      </c>
      <c r="AG430">
        <f t="shared" si="6"/>
        <v>5.6994684150341322E-5</v>
      </c>
    </row>
    <row r="431" spans="1:33">
      <c r="A431" t="s">
        <v>23</v>
      </c>
      <c r="B431" t="s">
        <v>1</v>
      </c>
      <c r="C431">
        <v>2002</v>
      </c>
      <c r="D431">
        <v>0</v>
      </c>
      <c r="E431">
        <v>2.96</v>
      </c>
      <c r="F431">
        <v>49967</v>
      </c>
      <c r="G431">
        <v>44793</v>
      </c>
      <c r="H431">
        <v>44187</v>
      </c>
      <c r="I431">
        <v>0</v>
      </c>
      <c r="J431">
        <v>0</v>
      </c>
      <c r="K431">
        <v>138947</v>
      </c>
      <c r="Z431" s="24">
        <v>2.8999999999999998E-2</v>
      </c>
      <c r="AA431" s="23">
        <v>53192</v>
      </c>
      <c r="AB431" s="23">
        <v>61111</v>
      </c>
      <c r="AC431" s="23">
        <v>0</v>
      </c>
      <c r="AD431" s="23">
        <v>0</v>
      </c>
      <c r="AE431" s="23">
        <v>690</v>
      </c>
      <c r="AF431" s="23">
        <v>114993</v>
      </c>
      <c r="AG431">
        <f t="shared" si="6"/>
        <v>3.1255315961029507E-5</v>
      </c>
    </row>
    <row r="432" spans="1:33">
      <c r="A432" t="s">
        <v>23</v>
      </c>
      <c r="B432" t="s">
        <v>1</v>
      </c>
      <c r="C432">
        <v>2003</v>
      </c>
      <c r="D432">
        <v>0</v>
      </c>
      <c r="E432">
        <v>10.23</v>
      </c>
      <c r="F432">
        <v>50246</v>
      </c>
      <c r="G432">
        <v>38476</v>
      </c>
      <c r="H432">
        <v>44368</v>
      </c>
      <c r="I432">
        <v>0</v>
      </c>
      <c r="J432">
        <v>0</v>
      </c>
      <c r="K432">
        <v>133090</v>
      </c>
      <c r="Z432" s="24">
        <v>2.8999999999999998E-2</v>
      </c>
      <c r="AA432" s="23">
        <v>26833</v>
      </c>
      <c r="AB432" s="23">
        <v>16724</v>
      </c>
      <c r="AC432" s="23">
        <v>128328</v>
      </c>
      <c r="AD432" s="23">
        <v>338</v>
      </c>
      <c r="AE432" s="23">
        <v>11694</v>
      </c>
      <c r="AF432" s="23">
        <v>183917</v>
      </c>
      <c r="AG432">
        <f t="shared" si="6"/>
        <v>4.99889901611808E-5</v>
      </c>
    </row>
    <row r="433" spans="1:33">
      <c r="A433" t="s">
        <v>23</v>
      </c>
      <c r="B433" t="s">
        <v>1</v>
      </c>
      <c r="C433">
        <v>2004</v>
      </c>
      <c r="D433">
        <v>0</v>
      </c>
      <c r="E433">
        <v>4.5</v>
      </c>
      <c r="F433">
        <v>49823</v>
      </c>
      <c r="G433">
        <v>38863</v>
      </c>
      <c r="H433">
        <v>49153</v>
      </c>
      <c r="I433">
        <v>0</v>
      </c>
      <c r="J433">
        <v>0</v>
      </c>
      <c r="K433">
        <v>137839</v>
      </c>
      <c r="Z433" s="24">
        <v>2.8999999999999998E-2</v>
      </c>
      <c r="AA433" s="23">
        <v>110107</v>
      </c>
      <c r="AB433" s="23">
        <v>25624</v>
      </c>
      <c r="AC433" s="23">
        <v>60495</v>
      </c>
      <c r="AD433" s="23">
        <v>926</v>
      </c>
      <c r="AE433" s="23">
        <v>1368</v>
      </c>
      <c r="AF433" s="23">
        <v>198520</v>
      </c>
      <c r="AG433">
        <f t="shared" si="6"/>
        <v>5.3958113316319931E-5</v>
      </c>
    </row>
    <row r="434" spans="1:33">
      <c r="A434" t="s">
        <v>23</v>
      </c>
      <c r="B434" t="s">
        <v>1</v>
      </c>
      <c r="C434">
        <v>2005</v>
      </c>
      <c r="D434">
        <v>0</v>
      </c>
      <c r="E434">
        <v>4.84</v>
      </c>
      <c r="F434">
        <v>49780</v>
      </c>
      <c r="G434">
        <v>41064</v>
      </c>
      <c r="H434">
        <v>47019</v>
      </c>
      <c r="I434">
        <v>0</v>
      </c>
      <c r="J434">
        <v>0</v>
      </c>
      <c r="K434">
        <v>137863</v>
      </c>
      <c r="Z434" s="24">
        <v>2.8999999999999998E-2</v>
      </c>
      <c r="AA434" s="23">
        <v>156337</v>
      </c>
      <c r="AB434" s="23">
        <v>272695</v>
      </c>
      <c r="AC434" s="23">
        <v>106440</v>
      </c>
      <c r="AD434" s="23">
        <v>0</v>
      </c>
      <c r="AE434" s="23">
        <v>0</v>
      </c>
      <c r="AF434" s="23">
        <v>535472</v>
      </c>
      <c r="AG434">
        <f t="shared" si="6"/>
        <v>1.4554230734291994E-4</v>
      </c>
    </row>
    <row r="435" spans="1:33">
      <c r="A435" t="s">
        <v>23</v>
      </c>
      <c r="B435" t="s">
        <v>1</v>
      </c>
      <c r="C435">
        <v>2006</v>
      </c>
      <c r="D435">
        <v>0</v>
      </c>
      <c r="E435">
        <v>3.87</v>
      </c>
      <c r="F435">
        <v>51620</v>
      </c>
      <c r="G435">
        <v>43646</v>
      </c>
      <c r="H435">
        <v>47233</v>
      </c>
      <c r="I435">
        <v>0</v>
      </c>
      <c r="J435">
        <v>0</v>
      </c>
      <c r="K435">
        <v>142499</v>
      </c>
      <c r="Z435" s="24">
        <v>2.8999999999999998E-2</v>
      </c>
      <c r="AA435" s="23">
        <v>404369</v>
      </c>
      <c r="AB435" s="23">
        <v>202084</v>
      </c>
      <c r="AC435" s="23">
        <v>544405</v>
      </c>
      <c r="AD435" s="23">
        <v>0</v>
      </c>
      <c r="AE435" s="23">
        <v>3749</v>
      </c>
      <c r="AF435" s="23">
        <v>1154607</v>
      </c>
      <c r="AG435">
        <f t="shared" si="6"/>
        <v>3.1382437709961822E-4</v>
      </c>
    </row>
    <row r="436" spans="1:33">
      <c r="A436" t="s">
        <v>24</v>
      </c>
      <c r="B436" t="s">
        <v>1</v>
      </c>
      <c r="C436">
        <v>1988</v>
      </c>
      <c r="D436">
        <v>0</v>
      </c>
      <c r="E436">
        <v>3.57</v>
      </c>
      <c r="F436">
        <v>39129</v>
      </c>
      <c r="G436">
        <v>6899</v>
      </c>
      <c r="H436">
        <v>40000</v>
      </c>
      <c r="I436">
        <v>1200</v>
      </c>
      <c r="J436">
        <v>45000</v>
      </c>
      <c r="K436">
        <v>132228</v>
      </c>
      <c r="Z436" s="24">
        <v>2.9100000000000001E-2</v>
      </c>
      <c r="AA436" s="23">
        <v>11679</v>
      </c>
      <c r="AB436" s="23">
        <v>109508</v>
      </c>
      <c r="AC436" s="23">
        <v>0</v>
      </c>
      <c r="AD436" s="23">
        <v>118757</v>
      </c>
      <c r="AE436" s="23">
        <v>0</v>
      </c>
      <c r="AF436" s="23">
        <v>239944</v>
      </c>
      <c r="AG436">
        <f t="shared" si="6"/>
        <v>6.5217235248695696E-5</v>
      </c>
    </row>
    <row r="437" spans="1:33">
      <c r="A437" t="s">
        <v>24</v>
      </c>
      <c r="B437" t="s">
        <v>1</v>
      </c>
      <c r="C437">
        <v>1989</v>
      </c>
      <c r="D437">
        <v>0</v>
      </c>
      <c r="E437">
        <v>1.92</v>
      </c>
      <c r="F437">
        <v>46000</v>
      </c>
      <c r="G437">
        <v>12000</v>
      </c>
      <c r="H437">
        <v>39000</v>
      </c>
      <c r="I437">
        <v>0</v>
      </c>
      <c r="J437">
        <v>5000</v>
      </c>
      <c r="K437">
        <v>102000</v>
      </c>
      <c r="Z437" s="24">
        <v>2.9100000000000001E-2</v>
      </c>
      <c r="AA437" s="23">
        <v>100610</v>
      </c>
      <c r="AB437" s="23">
        <v>21434</v>
      </c>
      <c r="AC437" s="23">
        <v>149235</v>
      </c>
      <c r="AD437" s="23">
        <v>833</v>
      </c>
      <c r="AE437" s="23">
        <v>234</v>
      </c>
      <c r="AF437" s="23">
        <v>272346</v>
      </c>
      <c r="AG437">
        <f t="shared" si="6"/>
        <v>7.4024160433439789E-5</v>
      </c>
    </row>
    <row r="438" spans="1:33">
      <c r="A438" t="s">
        <v>24</v>
      </c>
      <c r="B438" t="s">
        <v>1</v>
      </c>
      <c r="C438">
        <v>1990</v>
      </c>
      <c r="D438">
        <v>0</v>
      </c>
      <c r="E438">
        <v>3.92</v>
      </c>
      <c r="F438">
        <v>40000</v>
      </c>
      <c r="G438">
        <v>13000</v>
      </c>
      <c r="H438">
        <v>39000</v>
      </c>
      <c r="I438">
        <v>0</v>
      </c>
      <c r="J438">
        <v>6000</v>
      </c>
      <c r="K438">
        <v>98000</v>
      </c>
      <c r="Z438" s="24">
        <v>2.9100000000000001E-2</v>
      </c>
      <c r="AA438" s="23">
        <v>1822333</v>
      </c>
      <c r="AB438" s="23">
        <v>320396</v>
      </c>
      <c r="AC438" s="23">
        <v>2860812</v>
      </c>
      <c r="AD438" s="23">
        <v>26663</v>
      </c>
      <c r="AE438" s="23">
        <v>522757</v>
      </c>
      <c r="AF438" s="23">
        <v>5552961</v>
      </c>
      <c r="AG438">
        <f t="shared" si="6"/>
        <v>1.5093053540152391E-3</v>
      </c>
    </row>
    <row r="439" spans="1:33">
      <c r="A439" t="s">
        <v>24</v>
      </c>
      <c r="B439" t="s">
        <v>1</v>
      </c>
      <c r="C439">
        <v>1991</v>
      </c>
      <c r="D439">
        <v>0</v>
      </c>
      <c r="E439">
        <v>1.85</v>
      </c>
      <c r="F439">
        <v>45000</v>
      </c>
      <c r="G439">
        <v>15000</v>
      </c>
      <c r="H439">
        <v>40000</v>
      </c>
      <c r="I439">
        <v>0</v>
      </c>
      <c r="J439">
        <v>2000</v>
      </c>
      <c r="K439">
        <v>102000</v>
      </c>
      <c r="Z439" s="24">
        <v>2.92E-2</v>
      </c>
      <c r="AA439" s="23">
        <v>329297</v>
      </c>
      <c r="AB439" s="23">
        <v>183660</v>
      </c>
      <c r="AC439" s="23">
        <v>813385</v>
      </c>
      <c r="AD439" s="23">
        <v>1692</v>
      </c>
      <c r="AE439" s="23">
        <v>1268</v>
      </c>
      <c r="AF439" s="23">
        <v>1329302</v>
      </c>
      <c r="AG439">
        <f t="shared" si="6"/>
        <v>3.6130681013303806E-4</v>
      </c>
    </row>
    <row r="440" spans="1:33">
      <c r="A440" t="s">
        <v>24</v>
      </c>
      <c r="B440" t="s">
        <v>1</v>
      </c>
      <c r="C440">
        <v>1992</v>
      </c>
      <c r="D440">
        <v>0</v>
      </c>
      <c r="E440">
        <v>4.17</v>
      </c>
      <c r="F440">
        <v>40237</v>
      </c>
      <c r="G440">
        <v>15321</v>
      </c>
      <c r="H440">
        <v>41199</v>
      </c>
      <c r="I440">
        <v>0</v>
      </c>
      <c r="J440">
        <v>5433</v>
      </c>
      <c r="K440">
        <v>102190</v>
      </c>
      <c r="Z440" s="24">
        <v>2.92E-2</v>
      </c>
      <c r="AA440" s="23">
        <v>2069593</v>
      </c>
      <c r="AB440" s="23">
        <v>1156019</v>
      </c>
      <c r="AC440" s="23">
        <v>482416</v>
      </c>
      <c r="AD440" s="23">
        <v>17224</v>
      </c>
      <c r="AE440" s="23">
        <v>25231</v>
      </c>
      <c r="AF440" s="23">
        <v>3750483</v>
      </c>
      <c r="AG440">
        <f t="shared" si="6"/>
        <v>1.019388407741948E-3</v>
      </c>
    </row>
    <row r="441" spans="1:33">
      <c r="A441" t="s">
        <v>24</v>
      </c>
      <c r="B441" t="s">
        <v>1</v>
      </c>
      <c r="C441">
        <v>1993</v>
      </c>
      <c r="D441">
        <v>0</v>
      </c>
      <c r="E441">
        <v>4.49</v>
      </c>
      <c r="F441">
        <v>44514</v>
      </c>
      <c r="G441">
        <v>15713</v>
      </c>
      <c r="H441">
        <v>44275</v>
      </c>
      <c r="I441">
        <v>0</v>
      </c>
      <c r="J441">
        <v>6825</v>
      </c>
      <c r="K441">
        <v>111327</v>
      </c>
      <c r="Z441" s="24">
        <v>2.9300000000000003E-2</v>
      </c>
      <c r="AA441" s="23">
        <v>13867</v>
      </c>
      <c r="AB441" s="23">
        <v>8888</v>
      </c>
      <c r="AC441" s="23">
        <v>34847</v>
      </c>
      <c r="AD441" s="23">
        <v>0</v>
      </c>
      <c r="AE441" s="23">
        <v>0</v>
      </c>
      <c r="AF441" s="23">
        <v>57602</v>
      </c>
      <c r="AG441">
        <f t="shared" si="6"/>
        <v>1.5656333081032947E-5</v>
      </c>
    </row>
    <row r="442" spans="1:33">
      <c r="A442" t="s">
        <v>24</v>
      </c>
      <c r="B442" t="s">
        <v>1</v>
      </c>
      <c r="C442">
        <v>1994</v>
      </c>
      <c r="D442">
        <v>0</v>
      </c>
      <c r="E442">
        <v>2.99</v>
      </c>
      <c r="F442">
        <v>42118</v>
      </c>
      <c r="G442">
        <v>16656</v>
      </c>
      <c r="H442">
        <v>45970</v>
      </c>
      <c r="I442">
        <v>0</v>
      </c>
      <c r="J442">
        <v>7054</v>
      </c>
      <c r="K442">
        <v>111798</v>
      </c>
      <c r="Z442" s="24">
        <v>2.9300000000000003E-2</v>
      </c>
      <c r="AA442" s="23">
        <v>31827</v>
      </c>
      <c r="AB442" s="23">
        <v>16332</v>
      </c>
      <c r="AC442" s="23">
        <v>41798</v>
      </c>
      <c r="AD442" s="23">
        <v>0</v>
      </c>
      <c r="AE442" s="23">
        <v>1265</v>
      </c>
      <c r="AF442" s="23">
        <v>91222</v>
      </c>
      <c r="AG442">
        <f t="shared" si="6"/>
        <v>2.4794312980764339E-5</v>
      </c>
    </row>
    <row r="443" spans="1:33">
      <c r="A443" t="s">
        <v>24</v>
      </c>
      <c r="B443" t="s">
        <v>1</v>
      </c>
      <c r="C443">
        <v>1995</v>
      </c>
      <c r="D443">
        <v>0</v>
      </c>
      <c r="E443">
        <v>2.64</v>
      </c>
      <c r="F443">
        <v>42984</v>
      </c>
      <c r="G443">
        <v>16789</v>
      </c>
      <c r="H443">
        <v>47121</v>
      </c>
      <c r="I443">
        <v>0</v>
      </c>
      <c r="J443">
        <v>6916</v>
      </c>
      <c r="K443">
        <v>113810</v>
      </c>
      <c r="Z443" s="24">
        <v>2.9300000000000003E-2</v>
      </c>
      <c r="AA443" s="23">
        <v>24987</v>
      </c>
      <c r="AB443" s="23">
        <v>28582</v>
      </c>
      <c r="AC443" s="23">
        <v>85551</v>
      </c>
      <c r="AD443" s="23">
        <v>0</v>
      </c>
      <c r="AE443" s="23">
        <v>0</v>
      </c>
      <c r="AF443" s="23">
        <v>139120</v>
      </c>
      <c r="AG443">
        <f t="shared" si="6"/>
        <v>3.7813080417924786E-5</v>
      </c>
    </row>
    <row r="444" spans="1:33">
      <c r="A444" t="s">
        <v>24</v>
      </c>
      <c r="B444" t="s">
        <v>1</v>
      </c>
      <c r="C444">
        <v>1996</v>
      </c>
      <c r="D444">
        <v>0</v>
      </c>
      <c r="E444">
        <v>4.46</v>
      </c>
      <c r="F444">
        <v>54562</v>
      </c>
      <c r="G444">
        <v>20366</v>
      </c>
      <c r="H444">
        <v>60475</v>
      </c>
      <c r="I444">
        <v>0</v>
      </c>
      <c r="J444">
        <v>7124</v>
      </c>
      <c r="K444">
        <v>142527</v>
      </c>
      <c r="Z444" s="24">
        <v>2.9300000000000003E-2</v>
      </c>
      <c r="AA444" s="23">
        <v>508031</v>
      </c>
      <c r="AB444" s="23">
        <v>230805</v>
      </c>
      <c r="AC444" s="23">
        <v>289065</v>
      </c>
      <c r="AD444" s="23">
        <v>3336</v>
      </c>
      <c r="AE444" s="23">
        <v>0</v>
      </c>
      <c r="AF444" s="23">
        <v>1031237</v>
      </c>
      <c r="AG444">
        <f t="shared" si="6"/>
        <v>2.8029217661687398E-4</v>
      </c>
    </row>
    <row r="445" spans="1:33">
      <c r="A445" t="s">
        <v>24</v>
      </c>
      <c r="B445" t="s">
        <v>1</v>
      </c>
      <c r="C445">
        <v>1997</v>
      </c>
      <c r="D445">
        <v>0</v>
      </c>
      <c r="E445">
        <v>3.43</v>
      </c>
      <c r="F445">
        <v>54527</v>
      </c>
      <c r="G445">
        <v>20360</v>
      </c>
      <c r="H445">
        <v>60353</v>
      </c>
      <c r="I445">
        <v>0</v>
      </c>
      <c r="J445">
        <v>7120</v>
      </c>
      <c r="K445">
        <v>142360</v>
      </c>
      <c r="Z445" s="24">
        <v>2.9300000000000003E-2</v>
      </c>
      <c r="AA445" s="23">
        <v>428622</v>
      </c>
      <c r="AB445" s="23">
        <v>205124</v>
      </c>
      <c r="AC445" s="23">
        <v>675643</v>
      </c>
      <c r="AD445" s="23">
        <v>0</v>
      </c>
      <c r="AE445" s="23">
        <v>0</v>
      </c>
      <c r="AF445" s="23">
        <v>1309389</v>
      </c>
      <c r="AG445">
        <f t="shared" si="6"/>
        <v>3.5589441888546667E-4</v>
      </c>
    </row>
    <row r="446" spans="1:33">
      <c r="A446" t="s">
        <v>24</v>
      </c>
      <c r="B446" t="s">
        <v>1</v>
      </c>
      <c r="C446">
        <v>1998</v>
      </c>
      <c r="D446">
        <v>0</v>
      </c>
      <c r="E446">
        <v>4.83</v>
      </c>
      <c r="F446">
        <v>42915</v>
      </c>
      <c r="G446">
        <v>15761</v>
      </c>
      <c r="H446">
        <v>47383</v>
      </c>
      <c r="I446">
        <v>0</v>
      </c>
      <c r="J446">
        <v>5955</v>
      </c>
      <c r="K446">
        <v>112014</v>
      </c>
      <c r="Z446" s="24">
        <v>2.9399999999999999E-2</v>
      </c>
      <c r="AA446" s="23">
        <v>12198</v>
      </c>
      <c r="AB446" s="23">
        <v>10651</v>
      </c>
      <c r="AC446" s="23">
        <v>173</v>
      </c>
      <c r="AD446" s="23">
        <v>0</v>
      </c>
      <c r="AE446" s="23">
        <v>0</v>
      </c>
      <c r="AF446" s="23">
        <v>23022</v>
      </c>
      <c r="AG446">
        <f t="shared" si="6"/>
        <v>6.2574233566810272E-6</v>
      </c>
    </row>
    <row r="447" spans="1:33">
      <c r="A447" t="s">
        <v>24</v>
      </c>
      <c r="B447" t="s">
        <v>1</v>
      </c>
      <c r="C447">
        <v>1999</v>
      </c>
      <c r="D447">
        <v>0</v>
      </c>
      <c r="E447">
        <v>4.7699999999999996</v>
      </c>
      <c r="F447">
        <v>44103</v>
      </c>
      <c r="G447">
        <v>17220</v>
      </c>
      <c r="H447">
        <v>48327</v>
      </c>
      <c r="I447">
        <v>0</v>
      </c>
      <c r="J447">
        <v>5910</v>
      </c>
      <c r="K447">
        <v>115560</v>
      </c>
      <c r="Z447" s="24">
        <v>2.9399999999999999E-2</v>
      </c>
      <c r="AA447" s="23">
        <v>27985</v>
      </c>
      <c r="AB447" s="23">
        <v>18015</v>
      </c>
      <c r="AC447" s="23">
        <v>6548</v>
      </c>
      <c r="AD447" s="23">
        <v>0</v>
      </c>
      <c r="AE447" s="23">
        <v>3537</v>
      </c>
      <c r="AF447" s="23">
        <v>56085</v>
      </c>
      <c r="AG447">
        <f t="shared" si="6"/>
        <v>1.5244009597752384E-5</v>
      </c>
    </row>
    <row r="448" spans="1:33">
      <c r="A448" t="s">
        <v>24</v>
      </c>
      <c r="B448" t="s">
        <v>1</v>
      </c>
      <c r="C448">
        <v>2000</v>
      </c>
      <c r="D448">
        <v>0</v>
      </c>
      <c r="E448">
        <v>3.68</v>
      </c>
      <c r="F448">
        <v>43703</v>
      </c>
      <c r="G448">
        <v>66909</v>
      </c>
      <c r="H448">
        <v>0</v>
      </c>
      <c r="I448">
        <v>0</v>
      </c>
      <c r="J448">
        <v>6893</v>
      </c>
      <c r="K448">
        <v>117505</v>
      </c>
      <c r="Z448" s="24">
        <v>2.9399999999999999E-2</v>
      </c>
      <c r="AA448" s="23">
        <v>26297</v>
      </c>
      <c r="AB448" s="23">
        <v>3544</v>
      </c>
      <c r="AC448" s="23">
        <v>12309</v>
      </c>
      <c r="AD448" s="23">
        <v>0</v>
      </c>
      <c r="AE448" s="23">
        <v>172119</v>
      </c>
      <c r="AF448" s="23">
        <v>214269</v>
      </c>
      <c r="AG448">
        <f t="shared" si="6"/>
        <v>5.8238721449599816E-5</v>
      </c>
    </row>
    <row r="449" spans="1:33">
      <c r="A449" t="s">
        <v>24</v>
      </c>
      <c r="B449" t="s">
        <v>1</v>
      </c>
      <c r="C449">
        <v>2001</v>
      </c>
      <c r="D449">
        <v>0</v>
      </c>
      <c r="E449">
        <v>5.29</v>
      </c>
      <c r="F449">
        <v>42821</v>
      </c>
      <c r="G449">
        <v>64477</v>
      </c>
      <c r="H449">
        <v>0</v>
      </c>
      <c r="I449">
        <v>0</v>
      </c>
      <c r="J449">
        <v>46</v>
      </c>
      <c r="K449">
        <v>107344</v>
      </c>
      <c r="Z449" s="24">
        <v>2.9500000000000002E-2</v>
      </c>
      <c r="AA449" s="23">
        <v>357714</v>
      </c>
      <c r="AB449" s="23">
        <v>176972</v>
      </c>
      <c r="AC449" s="23">
        <v>64426</v>
      </c>
      <c r="AD449" s="23">
        <v>2025</v>
      </c>
      <c r="AE449" s="23">
        <v>0</v>
      </c>
      <c r="AF449" s="23">
        <v>601137</v>
      </c>
      <c r="AG449">
        <f t="shared" si="6"/>
        <v>1.6339017914886468E-4</v>
      </c>
    </row>
    <row r="450" spans="1:33">
      <c r="A450" t="s">
        <v>24</v>
      </c>
      <c r="B450" t="s">
        <v>1</v>
      </c>
      <c r="C450">
        <v>2002</v>
      </c>
      <c r="D450">
        <v>0</v>
      </c>
      <c r="E450">
        <v>6.62</v>
      </c>
      <c r="F450">
        <v>43457</v>
      </c>
      <c r="G450">
        <v>61702</v>
      </c>
      <c r="H450">
        <v>0</v>
      </c>
      <c r="I450">
        <v>0</v>
      </c>
      <c r="J450">
        <v>49</v>
      </c>
      <c r="K450">
        <v>105208</v>
      </c>
      <c r="Z450" s="24">
        <v>2.9600000000000001E-2</v>
      </c>
      <c r="AA450" s="23">
        <v>1103</v>
      </c>
      <c r="AB450" s="23">
        <v>335</v>
      </c>
      <c r="AC450" s="23">
        <v>141</v>
      </c>
      <c r="AD450" s="23">
        <v>0</v>
      </c>
      <c r="AE450" s="23">
        <v>0</v>
      </c>
      <c r="AF450" s="23">
        <v>1579</v>
      </c>
      <c r="AG450">
        <f t="shared" si="6"/>
        <v>4.2917520112063861E-7</v>
      </c>
    </row>
    <row r="451" spans="1:33">
      <c r="A451" t="s">
        <v>24</v>
      </c>
      <c r="B451" t="s">
        <v>1</v>
      </c>
      <c r="C451">
        <v>2003</v>
      </c>
      <c r="D451">
        <v>0</v>
      </c>
      <c r="E451">
        <v>6.24</v>
      </c>
      <c r="F451">
        <v>42747</v>
      </c>
      <c r="G451">
        <v>61791</v>
      </c>
      <c r="H451">
        <v>67</v>
      </c>
      <c r="I451">
        <v>0</v>
      </c>
      <c r="J451">
        <v>0</v>
      </c>
      <c r="K451">
        <v>104605</v>
      </c>
      <c r="Z451" s="24">
        <v>2.9600000000000001E-2</v>
      </c>
      <c r="AA451" s="23">
        <v>6909</v>
      </c>
      <c r="AB451" s="23">
        <v>3702</v>
      </c>
      <c r="AC451" s="23">
        <v>16638</v>
      </c>
      <c r="AD451" s="23">
        <v>103</v>
      </c>
      <c r="AE451" s="23">
        <v>145</v>
      </c>
      <c r="AF451" s="23">
        <v>27497</v>
      </c>
      <c r="AG451">
        <f t="shared" ref="AG451:AG514" si="7">AF451/AF$3340</f>
        <v>7.4737368620735904E-6</v>
      </c>
    </row>
    <row r="452" spans="1:33">
      <c r="A452" t="s">
        <v>24</v>
      </c>
      <c r="B452" t="s">
        <v>1</v>
      </c>
      <c r="C452">
        <v>2004</v>
      </c>
      <c r="D452">
        <v>0</v>
      </c>
      <c r="E452">
        <v>14.19</v>
      </c>
      <c r="F452">
        <v>42460</v>
      </c>
      <c r="G452">
        <v>57126</v>
      </c>
      <c r="H452">
        <v>0</v>
      </c>
      <c r="I452">
        <v>0</v>
      </c>
      <c r="J452">
        <v>0</v>
      </c>
      <c r="K452">
        <v>99586</v>
      </c>
      <c r="Z452" s="24">
        <v>2.9600000000000001E-2</v>
      </c>
      <c r="AA452" s="23">
        <v>49967</v>
      </c>
      <c r="AB452" s="23">
        <v>44793</v>
      </c>
      <c r="AC452" s="23">
        <v>44187</v>
      </c>
      <c r="AD452" s="23">
        <v>0</v>
      </c>
      <c r="AE452" s="23">
        <v>0</v>
      </c>
      <c r="AF452" s="23">
        <v>138947</v>
      </c>
      <c r="AG452">
        <f t="shared" si="7"/>
        <v>3.7766058689112961E-5</v>
      </c>
    </row>
    <row r="453" spans="1:33">
      <c r="A453" t="s">
        <v>24</v>
      </c>
      <c r="B453" t="s">
        <v>1</v>
      </c>
      <c r="C453">
        <v>2005</v>
      </c>
      <c r="D453">
        <v>0</v>
      </c>
      <c r="E453">
        <v>6.08</v>
      </c>
      <c r="F453">
        <v>42664</v>
      </c>
      <c r="G453">
        <v>55034</v>
      </c>
      <c r="H453">
        <v>0</v>
      </c>
      <c r="I453">
        <v>0</v>
      </c>
      <c r="J453">
        <v>0</v>
      </c>
      <c r="K453">
        <v>97698</v>
      </c>
      <c r="Z453" s="24">
        <v>2.9600000000000001E-2</v>
      </c>
      <c r="AA453" s="23">
        <v>167059</v>
      </c>
      <c r="AB453" s="23">
        <v>96753</v>
      </c>
      <c r="AC453" s="23">
        <v>124910</v>
      </c>
      <c r="AD453" s="23">
        <v>0</v>
      </c>
      <c r="AE453" s="23">
        <v>1951</v>
      </c>
      <c r="AF453" s="23">
        <v>390673</v>
      </c>
      <c r="AG453">
        <f t="shared" si="7"/>
        <v>1.0618566393122434E-4</v>
      </c>
    </row>
    <row r="454" spans="1:33">
      <c r="A454" t="s">
        <v>24</v>
      </c>
      <c r="B454" t="s">
        <v>1</v>
      </c>
      <c r="C454">
        <v>2006</v>
      </c>
      <c r="D454">
        <v>0</v>
      </c>
      <c r="E454">
        <v>6.18</v>
      </c>
      <c r="F454">
        <v>44469</v>
      </c>
      <c r="G454">
        <v>57299</v>
      </c>
      <c r="H454">
        <v>0</v>
      </c>
      <c r="I454">
        <v>0</v>
      </c>
      <c r="J454">
        <v>0</v>
      </c>
      <c r="K454">
        <v>101768</v>
      </c>
      <c r="Z454" s="24">
        <v>2.9600000000000001E-2</v>
      </c>
      <c r="AA454" s="23">
        <v>1822438</v>
      </c>
      <c r="AB454" s="23">
        <v>323917</v>
      </c>
      <c r="AC454" s="23">
        <v>2584708</v>
      </c>
      <c r="AD454" s="23">
        <v>0</v>
      </c>
      <c r="AE454" s="23">
        <v>844</v>
      </c>
      <c r="AF454" s="23">
        <v>4731907</v>
      </c>
      <c r="AG454">
        <f t="shared" si="7"/>
        <v>1.2861413162819238E-3</v>
      </c>
    </row>
    <row r="455" spans="1:33">
      <c r="A455" t="s">
        <v>25</v>
      </c>
      <c r="B455" t="s">
        <v>1</v>
      </c>
      <c r="C455">
        <v>1988</v>
      </c>
      <c r="D455">
        <v>0</v>
      </c>
      <c r="E455">
        <v>2.57</v>
      </c>
      <c r="F455">
        <v>54283</v>
      </c>
      <c r="G455">
        <v>28877</v>
      </c>
      <c r="H455">
        <v>20803</v>
      </c>
      <c r="I455">
        <v>399</v>
      </c>
      <c r="J455">
        <v>2510</v>
      </c>
      <c r="K455">
        <v>106872</v>
      </c>
      <c r="Z455" s="24">
        <v>2.9700000000000001E-2</v>
      </c>
      <c r="AA455" s="23">
        <v>107009</v>
      </c>
      <c r="AB455" s="23">
        <v>48066</v>
      </c>
      <c r="AC455" s="23">
        <v>87416</v>
      </c>
      <c r="AD455" s="23">
        <v>1093</v>
      </c>
      <c r="AE455" s="23">
        <v>813</v>
      </c>
      <c r="AF455" s="23">
        <v>244397</v>
      </c>
      <c r="AG455">
        <f t="shared" si="7"/>
        <v>6.6427569112274037E-5</v>
      </c>
    </row>
    <row r="456" spans="1:33">
      <c r="A456" t="s">
        <v>25</v>
      </c>
      <c r="B456" t="s">
        <v>1</v>
      </c>
      <c r="C456">
        <v>1989</v>
      </c>
      <c r="D456">
        <v>0</v>
      </c>
      <c r="E456">
        <v>3.84</v>
      </c>
      <c r="F456">
        <v>54437</v>
      </c>
      <c r="G456">
        <v>28820</v>
      </c>
      <c r="H456">
        <v>20281</v>
      </c>
      <c r="I456">
        <v>448</v>
      </c>
      <c r="J456">
        <v>2754</v>
      </c>
      <c r="K456">
        <v>106740</v>
      </c>
      <c r="Z456" s="24">
        <v>2.98E-2</v>
      </c>
      <c r="AA456" s="23">
        <v>1846</v>
      </c>
      <c r="AB456" s="23">
        <v>77</v>
      </c>
      <c r="AC456" s="23">
        <v>0</v>
      </c>
      <c r="AD456" s="23">
        <v>0</v>
      </c>
      <c r="AE456" s="23">
        <v>0</v>
      </c>
      <c r="AF456" s="23">
        <v>1923</v>
      </c>
      <c r="AG456">
        <f t="shared" si="7"/>
        <v>5.2267505494299429E-7</v>
      </c>
    </row>
    <row r="457" spans="1:33">
      <c r="A457" t="s">
        <v>25</v>
      </c>
      <c r="B457" t="s">
        <v>1</v>
      </c>
      <c r="C457">
        <v>1990</v>
      </c>
      <c r="D457">
        <v>0</v>
      </c>
      <c r="E457">
        <v>4.6500000000000004</v>
      </c>
      <c r="F457">
        <v>56296</v>
      </c>
      <c r="G457">
        <v>28700</v>
      </c>
      <c r="H457">
        <v>22445</v>
      </c>
      <c r="I457">
        <v>413</v>
      </c>
      <c r="J457">
        <v>2770</v>
      </c>
      <c r="K457">
        <v>110624</v>
      </c>
      <c r="Z457" s="24">
        <v>2.98E-2</v>
      </c>
      <c r="AA457" s="23">
        <v>7239</v>
      </c>
      <c r="AB457" s="23">
        <v>4122</v>
      </c>
      <c r="AC457" s="23">
        <v>12082</v>
      </c>
      <c r="AD457" s="23">
        <v>77</v>
      </c>
      <c r="AE457" s="23">
        <v>176</v>
      </c>
      <c r="AF457" s="23">
        <v>23696</v>
      </c>
      <c r="AG457">
        <f t="shared" si="7"/>
        <v>6.440617837716689E-6</v>
      </c>
    </row>
    <row r="458" spans="1:33">
      <c r="A458" t="s">
        <v>25</v>
      </c>
      <c r="B458" t="s">
        <v>1</v>
      </c>
      <c r="C458">
        <v>1991</v>
      </c>
      <c r="D458">
        <v>0</v>
      </c>
      <c r="E458">
        <v>1.46</v>
      </c>
      <c r="F458">
        <v>59450</v>
      </c>
      <c r="G458">
        <v>29640</v>
      </c>
      <c r="H458">
        <v>23520</v>
      </c>
      <c r="I458">
        <v>422</v>
      </c>
      <c r="J458">
        <v>2939</v>
      </c>
      <c r="K458">
        <v>115971</v>
      </c>
      <c r="Z458" s="24">
        <v>2.98E-2</v>
      </c>
      <c r="AA458" s="23">
        <v>92474</v>
      </c>
      <c r="AB458" s="23">
        <v>21051</v>
      </c>
      <c r="AC458" s="23">
        <v>151149</v>
      </c>
      <c r="AD458" s="23">
        <v>841</v>
      </c>
      <c r="AE458" s="23">
        <v>428</v>
      </c>
      <c r="AF458" s="23">
        <v>265943</v>
      </c>
      <c r="AG458">
        <f t="shared" si="7"/>
        <v>7.2283812863601E-5</v>
      </c>
    </row>
    <row r="459" spans="1:33">
      <c r="A459" t="s">
        <v>25</v>
      </c>
      <c r="B459" t="s">
        <v>1</v>
      </c>
      <c r="C459">
        <v>1992</v>
      </c>
      <c r="D459">
        <v>0</v>
      </c>
      <c r="E459">
        <v>3.44</v>
      </c>
      <c r="F459">
        <v>54521</v>
      </c>
      <c r="G459">
        <v>29044</v>
      </c>
      <c r="H459">
        <v>24011</v>
      </c>
      <c r="I459">
        <v>480</v>
      </c>
      <c r="J459">
        <v>2753</v>
      </c>
      <c r="K459">
        <v>110809</v>
      </c>
      <c r="Z459" s="24">
        <v>2.98E-2</v>
      </c>
      <c r="AA459" s="23">
        <v>182480</v>
      </c>
      <c r="AB459" s="23">
        <v>84300</v>
      </c>
      <c r="AC459" s="23">
        <v>201718</v>
      </c>
      <c r="AD459" s="23">
        <v>0</v>
      </c>
      <c r="AE459" s="23">
        <v>0</v>
      </c>
      <c r="AF459" s="23">
        <v>468498</v>
      </c>
      <c r="AG459">
        <f t="shared" si="7"/>
        <v>1.273386468490291E-4</v>
      </c>
    </row>
    <row r="460" spans="1:33">
      <c r="A460" t="s">
        <v>25</v>
      </c>
      <c r="B460" t="s">
        <v>1</v>
      </c>
      <c r="C460">
        <v>1993</v>
      </c>
      <c r="D460">
        <v>0</v>
      </c>
      <c r="E460">
        <v>3.28</v>
      </c>
      <c r="F460">
        <v>61398</v>
      </c>
      <c r="G460">
        <v>30041</v>
      </c>
      <c r="H460">
        <v>23611</v>
      </c>
      <c r="I460">
        <v>499</v>
      </c>
      <c r="J460">
        <v>2791</v>
      </c>
      <c r="K460">
        <v>118340</v>
      </c>
      <c r="Z460" s="24">
        <v>2.98E-2</v>
      </c>
      <c r="AA460" s="23">
        <v>629438</v>
      </c>
      <c r="AB460" s="23">
        <v>418164</v>
      </c>
      <c r="AC460" s="23">
        <v>312989</v>
      </c>
      <c r="AD460" s="23">
        <v>0</v>
      </c>
      <c r="AE460" s="23">
        <v>0</v>
      </c>
      <c r="AF460" s="23">
        <v>1360591</v>
      </c>
      <c r="AG460">
        <f t="shared" si="7"/>
        <v>3.6981121980236273E-4</v>
      </c>
    </row>
    <row r="461" spans="1:33">
      <c r="A461" t="s">
        <v>25</v>
      </c>
      <c r="B461" t="s">
        <v>1</v>
      </c>
      <c r="C461">
        <v>1994</v>
      </c>
      <c r="D461">
        <v>0</v>
      </c>
      <c r="E461">
        <v>3.65</v>
      </c>
      <c r="F461">
        <v>59884</v>
      </c>
      <c r="G461">
        <v>30780</v>
      </c>
      <c r="H461">
        <v>25422</v>
      </c>
      <c r="I461">
        <v>541</v>
      </c>
      <c r="J461">
        <v>2970</v>
      </c>
      <c r="K461">
        <v>119597</v>
      </c>
      <c r="Z461" s="24">
        <v>2.9900000000000003E-2</v>
      </c>
      <c r="AA461" s="23">
        <v>42118</v>
      </c>
      <c r="AB461" s="23">
        <v>16656</v>
      </c>
      <c r="AC461" s="23">
        <v>45970</v>
      </c>
      <c r="AD461" s="23">
        <v>0</v>
      </c>
      <c r="AE461" s="23">
        <v>7054</v>
      </c>
      <c r="AF461" s="23">
        <v>111798</v>
      </c>
      <c r="AG461">
        <f t="shared" si="7"/>
        <v>3.0386908888464314E-5</v>
      </c>
    </row>
    <row r="462" spans="1:33">
      <c r="A462" t="s">
        <v>25</v>
      </c>
      <c r="B462" t="s">
        <v>1</v>
      </c>
      <c r="C462">
        <v>1995</v>
      </c>
      <c r="D462">
        <v>0</v>
      </c>
      <c r="E462">
        <v>2.77</v>
      </c>
      <c r="F462">
        <v>58972</v>
      </c>
      <c r="G462">
        <v>30230</v>
      </c>
      <c r="H462">
        <v>24729</v>
      </c>
      <c r="I462">
        <v>568</v>
      </c>
      <c r="J462">
        <v>3069</v>
      </c>
      <c r="K462">
        <v>117568</v>
      </c>
      <c r="Z462" s="24">
        <v>0.03</v>
      </c>
      <c r="AA462" s="23">
        <v>56334</v>
      </c>
      <c r="AB462" s="23">
        <v>111066</v>
      </c>
      <c r="AC462" s="23">
        <v>16499</v>
      </c>
      <c r="AD462" s="23">
        <v>0</v>
      </c>
      <c r="AE462" s="23">
        <v>0</v>
      </c>
      <c r="AF462" s="23">
        <v>183899</v>
      </c>
      <c r="AG462">
        <f t="shared" si="7"/>
        <v>4.9984097726969164E-5</v>
      </c>
    </row>
    <row r="463" spans="1:33">
      <c r="A463" t="s">
        <v>25</v>
      </c>
      <c r="B463" t="s">
        <v>1</v>
      </c>
      <c r="C463">
        <v>1996</v>
      </c>
      <c r="D463">
        <v>0</v>
      </c>
      <c r="E463">
        <v>0</v>
      </c>
      <c r="F463">
        <v>65535</v>
      </c>
      <c r="G463">
        <v>33120</v>
      </c>
      <c r="H463">
        <v>27160</v>
      </c>
      <c r="I463">
        <v>587</v>
      </c>
      <c r="J463">
        <v>3285</v>
      </c>
      <c r="K463">
        <v>129687</v>
      </c>
      <c r="Z463" s="24">
        <v>0.03</v>
      </c>
      <c r="AA463" s="23">
        <v>89974</v>
      </c>
      <c r="AB463" s="23">
        <v>337793</v>
      </c>
      <c r="AC463" s="23">
        <v>386233</v>
      </c>
      <c r="AD463" s="23">
        <v>0</v>
      </c>
      <c r="AE463" s="23">
        <v>762</v>
      </c>
      <c r="AF463" s="23">
        <v>814762</v>
      </c>
      <c r="AG463">
        <f t="shared" si="7"/>
        <v>2.2145386017444823E-4</v>
      </c>
    </row>
    <row r="464" spans="1:33">
      <c r="A464" t="s">
        <v>25</v>
      </c>
      <c r="B464" t="s">
        <v>1</v>
      </c>
      <c r="C464">
        <v>1997</v>
      </c>
      <c r="D464">
        <v>0</v>
      </c>
      <c r="E464">
        <v>3.91</v>
      </c>
      <c r="F464">
        <v>65761</v>
      </c>
      <c r="G464">
        <v>33711</v>
      </c>
      <c r="H464">
        <v>26416</v>
      </c>
      <c r="I464">
        <v>624</v>
      </c>
      <c r="J464">
        <v>3246</v>
      </c>
      <c r="K464">
        <v>129758</v>
      </c>
      <c r="Z464" s="24">
        <v>3.0099999999999998E-2</v>
      </c>
      <c r="AA464" s="23">
        <v>2551</v>
      </c>
      <c r="AB464" s="23">
        <v>520</v>
      </c>
      <c r="AC464" s="23">
        <v>99</v>
      </c>
      <c r="AD464" s="23">
        <v>0</v>
      </c>
      <c r="AE464" s="23">
        <v>0</v>
      </c>
      <c r="AF464" s="23">
        <v>3170</v>
      </c>
      <c r="AG464">
        <f t="shared" si="7"/>
        <v>8.6161202504903372E-7</v>
      </c>
    </row>
    <row r="465" spans="1:33">
      <c r="A465" t="s">
        <v>25</v>
      </c>
      <c r="B465" t="s">
        <v>1</v>
      </c>
      <c r="C465">
        <v>1998</v>
      </c>
      <c r="D465">
        <v>0</v>
      </c>
      <c r="E465">
        <v>5.61</v>
      </c>
      <c r="F465">
        <v>65556</v>
      </c>
      <c r="G465">
        <v>34686</v>
      </c>
      <c r="H465">
        <v>26485</v>
      </c>
      <c r="I465">
        <v>647</v>
      </c>
      <c r="J465">
        <v>3752</v>
      </c>
      <c r="K465">
        <v>131126</v>
      </c>
      <c r="Z465" s="24">
        <v>3.0099999999999998E-2</v>
      </c>
      <c r="AA465" s="23">
        <v>11638</v>
      </c>
      <c r="AB465" s="23">
        <v>10032</v>
      </c>
      <c r="AC465" s="23">
        <v>290</v>
      </c>
      <c r="AD465" s="23">
        <v>200</v>
      </c>
      <c r="AE465" s="23">
        <v>0</v>
      </c>
      <c r="AF465" s="23">
        <v>22160</v>
      </c>
      <c r="AG465">
        <f t="shared" si="7"/>
        <v>6.0231301183238446E-6</v>
      </c>
    </row>
    <row r="466" spans="1:33">
      <c r="A466" t="s">
        <v>25</v>
      </c>
      <c r="B466" t="s">
        <v>1</v>
      </c>
      <c r="C466">
        <v>1999</v>
      </c>
      <c r="D466">
        <v>0</v>
      </c>
      <c r="E466">
        <v>2.81</v>
      </c>
      <c r="F466">
        <v>70737</v>
      </c>
      <c r="G466">
        <v>37057</v>
      </c>
      <c r="H466">
        <v>30575</v>
      </c>
      <c r="I466">
        <v>698</v>
      </c>
      <c r="J466">
        <v>3835</v>
      </c>
      <c r="K466">
        <v>142902</v>
      </c>
      <c r="Z466" s="24">
        <v>3.0099999999999998E-2</v>
      </c>
      <c r="AA466" s="23">
        <v>114982</v>
      </c>
      <c r="AB466" s="23">
        <v>30478</v>
      </c>
      <c r="AC466" s="23">
        <v>118760</v>
      </c>
      <c r="AD466" s="23">
        <v>0</v>
      </c>
      <c r="AE466" s="23">
        <v>3483</v>
      </c>
      <c r="AF466" s="23">
        <v>267703</v>
      </c>
      <c r="AG466">
        <f t="shared" si="7"/>
        <v>7.2762184208738641E-5</v>
      </c>
    </row>
    <row r="467" spans="1:33">
      <c r="A467" t="s">
        <v>25</v>
      </c>
      <c r="B467" t="s">
        <v>1</v>
      </c>
      <c r="C467">
        <v>2000</v>
      </c>
      <c r="D467">
        <v>0</v>
      </c>
      <c r="E467">
        <v>4.8499999999999996</v>
      </c>
      <c r="F467">
        <v>70971</v>
      </c>
      <c r="G467">
        <v>41528</v>
      </c>
      <c r="H467">
        <v>29933</v>
      </c>
      <c r="I467">
        <v>718</v>
      </c>
      <c r="J467">
        <v>4093</v>
      </c>
      <c r="K467">
        <v>147243</v>
      </c>
      <c r="Z467" s="24">
        <v>3.0099999999999998E-2</v>
      </c>
      <c r="AA467" s="23">
        <v>307730</v>
      </c>
      <c r="AB467" s="23">
        <v>137170</v>
      </c>
      <c r="AC467" s="23">
        <v>64847</v>
      </c>
      <c r="AD467" s="23">
        <v>1845</v>
      </c>
      <c r="AE467" s="23">
        <v>0</v>
      </c>
      <c r="AF467" s="23">
        <v>511592</v>
      </c>
      <c r="AG467">
        <f t="shared" si="7"/>
        <v>1.3905167795548432E-4</v>
      </c>
    </row>
    <row r="468" spans="1:33">
      <c r="A468" t="s">
        <v>25</v>
      </c>
      <c r="B468" t="s">
        <v>1</v>
      </c>
      <c r="C468">
        <v>2001</v>
      </c>
      <c r="D468">
        <v>0</v>
      </c>
      <c r="E468">
        <v>3.73</v>
      </c>
      <c r="F468">
        <v>68543</v>
      </c>
      <c r="G468">
        <v>40860</v>
      </c>
      <c r="H468">
        <v>28891</v>
      </c>
      <c r="I468">
        <v>0</v>
      </c>
      <c r="J468">
        <v>4603</v>
      </c>
      <c r="K468">
        <v>142897</v>
      </c>
      <c r="Z468" s="24">
        <v>3.0099999999999998E-2</v>
      </c>
      <c r="AA468" s="23">
        <v>324658</v>
      </c>
      <c r="AB468" s="23">
        <v>140520</v>
      </c>
      <c r="AC468" s="23">
        <v>312803</v>
      </c>
      <c r="AD468" s="23">
        <v>25031</v>
      </c>
      <c r="AE468" s="23">
        <v>0</v>
      </c>
      <c r="AF468" s="23">
        <v>803012</v>
      </c>
      <c r="AG468">
        <f t="shared" si="7"/>
        <v>2.1826018784185322E-4</v>
      </c>
    </row>
    <row r="469" spans="1:33">
      <c r="A469" t="s">
        <v>25</v>
      </c>
      <c r="B469" t="s">
        <v>1</v>
      </c>
      <c r="C469">
        <v>2002</v>
      </c>
      <c r="D469">
        <v>0</v>
      </c>
      <c r="E469">
        <v>1.1299999999999999</v>
      </c>
      <c r="F469">
        <v>72319</v>
      </c>
      <c r="G469">
        <v>43550</v>
      </c>
      <c r="H469">
        <v>31306</v>
      </c>
      <c r="I469">
        <v>0</v>
      </c>
      <c r="J469">
        <v>5079</v>
      </c>
      <c r="K469">
        <v>152254</v>
      </c>
      <c r="Z469" s="24">
        <v>3.0099999999999998E-2</v>
      </c>
      <c r="AA469" s="23">
        <v>75480</v>
      </c>
      <c r="AB469" s="23">
        <v>422139</v>
      </c>
      <c r="AC469" s="23">
        <v>515064</v>
      </c>
      <c r="AD469" s="23">
        <v>732</v>
      </c>
      <c r="AE469" s="23">
        <v>6946</v>
      </c>
      <c r="AF469" s="23">
        <v>1020361</v>
      </c>
      <c r="AG469">
        <f t="shared" si="7"/>
        <v>2.773360591454439E-4</v>
      </c>
    </row>
    <row r="470" spans="1:33">
      <c r="A470" t="s">
        <v>25</v>
      </c>
      <c r="B470" t="s">
        <v>1</v>
      </c>
      <c r="C470">
        <v>2003</v>
      </c>
      <c r="D470">
        <v>0</v>
      </c>
      <c r="E470">
        <v>4.96</v>
      </c>
      <c r="F470">
        <v>70252</v>
      </c>
      <c r="G470">
        <v>46347</v>
      </c>
      <c r="H470">
        <v>31887</v>
      </c>
      <c r="I470">
        <v>0</v>
      </c>
      <c r="J470">
        <v>0</v>
      </c>
      <c r="K470">
        <v>148486</v>
      </c>
      <c r="Z470" s="24">
        <v>3.0200000000000001E-2</v>
      </c>
      <c r="AA470" s="23">
        <v>3600</v>
      </c>
      <c r="AB470" s="23">
        <v>6200</v>
      </c>
      <c r="AC470" s="23">
        <v>0</v>
      </c>
      <c r="AD470" s="23">
        <v>500</v>
      </c>
      <c r="AE470" s="23">
        <v>770</v>
      </c>
      <c r="AF470" s="23">
        <v>11070</v>
      </c>
      <c r="AG470">
        <f t="shared" si="7"/>
        <v>3.0088470401554588E-6</v>
      </c>
    </row>
    <row r="471" spans="1:33">
      <c r="A471" t="s">
        <v>25</v>
      </c>
      <c r="B471" t="s">
        <v>1</v>
      </c>
      <c r="C471">
        <v>2004</v>
      </c>
      <c r="D471">
        <v>0</v>
      </c>
      <c r="E471">
        <v>4.5599999999999996</v>
      </c>
      <c r="F471">
        <v>70955</v>
      </c>
      <c r="G471">
        <v>46910</v>
      </c>
      <c r="H471">
        <v>31254</v>
      </c>
      <c r="I471">
        <v>0</v>
      </c>
      <c r="J471">
        <v>0</v>
      </c>
      <c r="K471">
        <v>149119</v>
      </c>
      <c r="Z471" s="24">
        <v>3.0299999999999997E-2</v>
      </c>
      <c r="AA471" s="23">
        <v>15410</v>
      </c>
      <c r="AB471" s="23">
        <v>17729</v>
      </c>
      <c r="AC471" s="23">
        <v>0</v>
      </c>
      <c r="AD471" s="23">
        <v>0</v>
      </c>
      <c r="AE471" s="23">
        <v>0</v>
      </c>
      <c r="AF471" s="23">
        <v>33139</v>
      </c>
      <c r="AG471">
        <f t="shared" si="7"/>
        <v>9.0072431855204833E-6</v>
      </c>
    </row>
    <row r="472" spans="1:33">
      <c r="A472" t="s">
        <v>25</v>
      </c>
      <c r="B472" t="s">
        <v>1</v>
      </c>
      <c r="C472">
        <v>2005</v>
      </c>
      <c r="D472">
        <v>0</v>
      </c>
      <c r="E472">
        <v>3.35</v>
      </c>
      <c r="F472">
        <v>73142</v>
      </c>
      <c r="G472">
        <v>50969</v>
      </c>
      <c r="H472">
        <v>30095</v>
      </c>
      <c r="I472">
        <v>0</v>
      </c>
      <c r="J472">
        <v>0</v>
      </c>
      <c r="K472">
        <v>154206</v>
      </c>
      <c r="Z472" s="24">
        <v>3.0299999999999997E-2</v>
      </c>
      <c r="AA472" s="23">
        <v>50429</v>
      </c>
      <c r="AB472" s="23">
        <v>4763</v>
      </c>
      <c r="AC472" s="23">
        <v>13104</v>
      </c>
      <c r="AD472" s="23">
        <v>0</v>
      </c>
      <c r="AE472" s="23">
        <v>0</v>
      </c>
      <c r="AF472" s="23">
        <v>68296</v>
      </c>
      <c r="AG472">
        <f t="shared" si="7"/>
        <v>1.8562982606545364E-5</v>
      </c>
    </row>
    <row r="473" spans="1:33">
      <c r="A473" t="s">
        <v>25</v>
      </c>
      <c r="B473" t="s">
        <v>1</v>
      </c>
      <c r="C473">
        <v>2006</v>
      </c>
      <c r="D473">
        <v>0</v>
      </c>
      <c r="E473">
        <v>4.09</v>
      </c>
      <c r="F473">
        <v>75535</v>
      </c>
      <c r="G473">
        <v>51379</v>
      </c>
      <c r="H473">
        <v>31816</v>
      </c>
      <c r="I473">
        <v>0</v>
      </c>
      <c r="J473">
        <v>0</v>
      </c>
      <c r="K473">
        <v>158730</v>
      </c>
      <c r="Z473" s="24">
        <v>3.0299999999999997E-2</v>
      </c>
      <c r="AA473" s="23">
        <v>391292</v>
      </c>
      <c r="AB473" s="23">
        <v>198303</v>
      </c>
      <c r="AC473" s="23">
        <v>649983</v>
      </c>
      <c r="AD473" s="23">
        <v>0</v>
      </c>
      <c r="AE473" s="23">
        <v>0</v>
      </c>
      <c r="AF473" s="23">
        <v>1239578</v>
      </c>
      <c r="AG473">
        <f t="shared" si="7"/>
        <v>3.3691965639944199E-4</v>
      </c>
    </row>
    <row r="474" spans="1:33">
      <c r="A474" t="s">
        <v>26</v>
      </c>
      <c r="B474" t="s">
        <v>1</v>
      </c>
      <c r="C474">
        <v>1988</v>
      </c>
      <c r="D474">
        <v>0</v>
      </c>
      <c r="E474">
        <v>6.01</v>
      </c>
      <c r="F474">
        <v>8141</v>
      </c>
      <c r="G474">
        <v>5285</v>
      </c>
      <c r="H474">
        <v>4274</v>
      </c>
      <c r="I474">
        <v>50</v>
      </c>
      <c r="J474">
        <v>6287</v>
      </c>
      <c r="K474">
        <v>24037</v>
      </c>
      <c r="Z474" s="24">
        <v>3.04E-2</v>
      </c>
      <c r="AA474" s="23">
        <v>91670</v>
      </c>
      <c r="AB474" s="23">
        <v>20008</v>
      </c>
      <c r="AC474" s="23">
        <v>132605</v>
      </c>
      <c r="AD474" s="23">
        <v>846</v>
      </c>
      <c r="AE474" s="23">
        <v>208</v>
      </c>
      <c r="AF474" s="23">
        <v>245337</v>
      </c>
      <c r="AG474">
        <f t="shared" si="7"/>
        <v>6.6683062898881645E-5</v>
      </c>
    </row>
    <row r="475" spans="1:33">
      <c r="A475" t="s">
        <v>26</v>
      </c>
      <c r="B475" t="s">
        <v>1</v>
      </c>
      <c r="C475">
        <v>1989</v>
      </c>
      <c r="D475">
        <v>0</v>
      </c>
      <c r="E475">
        <v>5.81</v>
      </c>
      <c r="F475">
        <v>8468</v>
      </c>
      <c r="G475">
        <v>5906</v>
      </c>
      <c r="H475">
        <v>158</v>
      </c>
      <c r="I475">
        <v>0</v>
      </c>
      <c r="J475">
        <v>4963</v>
      </c>
      <c r="K475">
        <v>19495</v>
      </c>
      <c r="Z475" s="24">
        <v>3.04E-2</v>
      </c>
      <c r="AA475" s="23">
        <v>120101</v>
      </c>
      <c r="AB475" s="23">
        <v>30843</v>
      </c>
      <c r="AC475" s="23">
        <v>101738</v>
      </c>
      <c r="AD475" s="23">
        <v>392</v>
      </c>
      <c r="AE475" s="23">
        <v>1387</v>
      </c>
      <c r="AF475" s="23">
        <v>254461</v>
      </c>
      <c r="AG475">
        <f t="shared" si="7"/>
        <v>6.9162983440379235E-5</v>
      </c>
    </row>
    <row r="476" spans="1:33">
      <c r="A476" t="s">
        <v>26</v>
      </c>
      <c r="B476" t="s">
        <v>1</v>
      </c>
      <c r="C476">
        <v>1990</v>
      </c>
      <c r="D476">
        <v>0</v>
      </c>
      <c r="E476">
        <v>5.53</v>
      </c>
      <c r="F476">
        <v>8419</v>
      </c>
      <c r="G476">
        <v>6565</v>
      </c>
      <c r="H476">
        <v>0</v>
      </c>
      <c r="I476">
        <v>0</v>
      </c>
      <c r="J476">
        <v>2276</v>
      </c>
      <c r="K476">
        <v>17260</v>
      </c>
      <c r="Z476" s="24">
        <v>3.04E-2</v>
      </c>
      <c r="AA476" s="23">
        <v>175362</v>
      </c>
      <c r="AB476" s="23">
        <v>81857</v>
      </c>
      <c r="AC476" s="23">
        <v>180822</v>
      </c>
      <c r="AD476" s="23">
        <v>0</v>
      </c>
      <c r="AE476" s="23">
        <v>3059</v>
      </c>
      <c r="AF476" s="23">
        <v>441100</v>
      </c>
      <c r="AG476">
        <f t="shared" si="7"/>
        <v>1.198918183751195E-4</v>
      </c>
    </row>
    <row r="477" spans="1:33">
      <c r="A477" t="s">
        <v>26</v>
      </c>
      <c r="B477" t="s">
        <v>1</v>
      </c>
      <c r="C477">
        <v>1991</v>
      </c>
      <c r="D477">
        <v>0</v>
      </c>
      <c r="E477">
        <v>8.98</v>
      </c>
      <c r="F477">
        <v>8828</v>
      </c>
      <c r="G477">
        <v>6568</v>
      </c>
      <c r="H477">
        <v>0</v>
      </c>
      <c r="I477">
        <v>0</v>
      </c>
      <c r="J477">
        <v>2164</v>
      </c>
      <c r="K477">
        <v>17560</v>
      </c>
      <c r="Z477" s="24">
        <v>3.04E-2</v>
      </c>
      <c r="AA477" s="23">
        <v>1052355</v>
      </c>
      <c r="AB477" s="23">
        <v>1063581</v>
      </c>
      <c r="AC477" s="23">
        <v>695666</v>
      </c>
      <c r="AD477" s="23">
        <v>10896</v>
      </c>
      <c r="AE477" s="23">
        <v>22030</v>
      </c>
      <c r="AF477" s="23">
        <v>2844528</v>
      </c>
      <c r="AG477">
        <f t="shared" si="7"/>
        <v>7.731481168418542E-4</v>
      </c>
    </row>
    <row r="478" spans="1:33">
      <c r="A478" t="s">
        <v>26</v>
      </c>
      <c r="B478" t="s">
        <v>1</v>
      </c>
      <c r="C478">
        <v>1992</v>
      </c>
      <c r="D478">
        <v>0</v>
      </c>
      <c r="E478">
        <v>5.63</v>
      </c>
      <c r="F478">
        <v>8275</v>
      </c>
      <c r="G478">
        <v>6898</v>
      </c>
      <c r="H478">
        <v>0</v>
      </c>
      <c r="I478">
        <v>127</v>
      </c>
      <c r="J478">
        <v>2164</v>
      </c>
      <c r="K478">
        <v>17464</v>
      </c>
      <c r="Z478" s="24">
        <v>3.0499999999999999E-2</v>
      </c>
      <c r="AA478" s="23">
        <v>17018</v>
      </c>
      <c r="AB478" s="23">
        <v>17434</v>
      </c>
      <c r="AC478" s="23">
        <v>37850</v>
      </c>
      <c r="AD478" s="23">
        <v>0</v>
      </c>
      <c r="AE478" s="23">
        <v>0</v>
      </c>
      <c r="AF478" s="23">
        <v>72302</v>
      </c>
      <c r="AG478">
        <f t="shared" si="7"/>
        <v>1.9651821020534777E-5</v>
      </c>
    </row>
    <row r="479" spans="1:33">
      <c r="A479" t="s">
        <v>26</v>
      </c>
      <c r="B479" t="s">
        <v>1</v>
      </c>
      <c r="C479">
        <v>1993</v>
      </c>
      <c r="D479">
        <v>0</v>
      </c>
      <c r="E479">
        <v>4.46</v>
      </c>
      <c r="F479">
        <v>9370</v>
      </c>
      <c r="G479">
        <v>6918</v>
      </c>
      <c r="H479">
        <v>0</v>
      </c>
      <c r="I479">
        <v>95</v>
      </c>
      <c r="J479">
        <v>2397</v>
      </c>
      <c r="K479">
        <v>18780</v>
      </c>
      <c r="Z479" s="24">
        <v>3.0499999999999999E-2</v>
      </c>
      <c r="AA479" s="23">
        <v>187231</v>
      </c>
      <c r="AB479" s="23">
        <v>12132</v>
      </c>
      <c r="AC479" s="23">
        <v>29652</v>
      </c>
      <c r="AD479" s="23">
        <v>0</v>
      </c>
      <c r="AE479" s="23">
        <v>0</v>
      </c>
      <c r="AF479" s="23">
        <v>229015</v>
      </c>
      <c r="AG479">
        <f t="shared" si="7"/>
        <v>6.2246712276531376E-5</v>
      </c>
    </row>
    <row r="480" spans="1:33">
      <c r="A480" t="s">
        <v>26</v>
      </c>
      <c r="B480" t="s">
        <v>1</v>
      </c>
      <c r="C480">
        <v>1994</v>
      </c>
      <c r="D480">
        <v>0</v>
      </c>
      <c r="E480">
        <v>6.87</v>
      </c>
      <c r="F480">
        <v>8779</v>
      </c>
      <c r="G480">
        <v>6522</v>
      </c>
      <c r="H480">
        <v>0</v>
      </c>
      <c r="I480">
        <v>95</v>
      </c>
      <c r="J480">
        <v>2189</v>
      </c>
      <c r="K480">
        <v>17585</v>
      </c>
      <c r="Z480" s="24">
        <v>3.0499999999999999E-2</v>
      </c>
      <c r="AA480" s="23">
        <v>55982</v>
      </c>
      <c r="AB480" s="23">
        <v>28361</v>
      </c>
      <c r="AC480" s="23">
        <v>348506</v>
      </c>
      <c r="AD480" s="23">
        <v>0</v>
      </c>
      <c r="AE480" s="23">
        <v>0</v>
      </c>
      <c r="AF480" s="23">
        <v>432849</v>
      </c>
      <c r="AG480">
        <f t="shared" si="7"/>
        <v>1.1764918089288619E-4</v>
      </c>
    </row>
    <row r="481" spans="1:33">
      <c r="A481" t="s">
        <v>26</v>
      </c>
      <c r="B481" t="s">
        <v>1</v>
      </c>
      <c r="C481">
        <v>1995</v>
      </c>
      <c r="D481">
        <v>0</v>
      </c>
      <c r="E481">
        <v>5.36</v>
      </c>
      <c r="F481">
        <v>8836</v>
      </c>
      <c r="G481">
        <v>7037</v>
      </c>
      <c r="H481">
        <v>0</v>
      </c>
      <c r="I481">
        <v>95</v>
      </c>
      <c r="J481">
        <v>2258</v>
      </c>
      <c r="K481">
        <v>18226</v>
      </c>
      <c r="Z481" s="24">
        <v>3.0499999999999999E-2</v>
      </c>
      <c r="AA481" s="23">
        <v>1722248</v>
      </c>
      <c r="AB481" s="23">
        <v>926289</v>
      </c>
      <c r="AC481" s="23">
        <v>2324189</v>
      </c>
      <c r="AD481" s="23">
        <v>469331</v>
      </c>
      <c r="AE481" s="23">
        <v>0</v>
      </c>
      <c r="AF481" s="23">
        <v>5442057</v>
      </c>
      <c r="AG481">
        <f t="shared" si="7"/>
        <v>1.4791614360259524E-3</v>
      </c>
    </row>
    <row r="482" spans="1:33">
      <c r="A482" t="s">
        <v>26</v>
      </c>
      <c r="B482" t="s">
        <v>1</v>
      </c>
      <c r="C482">
        <v>1996</v>
      </c>
      <c r="D482">
        <v>0</v>
      </c>
      <c r="E482">
        <v>6.39</v>
      </c>
      <c r="F482">
        <v>9409</v>
      </c>
      <c r="G482">
        <v>7271</v>
      </c>
      <c r="H482">
        <v>0</v>
      </c>
      <c r="I482">
        <v>95</v>
      </c>
      <c r="J482">
        <v>2463</v>
      </c>
      <c r="K482">
        <v>19238</v>
      </c>
      <c r="Z482" s="24">
        <v>3.0600000000000002E-2</v>
      </c>
      <c r="AA482" s="23">
        <v>5188</v>
      </c>
      <c r="AB482" s="23">
        <v>2466</v>
      </c>
      <c r="AC482" s="23">
        <v>0</v>
      </c>
      <c r="AD482" s="23">
        <v>0</v>
      </c>
      <c r="AE482" s="23">
        <v>828</v>
      </c>
      <c r="AF482" s="23">
        <v>8482</v>
      </c>
      <c r="AG482">
        <f t="shared" si="7"/>
        <v>2.3054237212826197E-6</v>
      </c>
    </row>
    <row r="483" spans="1:33">
      <c r="A483" t="s">
        <v>26</v>
      </c>
      <c r="B483" t="s">
        <v>1</v>
      </c>
      <c r="C483">
        <v>1997</v>
      </c>
      <c r="D483">
        <v>0</v>
      </c>
      <c r="E483">
        <v>5.89</v>
      </c>
      <c r="F483">
        <v>9256</v>
      </c>
      <c r="G483">
        <v>7720</v>
      </c>
      <c r="H483">
        <v>0</v>
      </c>
      <c r="I483">
        <v>95</v>
      </c>
      <c r="J483">
        <v>2381</v>
      </c>
      <c r="K483">
        <v>19452</v>
      </c>
      <c r="Z483" s="24">
        <v>3.0600000000000002E-2</v>
      </c>
      <c r="AA483" s="23">
        <v>35846</v>
      </c>
      <c r="AB483" s="23">
        <v>3521</v>
      </c>
      <c r="AC483" s="23">
        <v>13741</v>
      </c>
      <c r="AD483" s="23">
        <v>271</v>
      </c>
      <c r="AE483" s="23">
        <v>0</v>
      </c>
      <c r="AF483" s="23">
        <v>53379</v>
      </c>
      <c r="AG483">
        <f t="shared" si="7"/>
        <v>1.4508513654603273E-5</v>
      </c>
    </row>
    <row r="484" spans="1:33">
      <c r="A484" t="s">
        <v>26</v>
      </c>
      <c r="B484" t="s">
        <v>1</v>
      </c>
      <c r="C484">
        <v>1998</v>
      </c>
      <c r="D484">
        <v>0</v>
      </c>
      <c r="E484">
        <v>3.07</v>
      </c>
      <c r="F484">
        <v>9427</v>
      </c>
      <c r="G484">
        <v>7480</v>
      </c>
      <c r="H484">
        <v>0</v>
      </c>
      <c r="I484">
        <v>95</v>
      </c>
      <c r="J484">
        <v>2466</v>
      </c>
      <c r="K484">
        <v>19468</v>
      </c>
      <c r="Z484" s="24">
        <v>3.0600000000000002E-2</v>
      </c>
      <c r="AA484" s="23">
        <v>109826</v>
      </c>
      <c r="AB484" s="23">
        <v>5971</v>
      </c>
      <c r="AC484" s="23">
        <v>31200</v>
      </c>
      <c r="AD484" s="23">
        <v>184</v>
      </c>
      <c r="AE484" s="23">
        <v>5116</v>
      </c>
      <c r="AF484" s="23">
        <v>152297</v>
      </c>
      <c r="AG484">
        <f t="shared" si="7"/>
        <v>4.1394614062742173E-5</v>
      </c>
    </row>
    <row r="485" spans="1:33">
      <c r="A485" t="s">
        <v>26</v>
      </c>
      <c r="B485" t="s">
        <v>1</v>
      </c>
      <c r="C485">
        <v>1999</v>
      </c>
      <c r="D485">
        <v>0</v>
      </c>
      <c r="E485">
        <v>7.4</v>
      </c>
      <c r="F485">
        <v>9008</v>
      </c>
      <c r="G485">
        <v>7651</v>
      </c>
      <c r="H485">
        <v>0</v>
      </c>
      <c r="I485">
        <v>95</v>
      </c>
      <c r="J485">
        <v>2827</v>
      </c>
      <c r="K485">
        <v>19581</v>
      </c>
      <c r="Z485" s="24">
        <v>3.0600000000000002E-2</v>
      </c>
      <c r="AA485" s="23">
        <v>121461</v>
      </c>
      <c r="AB485" s="23">
        <v>118444</v>
      </c>
      <c r="AC485" s="23">
        <v>0</v>
      </c>
      <c r="AD485" s="23">
        <v>19330</v>
      </c>
      <c r="AE485" s="23">
        <v>0</v>
      </c>
      <c r="AF485" s="23">
        <v>259235</v>
      </c>
      <c r="AG485">
        <f t="shared" si="7"/>
        <v>7.046056571406507E-5</v>
      </c>
    </row>
    <row r="486" spans="1:33">
      <c r="A486" t="s">
        <v>26</v>
      </c>
      <c r="B486" t="s">
        <v>1</v>
      </c>
      <c r="C486">
        <v>2000</v>
      </c>
      <c r="D486">
        <v>0</v>
      </c>
      <c r="E486">
        <v>7.98</v>
      </c>
      <c r="F486">
        <v>9232</v>
      </c>
      <c r="G486">
        <v>7854</v>
      </c>
      <c r="H486">
        <v>0</v>
      </c>
      <c r="I486">
        <v>95</v>
      </c>
      <c r="J486">
        <v>2847</v>
      </c>
      <c r="K486">
        <v>20028</v>
      </c>
      <c r="Z486" s="24">
        <v>3.0600000000000002E-2</v>
      </c>
      <c r="AA486" s="23">
        <v>24242</v>
      </c>
      <c r="AB486" s="23">
        <v>14810</v>
      </c>
      <c r="AC486" s="23">
        <v>224103</v>
      </c>
      <c r="AD486" s="23">
        <v>317</v>
      </c>
      <c r="AE486" s="23">
        <v>9402</v>
      </c>
      <c r="AF486" s="23">
        <v>272874</v>
      </c>
      <c r="AG486">
        <f t="shared" si="7"/>
        <v>7.4167671836981091E-5</v>
      </c>
    </row>
    <row r="487" spans="1:33">
      <c r="A487" t="s">
        <v>26</v>
      </c>
      <c r="B487" t="s">
        <v>1</v>
      </c>
      <c r="C487">
        <v>2001</v>
      </c>
      <c r="D487">
        <v>0</v>
      </c>
      <c r="E487">
        <v>3.19</v>
      </c>
      <c r="F487">
        <v>8770</v>
      </c>
      <c r="G487">
        <v>7223</v>
      </c>
      <c r="H487">
        <v>0</v>
      </c>
      <c r="I487">
        <v>0</v>
      </c>
      <c r="J487">
        <v>2781</v>
      </c>
      <c r="K487">
        <v>18774</v>
      </c>
      <c r="Z487" s="24">
        <v>3.0699999999999998E-2</v>
      </c>
      <c r="AA487" s="23">
        <v>3290</v>
      </c>
      <c r="AB487" s="23">
        <v>600</v>
      </c>
      <c r="AC487" s="23">
        <v>0</v>
      </c>
      <c r="AD487" s="23">
        <v>0</v>
      </c>
      <c r="AE487" s="23">
        <v>0</v>
      </c>
      <c r="AF487" s="23">
        <v>3890</v>
      </c>
      <c r="AG487">
        <f t="shared" si="7"/>
        <v>1.0573093935144295E-6</v>
      </c>
    </row>
    <row r="488" spans="1:33">
      <c r="A488" t="s">
        <v>26</v>
      </c>
      <c r="B488" t="s">
        <v>1</v>
      </c>
      <c r="C488">
        <v>2002</v>
      </c>
      <c r="D488">
        <v>0</v>
      </c>
      <c r="E488">
        <v>6.5</v>
      </c>
      <c r="F488">
        <v>8391</v>
      </c>
      <c r="G488">
        <v>7481</v>
      </c>
      <c r="H488">
        <v>0</v>
      </c>
      <c r="I488">
        <v>0</v>
      </c>
      <c r="J488">
        <v>2800</v>
      </c>
      <c r="K488">
        <v>18672</v>
      </c>
      <c r="Z488" s="24">
        <v>3.0699999999999998E-2</v>
      </c>
      <c r="AA488" s="23">
        <v>9427</v>
      </c>
      <c r="AB488" s="23">
        <v>7480</v>
      </c>
      <c r="AC488" s="23">
        <v>0</v>
      </c>
      <c r="AD488" s="23">
        <v>95</v>
      </c>
      <c r="AE488" s="23">
        <v>2466</v>
      </c>
      <c r="AF488" s="23">
        <v>19468</v>
      </c>
      <c r="AG488">
        <f t="shared" si="7"/>
        <v>5.2914394017837824E-6</v>
      </c>
    </row>
    <row r="489" spans="1:33">
      <c r="A489" t="s">
        <v>26</v>
      </c>
      <c r="B489" t="s">
        <v>1</v>
      </c>
      <c r="C489">
        <v>2003</v>
      </c>
      <c r="D489">
        <v>0</v>
      </c>
      <c r="E489">
        <v>7.12</v>
      </c>
      <c r="F489">
        <v>8147</v>
      </c>
      <c r="G489">
        <v>10020</v>
      </c>
      <c r="H489">
        <v>0</v>
      </c>
      <c r="I489">
        <v>0</v>
      </c>
      <c r="J489">
        <v>0</v>
      </c>
      <c r="K489">
        <v>18167</v>
      </c>
      <c r="Z489" s="24">
        <v>3.0699999999999998E-2</v>
      </c>
      <c r="AA489" s="23">
        <v>29249</v>
      </c>
      <c r="AB489" s="23">
        <v>2316</v>
      </c>
      <c r="AC489" s="23">
        <v>0</v>
      </c>
      <c r="AD489" s="23">
        <v>0</v>
      </c>
      <c r="AE489" s="23">
        <v>0</v>
      </c>
      <c r="AF489" s="23">
        <v>31565</v>
      </c>
      <c r="AG489">
        <f t="shared" si="7"/>
        <v>8.5794269939030756E-6</v>
      </c>
    </row>
    <row r="490" spans="1:33">
      <c r="A490" t="s">
        <v>26</v>
      </c>
      <c r="B490" t="s">
        <v>1</v>
      </c>
      <c r="C490">
        <v>2004</v>
      </c>
      <c r="D490">
        <v>0</v>
      </c>
      <c r="E490">
        <v>6.5</v>
      </c>
      <c r="F490">
        <v>8137</v>
      </c>
      <c r="G490">
        <v>10995</v>
      </c>
      <c r="H490">
        <v>0</v>
      </c>
      <c r="I490">
        <v>0</v>
      </c>
      <c r="J490">
        <v>0</v>
      </c>
      <c r="K490">
        <v>19132</v>
      </c>
      <c r="Z490" s="24">
        <v>3.0699999999999998E-2</v>
      </c>
      <c r="AA490" s="23">
        <v>17328</v>
      </c>
      <c r="AB490" s="23">
        <v>31422</v>
      </c>
      <c r="AC490" s="23">
        <v>0</v>
      </c>
      <c r="AD490" s="23">
        <v>43</v>
      </c>
      <c r="AE490" s="23">
        <v>3167</v>
      </c>
      <c r="AF490" s="23">
        <v>51960</v>
      </c>
      <c r="AG490">
        <f t="shared" si="7"/>
        <v>1.4122826757586055E-5</v>
      </c>
    </row>
    <row r="491" spans="1:33">
      <c r="A491" t="s">
        <v>26</v>
      </c>
      <c r="B491" t="s">
        <v>1</v>
      </c>
      <c r="C491">
        <v>2005</v>
      </c>
      <c r="D491">
        <v>0</v>
      </c>
      <c r="E491">
        <v>4.16</v>
      </c>
      <c r="F491">
        <v>8334</v>
      </c>
      <c r="G491">
        <v>12005</v>
      </c>
      <c r="H491">
        <v>0</v>
      </c>
      <c r="I491">
        <v>0</v>
      </c>
      <c r="J491">
        <v>0</v>
      </c>
      <c r="K491">
        <v>20339</v>
      </c>
      <c r="Z491" s="24">
        <v>3.0699999999999998E-2</v>
      </c>
      <c r="AA491" s="23">
        <v>24900</v>
      </c>
      <c r="AB491" s="23">
        <v>34400</v>
      </c>
      <c r="AC491" s="23">
        <v>4580</v>
      </c>
      <c r="AD491" s="23">
        <v>0</v>
      </c>
      <c r="AE491" s="23">
        <v>0</v>
      </c>
      <c r="AF491" s="23">
        <v>63880</v>
      </c>
      <c r="AG491">
        <f t="shared" si="7"/>
        <v>1.7362705413290939E-5</v>
      </c>
    </row>
    <row r="492" spans="1:33">
      <c r="A492" t="s">
        <v>26</v>
      </c>
      <c r="B492" t="s">
        <v>1</v>
      </c>
      <c r="C492">
        <v>2006</v>
      </c>
      <c r="D492">
        <v>0</v>
      </c>
      <c r="E492">
        <v>5.03</v>
      </c>
      <c r="F492">
        <v>8138</v>
      </c>
      <c r="G492">
        <v>12718</v>
      </c>
      <c r="H492">
        <v>0</v>
      </c>
      <c r="I492">
        <v>0</v>
      </c>
      <c r="J492">
        <v>0</v>
      </c>
      <c r="K492">
        <v>20856</v>
      </c>
      <c r="Z492" s="24">
        <v>3.0699999999999998E-2</v>
      </c>
      <c r="AA492" s="23">
        <v>71232</v>
      </c>
      <c r="AB492" s="23">
        <v>468675</v>
      </c>
      <c r="AC492" s="23">
        <v>470283</v>
      </c>
      <c r="AD492" s="23">
        <v>1116</v>
      </c>
      <c r="AE492" s="23">
        <v>8196</v>
      </c>
      <c r="AF492" s="23">
        <v>1019502</v>
      </c>
      <c r="AG492">
        <f t="shared" si="7"/>
        <v>2.7710258131278864E-4</v>
      </c>
    </row>
    <row r="493" spans="1:33">
      <c r="A493" t="s">
        <v>27</v>
      </c>
      <c r="B493" t="s">
        <v>1</v>
      </c>
      <c r="C493">
        <v>1988</v>
      </c>
      <c r="D493">
        <v>0</v>
      </c>
      <c r="E493">
        <v>6.12</v>
      </c>
      <c r="F493">
        <v>17258</v>
      </c>
      <c r="G493">
        <v>10678</v>
      </c>
      <c r="H493">
        <v>13673</v>
      </c>
      <c r="I493">
        <v>174</v>
      </c>
      <c r="J493">
        <v>4152</v>
      </c>
      <c r="K493">
        <v>45935</v>
      </c>
      <c r="Z493" s="24">
        <v>3.0699999999999998E-2</v>
      </c>
      <c r="AA493" s="23">
        <v>361682</v>
      </c>
      <c r="AB493" s="23">
        <v>195004</v>
      </c>
      <c r="AC493" s="23">
        <v>705047</v>
      </c>
      <c r="AD493" s="23">
        <v>1800</v>
      </c>
      <c r="AE493" s="23">
        <v>1754</v>
      </c>
      <c r="AF493" s="23">
        <v>1265287</v>
      </c>
      <c r="AG493">
        <f t="shared" si="7"/>
        <v>3.4390741146315989E-4</v>
      </c>
    </row>
    <row r="494" spans="1:33">
      <c r="A494" t="s">
        <v>27</v>
      </c>
      <c r="B494" t="s">
        <v>1</v>
      </c>
      <c r="C494">
        <v>1989</v>
      </c>
      <c r="D494">
        <v>0</v>
      </c>
      <c r="E494">
        <v>5.05</v>
      </c>
      <c r="F494">
        <v>27470</v>
      </c>
      <c r="G494">
        <v>13000</v>
      </c>
      <c r="H494">
        <v>12440</v>
      </c>
      <c r="I494">
        <v>290</v>
      </c>
      <c r="J494">
        <v>3770</v>
      </c>
      <c r="K494">
        <v>56970</v>
      </c>
      <c r="Z494" s="24">
        <v>3.0800000000000001E-2</v>
      </c>
      <c r="AA494" s="23">
        <v>229896</v>
      </c>
      <c r="AB494" s="23">
        <v>48283</v>
      </c>
      <c r="AC494" s="23">
        <v>48449</v>
      </c>
      <c r="AD494" s="23">
        <v>549</v>
      </c>
      <c r="AE494" s="23">
        <v>0</v>
      </c>
      <c r="AF494" s="23">
        <v>327177</v>
      </c>
      <c r="AG494">
        <f t="shared" si="7"/>
        <v>8.8927330447781616E-5</v>
      </c>
    </row>
    <row r="495" spans="1:33">
      <c r="A495" t="s">
        <v>27</v>
      </c>
      <c r="B495" t="s">
        <v>1</v>
      </c>
      <c r="C495">
        <v>1990</v>
      </c>
      <c r="D495">
        <v>0</v>
      </c>
      <c r="E495">
        <v>0.64</v>
      </c>
      <c r="F495">
        <v>17522</v>
      </c>
      <c r="G495">
        <v>11490</v>
      </c>
      <c r="H495">
        <v>16942</v>
      </c>
      <c r="I495">
        <v>191</v>
      </c>
      <c r="J495">
        <v>4602</v>
      </c>
      <c r="K495">
        <v>50747</v>
      </c>
      <c r="Z495" s="24">
        <v>3.0800000000000001E-2</v>
      </c>
      <c r="AA495" s="23">
        <v>382311</v>
      </c>
      <c r="AB495" s="23">
        <v>57620</v>
      </c>
      <c r="AC495" s="23">
        <v>437422</v>
      </c>
      <c r="AD495" s="23">
        <v>1567</v>
      </c>
      <c r="AE495" s="23">
        <v>906</v>
      </c>
      <c r="AF495" s="23">
        <v>879826</v>
      </c>
      <c r="AG495">
        <f t="shared" si="7"/>
        <v>2.3913837903810446E-4</v>
      </c>
    </row>
    <row r="496" spans="1:33">
      <c r="A496" t="s">
        <v>27</v>
      </c>
      <c r="B496" t="s">
        <v>1</v>
      </c>
      <c r="C496">
        <v>1991</v>
      </c>
      <c r="D496">
        <v>0</v>
      </c>
      <c r="E496">
        <v>13.45</v>
      </c>
      <c r="F496">
        <v>11470</v>
      </c>
      <c r="G496">
        <v>11809</v>
      </c>
      <c r="H496">
        <v>17214</v>
      </c>
      <c r="I496">
        <v>183</v>
      </c>
      <c r="J496">
        <v>3899</v>
      </c>
      <c r="K496">
        <v>44575</v>
      </c>
      <c r="Z496" s="24">
        <v>3.0800000000000001E-2</v>
      </c>
      <c r="AA496" s="23">
        <v>3111799</v>
      </c>
      <c r="AB496" s="23">
        <v>1547317</v>
      </c>
      <c r="AC496" s="23">
        <v>956050</v>
      </c>
      <c r="AD496" s="23">
        <v>16832</v>
      </c>
      <c r="AE496" s="23">
        <v>0</v>
      </c>
      <c r="AF496" s="23">
        <v>5631998</v>
      </c>
      <c r="AG496">
        <f t="shared" si="7"/>
        <v>1.5307877608366272E-3</v>
      </c>
    </row>
    <row r="497" spans="1:33">
      <c r="A497" t="s">
        <v>27</v>
      </c>
      <c r="B497" t="s">
        <v>1</v>
      </c>
      <c r="C497">
        <v>1992</v>
      </c>
      <c r="D497">
        <v>0</v>
      </c>
      <c r="E497">
        <v>1.81</v>
      </c>
      <c r="F497">
        <v>17928</v>
      </c>
      <c r="G497">
        <v>11797</v>
      </c>
      <c r="H497">
        <v>19161</v>
      </c>
      <c r="I497">
        <v>202</v>
      </c>
      <c r="J497">
        <v>3728</v>
      </c>
      <c r="K497">
        <v>52816</v>
      </c>
      <c r="Z497" s="24">
        <v>3.0899999999999997E-2</v>
      </c>
      <c r="AA497" s="23">
        <v>50278</v>
      </c>
      <c r="AB497" s="23">
        <v>16278</v>
      </c>
      <c r="AC497" s="23">
        <v>327079</v>
      </c>
      <c r="AD497" s="23">
        <v>711</v>
      </c>
      <c r="AE497" s="23">
        <v>38515</v>
      </c>
      <c r="AF497" s="23">
        <v>432861</v>
      </c>
      <c r="AG497">
        <f t="shared" si="7"/>
        <v>1.1765244251569395E-4</v>
      </c>
    </row>
    <row r="498" spans="1:33">
      <c r="A498" t="s">
        <v>27</v>
      </c>
      <c r="B498" t="s">
        <v>1</v>
      </c>
      <c r="C498">
        <v>1993</v>
      </c>
      <c r="D498">
        <v>0</v>
      </c>
      <c r="E498">
        <v>4.78</v>
      </c>
      <c r="F498">
        <v>20008</v>
      </c>
      <c r="G498">
        <v>12229</v>
      </c>
      <c r="H498">
        <v>16036</v>
      </c>
      <c r="I498">
        <v>182</v>
      </c>
      <c r="J498">
        <v>3059</v>
      </c>
      <c r="K498">
        <v>51514</v>
      </c>
      <c r="Z498" s="24">
        <v>3.1E-2</v>
      </c>
      <c r="AA498" s="23">
        <v>26147</v>
      </c>
      <c r="AB498" s="23">
        <v>16071</v>
      </c>
      <c r="AC498" s="23">
        <v>181184</v>
      </c>
      <c r="AD498" s="23">
        <v>326</v>
      </c>
      <c r="AE498" s="23">
        <v>9147</v>
      </c>
      <c r="AF498" s="23">
        <v>232875</v>
      </c>
      <c r="AG498">
        <f t="shared" si="7"/>
        <v>6.3295867613026422E-5</v>
      </c>
    </row>
    <row r="499" spans="1:33">
      <c r="A499" t="s">
        <v>27</v>
      </c>
      <c r="B499" t="s">
        <v>1</v>
      </c>
      <c r="C499">
        <v>1994</v>
      </c>
      <c r="D499">
        <v>0</v>
      </c>
      <c r="E499">
        <v>8.42</v>
      </c>
      <c r="F499">
        <v>19039</v>
      </c>
      <c r="G499">
        <v>12963</v>
      </c>
      <c r="H499">
        <v>15729</v>
      </c>
      <c r="I499">
        <v>191</v>
      </c>
      <c r="J499">
        <v>2783</v>
      </c>
      <c r="K499">
        <v>50705</v>
      </c>
      <c r="Z499" s="24">
        <v>3.1E-2</v>
      </c>
      <c r="AA499" s="23">
        <v>213901</v>
      </c>
      <c r="AB499" s="23">
        <v>367429</v>
      </c>
      <c r="AC499" s="23">
        <v>120392</v>
      </c>
      <c r="AD499" s="23">
        <v>0</v>
      </c>
      <c r="AE499" s="23">
        <v>4838</v>
      </c>
      <c r="AF499" s="23">
        <v>706560</v>
      </c>
      <c r="AG499">
        <f t="shared" si="7"/>
        <v>1.9204435092070828E-4</v>
      </c>
    </row>
    <row r="500" spans="1:33">
      <c r="A500" t="s">
        <v>27</v>
      </c>
      <c r="B500" t="s">
        <v>1</v>
      </c>
      <c r="C500">
        <v>1995</v>
      </c>
      <c r="D500">
        <v>0</v>
      </c>
      <c r="E500">
        <v>8.15</v>
      </c>
      <c r="F500">
        <v>19500</v>
      </c>
      <c r="G500">
        <v>13100</v>
      </c>
      <c r="H500">
        <v>17300</v>
      </c>
      <c r="I500">
        <v>200</v>
      </c>
      <c r="J500">
        <v>2900</v>
      </c>
      <c r="K500">
        <v>53000</v>
      </c>
      <c r="Z500" s="24">
        <v>3.1E-2</v>
      </c>
      <c r="AA500" s="23">
        <v>1809860</v>
      </c>
      <c r="AB500" s="23">
        <v>320117</v>
      </c>
      <c r="AC500" s="23">
        <v>2865693</v>
      </c>
      <c r="AD500" s="23">
        <v>24828</v>
      </c>
      <c r="AE500" s="23">
        <v>525016</v>
      </c>
      <c r="AF500" s="23">
        <v>5545514</v>
      </c>
      <c r="AG500">
        <f t="shared" si="7"/>
        <v>1.5072812452611253E-3</v>
      </c>
    </row>
    <row r="501" spans="1:33">
      <c r="A501" t="s">
        <v>27</v>
      </c>
      <c r="B501" t="s">
        <v>1</v>
      </c>
      <c r="C501">
        <v>1996</v>
      </c>
      <c r="D501">
        <v>0</v>
      </c>
      <c r="E501">
        <v>8.16</v>
      </c>
      <c r="F501">
        <v>20499</v>
      </c>
      <c r="G501">
        <v>13579</v>
      </c>
      <c r="H501">
        <v>18890</v>
      </c>
      <c r="I501">
        <v>198</v>
      </c>
      <c r="J501">
        <v>2627</v>
      </c>
      <c r="K501">
        <v>55793</v>
      </c>
      <c r="Z501" s="24">
        <v>3.1099999999999999E-2</v>
      </c>
      <c r="AA501" s="23">
        <v>26200</v>
      </c>
      <c r="AB501" s="23">
        <v>32300</v>
      </c>
      <c r="AC501" s="23">
        <v>27300</v>
      </c>
      <c r="AD501" s="23">
        <v>0</v>
      </c>
      <c r="AE501" s="23">
        <v>0</v>
      </c>
      <c r="AF501" s="23">
        <v>85800</v>
      </c>
      <c r="AG501">
        <f t="shared" si="7"/>
        <v>2.3320603075459651E-5</v>
      </c>
    </row>
    <row r="502" spans="1:33">
      <c r="A502" t="s">
        <v>27</v>
      </c>
      <c r="B502" t="s">
        <v>1</v>
      </c>
      <c r="C502">
        <v>1997</v>
      </c>
      <c r="D502">
        <v>0</v>
      </c>
      <c r="E502">
        <v>5.55</v>
      </c>
      <c r="F502">
        <v>21144</v>
      </c>
      <c r="G502">
        <v>13620</v>
      </c>
      <c r="H502">
        <v>18595</v>
      </c>
      <c r="I502">
        <v>196</v>
      </c>
      <c r="J502">
        <v>2197</v>
      </c>
      <c r="K502">
        <v>55752</v>
      </c>
      <c r="Z502" s="24">
        <v>3.1099999999999999E-2</v>
      </c>
      <c r="AA502" s="23">
        <v>33385</v>
      </c>
      <c r="AB502" s="23">
        <v>32736</v>
      </c>
      <c r="AC502" s="23">
        <v>286654</v>
      </c>
      <c r="AD502" s="23">
        <v>251</v>
      </c>
      <c r="AE502" s="23">
        <v>9020</v>
      </c>
      <c r="AF502" s="23">
        <v>362046</v>
      </c>
      <c r="AG502">
        <f t="shared" si="7"/>
        <v>9.8404790921420346E-5</v>
      </c>
    </row>
    <row r="503" spans="1:33">
      <c r="A503" t="s">
        <v>27</v>
      </c>
      <c r="B503" t="s">
        <v>1</v>
      </c>
      <c r="C503">
        <v>1998</v>
      </c>
      <c r="D503">
        <v>0</v>
      </c>
      <c r="E503">
        <v>6.3</v>
      </c>
      <c r="F503">
        <v>19181</v>
      </c>
      <c r="G503">
        <v>12853</v>
      </c>
      <c r="H503">
        <v>18654</v>
      </c>
      <c r="I503">
        <v>197</v>
      </c>
      <c r="J503">
        <v>2283</v>
      </c>
      <c r="K503">
        <v>53168</v>
      </c>
      <c r="Z503" s="24">
        <v>3.1200000000000002E-2</v>
      </c>
      <c r="AA503" s="23">
        <v>4349</v>
      </c>
      <c r="AB503" s="23">
        <v>5251</v>
      </c>
      <c r="AC503" s="23">
        <v>20151</v>
      </c>
      <c r="AD503" s="23">
        <v>0</v>
      </c>
      <c r="AE503" s="23">
        <v>0</v>
      </c>
      <c r="AF503" s="23">
        <v>29751</v>
      </c>
      <c r="AG503">
        <f t="shared" si="7"/>
        <v>8.0863783461305382E-6</v>
      </c>
    </row>
    <row r="504" spans="1:33">
      <c r="A504" t="s">
        <v>27</v>
      </c>
      <c r="B504" t="s">
        <v>1</v>
      </c>
      <c r="C504">
        <v>1999</v>
      </c>
      <c r="D504">
        <v>0</v>
      </c>
      <c r="E504">
        <v>7.15</v>
      </c>
      <c r="F504">
        <v>19165</v>
      </c>
      <c r="G504">
        <v>12909</v>
      </c>
      <c r="H504">
        <v>17588</v>
      </c>
      <c r="I504">
        <v>188</v>
      </c>
      <c r="J504">
        <v>3330</v>
      </c>
      <c r="K504">
        <v>53180</v>
      </c>
      <c r="Z504" s="24">
        <v>3.1200000000000002E-2</v>
      </c>
      <c r="AA504" s="23">
        <v>0</v>
      </c>
      <c r="AB504" s="23">
        <v>0</v>
      </c>
      <c r="AC504" s="23">
        <v>32743</v>
      </c>
      <c r="AD504" s="23">
        <v>0</v>
      </c>
      <c r="AE504" s="23">
        <v>0</v>
      </c>
      <c r="AF504" s="23">
        <v>32743</v>
      </c>
      <c r="AG504">
        <f t="shared" si="7"/>
        <v>8.8996096328645154E-6</v>
      </c>
    </row>
    <row r="505" spans="1:33">
      <c r="A505" t="s">
        <v>27</v>
      </c>
      <c r="B505" t="s">
        <v>1</v>
      </c>
      <c r="C505">
        <v>2000</v>
      </c>
      <c r="D505">
        <v>0</v>
      </c>
      <c r="E505">
        <v>12.21</v>
      </c>
      <c r="F505">
        <v>19740</v>
      </c>
      <c r="G505">
        <v>13281</v>
      </c>
      <c r="H505">
        <v>14184</v>
      </c>
      <c r="I505">
        <v>181</v>
      </c>
      <c r="J505">
        <v>2986</v>
      </c>
      <c r="K505">
        <v>50372</v>
      </c>
      <c r="Z505" s="24">
        <v>3.1200000000000002E-2</v>
      </c>
      <c r="AA505" s="23">
        <v>390229</v>
      </c>
      <c r="AB505" s="23">
        <v>106221</v>
      </c>
      <c r="AC505" s="23">
        <v>6364</v>
      </c>
      <c r="AD505" s="23">
        <v>0</v>
      </c>
      <c r="AE505" s="23">
        <v>0</v>
      </c>
      <c r="AF505" s="23">
        <v>502814</v>
      </c>
      <c r="AG505">
        <f t="shared" si="7"/>
        <v>1.3666580087161036E-4</v>
      </c>
    </row>
    <row r="506" spans="1:33">
      <c r="A506" t="s">
        <v>27</v>
      </c>
      <c r="B506" t="s">
        <v>1</v>
      </c>
      <c r="C506">
        <v>2001</v>
      </c>
      <c r="D506">
        <v>0</v>
      </c>
      <c r="E506">
        <v>3.69</v>
      </c>
      <c r="F506">
        <v>18724</v>
      </c>
      <c r="G506">
        <v>26274</v>
      </c>
      <c r="H506">
        <v>3772</v>
      </c>
      <c r="I506">
        <v>0</v>
      </c>
      <c r="J506">
        <v>2657</v>
      </c>
      <c r="K506">
        <v>51427</v>
      </c>
      <c r="Z506" s="24">
        <v>3.1200000000000002E-2</v>
      </c>
      <c r="AA506" s="23">
        <v>282068</v>
      </c>
      <c r="AB506" s="23">
        <v>282453</v>
      </c>
      <c r="AC506" s="23">
        <v>102326</v>
      </c>
      <c r="AD506" s="23">
        <v>0</v>
      </c>
      <c r="AE506" s="23">
        <v>20609</v>
      </c>
      <c r="AF506" s="23">
        <v>687456</v>
      </c>
      <c r="AG506">
        <f t="shared" si="7"/>
        <v>1.8685184741075979E-4</v>
      </c>
    </row>
    <row r="507" spans="1:33">
      <c r="A507" t="s">
        <v>27</v>
      </c>
      <c r="B507" t="s">
        <v>1</v>
      </c>
      <c r="C507">
        <v>2002</v>
      </c>
      <c r="D507">
        <v>0</v>
      </c>
      <c r="E507">
        <v>8.64</v>
      </c>
      <c r="F507">
        <v>19830</v>
      </c>
      <c r="G507">
        <v>29766</v>
      </c>
      <c r="H507">
        <v>1942</v>
      </c>
      <c r="I507">
        <v>0</v>
      </c>
      <c r="J507">
        <v>2550</v>
      </c>
      <c r="K507">
        <v>54088</v>
      </c>
      <c r="Z507" s="24">
        <v>3.1200000000000002E-2</v>
      </c>
      <c r="AA507" s="23">
        <v>0</v>
      </c>
      <c r="AB507" s="23">
        <v>0</v>
      </c>
      <c r="AC507" s="23">
        <v>922406</v>
      </c>
      <c r="AD507" s="23">
        <v>0</v>
      </c>
      <c r="AE507" s="23">
        <v>0</v>
      </c>
      <c r="AF507" s="23">
        <v>922406</v>
      </c>
      <c r="AG507">
        <f t="shared" si="7"/>
        <v>2.5071170396762744E-4</v>
      </c>
    </row>
    <row r="508" spans="1:33">
      <c r="A508" t="s">
        <v>27</v>
      </c>
      <c r="B508" t="s">
        <v>1</v>
      </c>
      <c r="C508">
        <v>2003</v>
      </c>
      <c r="D508">
        <v>0</v>
      </c>
      <c r="E508">
        <v>10.18</v>
      </c>
      <c r="F508">
        <v>18857</v>
      </c>
      <c r="G508">
        <v>32394</v>
      </c>
      <c r="H508">
        <v>1024</v>
      </c>
      <c r="I508">
        <v>0</v>
      </c>
      <c r="J508">
        <v>0</v>
      </c>
      <c r="K508">
        <v>52275</v>
      </c>
      <c r="Z508" s="24">
        <v>3.1200000000000002E-2</v>
      </c>
      <c r="AA508" s="23">
        <v>376088</v>
      </c>
      <c r="AB508" s="23">
        <v>195515</v>
      </c>
      <c r="AC508" s="23">
        <v>739332</v>
      </c>
      <c r="AD508" s="23">
        <v>1751</v>
      </c>
      <c r="AE508" s="23">
        <v>1427</v>
      </c>
      <c r="AF508" s="23">
        <v>1314113</v>
      </c>
      <c r="AG508">
        <f t="shared" si="7"/>
        <v>3.5717841106412018E-4</v>
      </c>
    </row>
    <row r="509" spans="1:33">
      <c r="A509" t="s">
        <v>27</v>
      </c>
      <c r="B509" t="s">
        <v>1</v>
      </c>
      <c r="C509">
        <v>2004</v>
      </c>
      <c r="D509">
        <v>0</v>
      </c>
      <c r="E509">
        <v>4.97</v>
      </c>
      <c r="F509">
        <v>18768</v>
      </c>
      <c r="G509">
        <v>32719</v>
      </c>
      <c r="H509">
        <v>2303</v>
      </c>
      <c r="I509">
        <v>0</v>
      </c>
      <c r="J509">
        <v>0</v>
      </c>
      <c r="K509">
        <v>53790</v>
      </c>
      <c r="Z509" s="24">
        <v>3.1300000000000001E-2</v>
      </c>
      <c r="AA509" s="23">
        <v>23058</v>
      </c>
      <c r="AB509" s="23">
        <v>45747</v>
      </c>
      <c r="AC509" s="23">
        <v>3101</v>
      </c>
      <c r="AD509" s="23">
        <v>0</v>
      </c>
      <c r="AE509" s="23">
        <v>0</v>
      </c>
      <c r="AF509" s="23">
        <v>71906</v>
      </c>
      <c r="AG509">
        <f t="shared" si="7"/>
        <v>1.9544187467878807E-5</v>
      </c>
    </row>
    <row r="510" spans="1:33">
      <c r="A510" t="s">
        <v>27</v>
      </c>
      <c r="B510" t="s">
        <v>1</v>
      </c>
      <c r="C510">
        <v>2005</v>
      </c>
      <c r="D510">
        <v>0</v>
      </c>
      <c r="E510">
        <v>6.46</v>
      </c>
      <c r="F510">
        <v>19327</v>
      </c>
      <c r="G510">
        <v>33009</v>
      </c>
      <c r="H510">
        <v>3347</v>
      </c>
      <c r="I510">
        <v>0</v>
      </c>
      <c r="J510">
        <v>0</v>
      </c>
      <c r="K510">
        <v>55683</v>
      </c>
      <c r="Z510" s="24">
        <v>3.1300000000000001E-2</v>
      </c>
      <c r="AA510" s="23">
        <v>153900</v>
      </c>
      <c r="AB510" s="23">
        <v>86715</v>
      </c>
      <c r="AC510" s="23">
        <v>85571</v>
      </c>
      <c r="AD510" s="23">
        <v>1219</v>
      </c>
      <c r="AE510" s="23">
        <v>0</v>
      </c>
      <c r="AF510" s="23">
        <v>327405</v>
      </c>
      <c r="AG510">
        <f t="shared" si="7"/>
        <v>8.898930128112899E-5</v>
      </c>
    </row>
    <row r="511" spans="1:33">
      <c r="A511" t="s">
        <v>27</v>
      </c>
      <c r="B511" t="s">
        <v>1</v>
      </c>
      <c r="C511">
        <v>2006</v>
      </c>
      <c r="D511">
        <v>0</v>
      </c>
      <c r="E511">
        <v>7.02</v>
      </c>
      <c r="F511">
        <v>19614</v>
      </c>
      <c r="G511">
        <v>32174</v>
      </c>
      <c r="H511">
        <v>4086</v>
      </c>
      <c r="I511">
        <v>0</v>
      </c>
      <c r="J511">
        <v>0</v>
      </c>
      <c r="K511">
        <v>55874</v>
      </c>
      <c r="Z511" s="24">
        <v>3.1300000000000001E-2</v>
      </c>
      <c r="AA511" s="23">
        <v>79670</v>
      </c>
      <c r="AB511" s="23">
        <v>376043</v>
      </c>
      <c r="AC511" s="23">
        <v>478040</v>
      </c>
      <c r="AD511" s="23">
        <v>682</v>
      </c>
      <c r="AE511" s="23">
        <v>8244</v>
      </c>
      <c r="AF511" s="23">
        <v>942679</v>
      </c>
      <c r="AG511">
        <f t="shared" si="7"/>
        <v>2.562219438994316E-4</v>
      </c>
    </row>
    <row r="512" spans="1:33">
      <c r="A512" t="s">
        <v>28</v>
      </c>
      <c r="B512" t="s">
        <v>1</v>
      </c>
      <c r="C512">
        <v>1988</v>
      </c>
      <c r="D512">
        <v>0</v>
      </c>
      <c r="E512">
        <v>8.66</v>
      </c>
      <c r="F512">
        <v>184311</v>
      </c>
      <c r="G512">
        <v>39311</v>
      </c>
      <c r="H512">
        <v>16344</v>
      </c>
      <c r="I512">
        <v>58</v>
      </c>
      <c r="J512">
        <v>45339</v>
      </c>
      <c r="K512">
        <v>285363</v>
      </c>
      <c r="Z512" s="24">
        <v>3.1300000000000001E-2</v>
      </c>
      <c r="AA512" s="23">
        <v>622196</v>
      </c>
      <c r="AB512" s="23">
        <v>879500</v>
      </c>
      <c r="AC512" s="23">
        <v>80551</v>
      </c>
      <c r="AD512" s="23">
        <v>0</v>
      </c>
      <c r="AE512" s="23">
        <v>5431</v>
      </c>
      <c r="AF512" s="23">
        <v>1587678</v>
      </c>
      <c r="AG512">
        <f t="shared" si="7"/>
        <v>4.3153389801444791E-4</v>
      </c>
    </row>
    <row r="513" spans="1:33">
      <c r="A513" t="s">
        <v>28</v>
      </c>
      <c r="B513" t="s">
        <v>1</v>
      </c>
      <c r="C513">
        <v>1989</v>
      </c>
      <c r="D513">
        <v>0</v>
      </c>
      <c r="E513">
        <v>8.7200000000000006</v>
      </c>
      <c r="F513">
        <v>203981</v>
      </c>
      <c r="G513">
        <v>41908</v>
      </c>
      <c r="H513">
        <v>15490</v>
      </c>
      <c r="I513">
        <v>68</v>
      </c>
      <c r="J513">
        <v>42109</v>
      </c>
      <c r="K513">
        <v>303556</v>
      </c>
      <c r="Z513" s="24">
        <v>3.1400000000000004E-2</v>
      </c>
      <c r="AA513" s="23">
        <v>2345</v>
      </c>
      <c r="AB513" s="23">
        <v>0</v>
      </c>
      <c r="AC513" s="23">
        <v>0</v>
      </c>
      <c r="AD513" s="23">
        <v>0</v>
      </c>
      <c r="AE513" s="23">
        <v>857</v>
      </c>
      <c r="AF513" s="23">
        <v>3202</v>
      </c>
      <c r="AG513">
        <f t="shared" si="7"/>
        <v>8.7030968586971801E-7</v>
      </c>
    </row>
    <row r="514" spans="1:33">
      <c r="A514" t="s">
        <v>28</v>
      </c>
      <c r="B514" t="s">
        <v>1</v>
      </c>
      <c r="C514">
        <v>1990</v>
      </c>
      <c r="D514">
        <v>0</v>
      </c>
      <c r="E514">
        <v>8.19</v>
      </c>
      <c r="F514">
        <v>210481</v>
      </c>
      <c r="G514">
        <v>43737</v>
      </c>
      <c r="H514">
        <v>16168</v>
      </c>
      <c r="I514">
        <v>73</v>
      </c>
      <c r="J514">
        <v>48369</v>
      </c>
      <c r="K514">
        <v>318828</v>
      </c>
      <c r="Z514" s="24">
        <v>3.1400000000000004E-2</v>
      </c>
      <c r="AA514" s="23">
        <v>30522</v>
      </c>
      <c r="AB514" s="23">
        <v>17424</v>
      </c>
      <c r="AC514" s="23">
        <v>63046</v>
      </c>
      <c r="AD514" s="23">
        <v>81</v>
      </c>
      <c r="AE514" s="23">
        <v>1020</v>
      </c>
      <c r="AF514" s="23">
        <v>112093</v>
      </c>
      <c r="AG514">
        <f t="shared" si="7"/>
        <v>3.0467090449154996E-5</v>
      </c>
    </row>
    <row r="515" spans="1:33">
      <c r="A515" t="s">
        <v>28</v>
      </c>
      <c r="B515" t="s">
        <v>1</v>
      </c>
      <c r="C515">
        <v>1991</v>
      </c>
      <c r="D515">
        <v>0</v>
      </c>
      <c r="E515">
        <v>7.52</v>
      </c>
      <c r="F515">
        <v>241379</v>
      </c>
      <c r="G515">
        <v>65206</v>
      </c>
      <c r="H515">
        <v>0</v>
      </c>
      <c r="I515">
        <v>74</v>
      </c>
      <c r="J515">
        <v>47774</v>
      </c>
      <c r="K515">
        <v>354433</v>
      </c>
      <c r="Z515" s="24">
        <v>3.15E-2</v>
      </c>
      <c r="AA515" s="23">
        <v>1758</v>
      </c>
      <c r="AB515" s="23">
        <v>89</v>
      </c>
      <c r="AC515" s="23">
        <v>0</v>
      </c>
      <c r="AD515" s="23">
        <v>0</v>
      </c>
      <c r="AE515" s="23">
        <v>0</v>
      </c>
      <c r="AF515" s="23">
        <v>1847</v>
      </c>
      <c r="AG515">
        <f t="shared" ref="AG515:AG578" si="8">AF515/AF$3340</f>
        <v>5.020181104938692E-7</v>
      </c>
    </row>
    <row r="516" spans="1:33">
      <c r="A516" t="s">
        <v>28</v>
      </c>
      <c r="B516" t="s">
        <v>1</v>
      </c>
      <c r="C516">
        <v>1992</v>
      </c>
      <c r="D516">
        <v>0</v>
      </c>
      <c r="E516">
        <v>7.78</v>
      </c>
      <c r="F516">
        <v>234647</v>
      </c>
      <c r="G516">
        <v>48367</v>
      </c>
      <c r="H516">
        <v>18175</v>
      </c>
      <c r="I516">
        <v>76</v>
      </c>
      <c r="J516">
        <v>45449</v>
      </c>
      <c r="K516">
        <v>346714</v>
      </c>
      <c r="Z516" s="24">
        <v>3.15E-2</v>
      </c>
      <c r="AA516" s="23">
        <v>49683</v>
      </c>
      <c r="AB516" s="23">
        <v>20293</v>
      </c>
      <c r="AC516" s="23">
        <v>45932</v>
      </c>
      <c r="AD516" s="23">
        <v>216</v>
      </c>
      <c r="AE516" s="23">
        <v>241</v>
      </c>
      <c r="AF516" s="23">
        <v>116365</v>
      </c>
      <c r="AG516">
        <f t="shared" si="8"/>
        <v>3.1628228168716345E-5</v>
      </c>
    </row>
    <row r="517" spans="1:33">
      <c r="A517" t="s">
        <v>28</v>
      </c>
      <c r="B517" t="s">
        <v>1</v>
      </c>
      <c r="C517">
        <v>1993</v>
      </c>
      <c r="D517">
        <v>0</v>
      </c>
      <c r="E517">
        <v>7.16</v>
      </c>
      <c r="F517">
        <v>281889</v>
      </c>
      <c r="G517">
        <v>52697</v>
      </c>
      <c r="H517">
        <v>14890</v>
      </c>
      <c r="I517">
        <v>78</v>
      </c>
      <c r="J517">
        <v>41702</v>
      </c>
      <c r="K517">
        <v>391256</v>
      </c>
      <c r="Z517" s="24">
        <v>3.15E-2</v>
      </c>
      <c r="AA517" s="23">
        <v>176847</v>
      </c>
      <c r="AB517" s="23">
        <v>39063</v>
      </c>
      <c r="AC517" s="23">
        <v>80058</v>
      </c>
      <c r="AD517" s="23">
        <v>0</v>
      </c>
      <c r="AE517" s="23">
        <v>8875</v>
      </c>
      <c r="AF517" s="23">
        <v>304843</v>
      </c>
      <c r="AG517">
        <f t="shared" si="8"/>
        <v>8.2856906798745299E-5</v>
      </c>
    </row>
    <row r="518" spans="1:33">
      <c r="A518" t="s">
        <v>28</v>
      </c>
      <c r="B518" t="s">
        <v>1</v>
      </c>
      <c r="C518">
        <v>1994</v>
      </c>
      <c r="D518">
        <v>0</v>
      </c>
      <c r="E518">
        <v>7.61</v>
      </c>
      <c r="F518">
        <v>272940</v>
      </c>
      <c r="G518">
        <v>56387</v>
      </c>
      <c r="H518">
        <v>14171</v>
      </c>
      <c r="I518">
        <v>81</v>
      </c>
      <c r="J518">
        <v>55156</v>
      </c>
      <c r="K518">
        <v>398735</v>
      </c>
      <c r="Z518" s="24">
        <v>3.15E-2</v>
      </c>
      <c r="AA518" s="23">
        <v>236225</v>
      </c>
      <c r="AB518" s="23">
        <v>34341</v>
      </c>
      <c r="AC518" s="23">
        <v>259869</v>
      </c>
      <c r="AD518" s="23">
        <v>2049</v>
      </c>
      <c r="AE518" s="23">
        <v>1208</v>
      </c>
      <c r="AF518" s="23">
        <v>533692</v>
      </c>
      <c r="AG518">
        <f t="shared" si="8"/>
        <v>1.4505849995976938E-4</v>
      </c>
    </row>
    <row r="519" spans="1:33">
      <c r="A519" t="s">
        <v>28</v>
      </c>
      <c r="B519" t="s">
        <v>1</v>
      </c>
      <c r="C519">
        <v>1995</v>
      </c>
      <c r="D519">
        <v>0</v>
      </c>
      <c r="E519">
        <v>6.45</v>
      </c>
      <c r="F519">
        <v>282587</v>
      </c>
      <c r="G519">
        <v>56902</v>
      </c>
      <c r="H519">
        <v>13494</v>
      </c>
      <c r="I519">
        <v>84</v>
      </c>
      <c r="J519">
        <v>51522</v>
      </c>
      <c r="K519">
        <v>404589</v>
      </c>
      <c r="Z519" s="24">
        <v>3.15E-2</v>
      </c>
      <c r="AA519" s="23">
        <v>3129705</v>
      </c>
      <c r="AB519" s="23">
        <v>2179217</v>
      </c>
      <c r="AC519" s="23">
        <v>842789</v>
      </c>
      <c r="AD519" s="23">
        <v>0</v>
      </c>
      <c r="AE519" s="23">
        <v>0</v>
      </c>
      <c r="AF519" s="23">
        <v>6151711</v>
      </c>
      <c r="AG519">
        <f t="shared" si="8"/>
        <v>1.6720467420272608E-3</v>
      </c>
    </row>
    <row r="520" spans="1:33">
      <c r="A520" t="s">
        <v>28</v>
      </c>
      <c r="B520" t="s">
        <v>1</v>
      </c>
      <c r="C520">
        <v>1996</v>
      </c>
      <c r="D520">
        <v>0</v>
      </c>
      <c r="E520">
        <v>9.39</v>
      </c>
      <c r="F520">
        <v>305842</v>
      </c>
      <c r="G520">
        <v>59579</v>
      </c>
      <c r="H520">
        <v>14709</v>
      </c>
      <c r="I520">
        <v>84</v>
      </c>
      <c r="J520">
        <v>51628</v>
      </c>
      <c r="K520">
        <v>431842</v>
      </c>
      <c r="Z520" s="24">
        <v>3.1600000000000003E-2</v>
      </c>
      <c r="AA520" s="23">
        <v>9418</v>
      </c>
      <c r="AB520" s="23">
        <v>4208</v>
      </c>
      <c r="AC520" s="23">
        <v>0</v>
      </c>
      <c r="AD520" s="23">
        <v>394</v>
      </c>
      <c r="AE520" s="23">
        <v>5090</v>
      </c>
      <c r="AF520" s="23">
        <v>19110</v>
      </c>
      <c r="AG520">
        <f t="shared" si="8"/>
        <v>5.194134321352377E-6</v>
      </c>
    </row>
    <row r="521" spans="1:33">
      <c r="A521" t="s">
        <v>28</v>
      </c>
      <c r="B521" t="s">
        <v>1</v>
      </c>
      <c r="C521">
        <v>1997</v>
      </c>
      <c r="D521">
        <v>0</v>
      </c>
      <c r="E521">
        <v>7.44</v>
      </c>
      <c r="F521">
        <v>309400</v>
      </c>
      <c r="G521">
        <v>55007</v>
      </c>
      <c r="H521">
        <v>20128</v>
      </c>
      <c r="I521">
        <v>84</v>
      </c>
      <c r="J521">
        <v>49660</v>
      </c>
      <c r="K521">
        <v>434279</v>
      </c>
      <c r="Z521" s="24">
        <v>3.1600000000000003E-2</v>
      </c>
      <c r="AA521" s="23">
        <v>110702</v>
      </c>
      <c r="AB521" s="23">
        <v>27111</v>
      </c>
      <c r="AC521" s="23">
        <v>147287</v>
      </c>
      <c r="AD521" s="23">
        <v>904</v>
      </c>
      <c r="AE521" s="23">
        <v>443</v>
      </c>
      <c r="AF521" s="23">
        <v>286447</v>
      </c>
      <c r="AG521">
        <f t="shared" si="8"/>
        <v>7.7856839034454444E-5</v>
      </c>
    </row>
    <row r="522" spans="1:33">
      <c r="A522" t="s">
        <v>28</v>
      </c>
      <c r="B522" t="s">
        <v>1</v>
      </c>
      <c r="C522">
        <v>1998</v>
      </c>
      <c r="D522">
        <v>0</v>
      </c>
      <c r="E522">
        <v>8.73</v>
      </c>
      <c r="F522">
        <v>323242</v>
      </c>
      <c r="G522">
        <v>59854</v>
      </c>
      <c r="H522">
        <v>22466</v>
      </c>
      <c r="I522">
        <v>85</v>
      </c>
      <c r="J522">
        <v>44284</v>
      </c>
      <c r="K522">
        <v>449931</v>
      </c>
      <c r="Z522" s="24">
        <v>3.1699999999999999E-2</v>
      </c>
      <c r="AA522" s="23">
        <v>172818</v>
      </c>
      <c r="AB522" s="23">
        <v>100597</v>
      </c>
      <c r="AC522" s="23">
        <v>144575</v>
      </c>
      <c r="AD522" s="23">
        <v>1846</v>
      </c>
      <c r="AE522" s="23">
        <v>0</v>
      </c>
      <c r="AF522" s="23">
        <v>419836</v>
      </c>
      <c r="AG522">
        <f t="shared" si="8"/>
        <v>1.1411222275977481E-4</v>
      </c>
    </row>
    <row r="523" spans="1:33">
      <c r="A523" t="s">
        <v>28</v>
      </c>
      <c r="B523" t="s">
        <v>1</v>
      </c>
      <c r="C523">
        <v>1999</v>
      </c>
      <c r="D523">
        <v>0</v>
      </c>
      <c r="E523">
        <v>6.7</v>
      </c>
      <c r="F523">
        <v>349201</v>
      </c>
      <c r="G523">
        <v>68601</v>
      </c>
      <c r="H523">
        <v>22206</v>
      </c>
      <c r="I523">
        <v>90</v>
      </c>
      <c r="J523">
        <v>51850</v>
      </c>
      <c r="K523">
        <v>491948</v>
      </c>
      <c r="Z523" s="24">
        <v>3.1699999999999999E-2</v>
      </c>
      <c r="AA523" s="23">
        <v>7433218</v>
      </c>
      <c r="AB523" s="23">
        <v>7425287</v>
      </c>
      <c r="AC523" s="23">
        <v>4912393</v>
      </c>
      <c r="AD523" s="23">
        <v>101646</v>
      </c>
      <c r="AE523" s="23">
        <v>0</v>
      </c>
      <c r="AF523" s="23">
        <v>19872544</v>
      </c>
      <c r="AG523">
        <f t="shared" si="8"/>
        <v>5.4013952298788727E-3</v>
      </c>
    </row>
    <row r="524" spans="1:33">
      <c r="A524" t="s">
        <v>28</v>
      </c>
      <c r="B524" t="s">
        <v>1</v>
      </c>
      <c r="C524">
        <v>2000</v>
      </c>
      <c r="D524">
        <v>0</v>
      </c>
      <c r="E524">
        <v>7.19</v>
      </c>
      <c r="F524">
        <v>367297</v>
      </c>
      <c r="G524">
        <v>72330</v>
      </c>
      <c r="H524">
        <v>27043</v>
      </c>
      <c r="I524">
        <v>120</v>
      </c>
      <c r="J524">
        <v>55342</v>
      </c>
      <c r="K524">
        <v>522132</v>
      </c>
      <c r="Z524" s="24">
        <v>3.1800000000000002E-2</v>
      </c>
      <c r="AA524" s="23">
        <v>81312</v>
      </c>
      <c r="AB524" s="23">
        <v>79464</v>
      </c>
      <c r="AC524" s="23">
        <v>0</v>
      </c>
      <c r="AD524" s="23">
        <v>0</v>
      </c>
      <c r="AE524" s="23">
        <v>0</v>
      </c>
      <c r="AF524" s="23">
        <v>160776</v>
      </c>
      <c r="AG524">
        <f t="shared" si="8"/>
        <v>4.3699222378322858E-5</v>
      </c>
    </row>
    <row r="525" spans="1:33">
      <c r="A525" t="s">
        <v>28</v>
      </c>
      <c r="B525" t="s">
        <v>1</v>
      </c>
      <c r="C525">
        <v>2001</v>
      </c>
      <c r="D525">
        <v>0</v>
      </c>
      <c r="E525">
        <v>7.16</v>
      </c>
      <c r="F525">
        <v>356232</v>
      </c>
      <c r="G525">
        <v>72131</v>
      </c>
      <c r="H525">
        <v>27083</v>
      </c>
      <c r="I525">
        <v>0</v>
      </c>
      <c r="J525">
        <v>58261</v>
      </c>
      <c r="K525">
        <v>513707</v>
      </c>
      <c r="Z525" s="24">
        <v>3.1800000000000002E-2</v>
      </c>
      <c r="AA525" s="23">
        <v>120783</v>
      </c>
      <c r="AB525" s="23">
        <v>62541</v>
      </c>
      <c r="AC525" s="23">
        <v>0</v>
      </c>
      <c r="AD525" s="23">
        <v>162</v>
      </c>
      <c r="AE525" s="23">
        <v>8577</v>
      </c>
      <c r="AF525" s="23">
        <v>192063</v>
      </c>
      <c r="AG525">
        <f t="shared" si="8"/>
        <v>5.2203088443846236E-5</v>
      </c>
    </row>
    <row r="526" spans="1:33">
      <c r="A526" t="s">
        <v>28</v>
      </c>
      <c r="B526" t="s">
        <v>1</v>
      </c>
      <c r="C526">
        <v>2002</v>
      </c>
      <c r="D526">
        <v>0</v>
      </c>
      <c r="E526">
        <v>7.43</v>
      </c>
      <c r="F526">
        <v>365703</v>
      </c>
      <c r="G526">
        <v>73582</v>
      </c>
      <c r="H526">
        <v>28834</v>
      </c>
      <c r="I526">
        <v>0</v>
      </c>
      <c r="J526">
        <v>57999</v>
      </c>
      <c r="K526">
        <v>526118</v>
      </c>
      <c r="Z526" s="24">
        <v>3.1899999999999998E-2</v>
      </c>
      <c r="AA526" s="23">
        <v>8770</v>
      </c>
      <c r="AB526" s="23">
        <v>7223</v>
      </c>
      <c r="AC526" s="23">
        <v>0</v>
      </c>
      <c r="AD526" s="23">
        <v>0</v>
      </c>
      <c r="AE526" s="23">
        <v>2781</v>
      </c>
      <c r="AF526" s="23">
        <v>18774</v>
      </c>
      <c r="AG526">
        <f t="shared" si="8"/>
        <v>5.1028088827351927E-6</v>
      </c>
    </row>
    <row r="527" spans="1:33">
      <c r="A527" t="s">
        <v>28</v>
      </c>
      <c r="B527" t="s">
        <v>1</v>
      </c>
      <c r="C527">
        <v>2003</v>
      </c>
      <c r="D527">
        <v>0</v>
      </c>
      <c r="E527">
        <v>6.97</v>
      </c>
      <c r="F527">
        <v>368047</v>
      </c>
      <c r="G527">
        <v>75240</v>
      </c>
      <c r="H527">
        <v>86602</v>
      </c>
      <c r="I527">
        <v>0</v>
      </c>
      <c r="J527">
        <v>0</v>
      </c>
      <c r="K527">
        <v>529889</v>
      </c>
      <c r="Z527" s="24">
        <v>3.1899999999999998E-2</v>
      </c>
      <c r="AA527" s="23">
        <v>28188</v>
      </c>
      <c r="AB527" s="23">
        <v>17678</v>
      </c>
      <c r="AC527" s="23">
        <v>132575</v>
      </c>
      <c r="AD527" s="23">
        <v>325</v>
      </c>
      <c r="AE527" s="23">
        <v>13521</v>
      </c>
      <c r="AF527" s="23">
        <v>192287</v>
      </c>
      <c r="AG527">
        <f t="shared" si="8"/>
        <v>5.2263972069591024E-5</v>
      </c>
    </row>
    <row r="528" spans="1:33">
      <c r="A528" t="s">
        <v>28</v>
      </c>
      <c r="B528" t="s">
        <v>1</v>
      </c>
      <c r="C528">
        <v>2004</v>
      </c>
      <c r="D528">
        <v>0</v>
      </c>
      <c r="E528">
        <v>7.08</v>
      </c>
      <c r="F528">
        <v>379981</v>
      </c>
      <c r="G528">
        <v>78931</v>
      </c>
      <c r="H528">
        <v>86471</v>
      </c>
      <c r="I528">
        <v>0</v>
      </c>
      <c r="J528">
        <v>0</v>
      </c>
      <c r="K528">
        <v>545383</v>
      </c>
      <c r="Z528" s="24">
        <v>3.1899999999999998E-2</v>
      </c>
      <c r="AA528" s="23">
        <v>180665</v>
      </c>
      <c r="AB528" s="23">
        <v>99421</v>
      </c>
      <c r="AC528" s="23">
        <v>44893</v>
      </c>
      <c r="AD528" s="23">
        <v>0</v>
      </c>
      <c r="AE528" s="23">
        <v>0</v>
      </c>
      <c r="AF528" s="23">
        <v>324979</v>
      </c>
      <c r="AG528">
        <f t="shared" si="8"/>
        <v>8.8329909870160864E-5</v>
      </c>
    </row>
    <row r="529" spans="1:33">
      <c r="A529" t="s">
        <v>28</v>
      </c>
      <c r="B529" t="s">
        <v>1</v>
      </c>
      <c r="C529">
        <v>2005</v>
      </c>
      <c r="D529">
        <v>0</v>
      </c>
      <c r="E529">
        <v>8.0299999999999994</v>
      </c>
      <c r="F529">
        <v>400482</v>
      </c>
      <c r="G529">
        <v>81563</v>
      </c>
      <c r="H529">
        <v>89512</v>
      </c>
      <c r="I529">
        <v>0</v>
      </c>
      <c r="J529">
        <v>0</v>
      </c>
      <c r="K529">
        <v>571557</v>
      </c>
      <c r="Z529" s="24">
        <v>3.2000000000000001E-2</v>
      </c>
      <c r="AA529" s="23">
        <v>6204</v>
      </c>
      <c r="AB529" s="23">
        <v>3772</v>
      </c>
      <c r="AC529" s="23">
        <v>0</v>
      </c>
      <c r="AD529" s="23">
        <v>0</v>
      </c>
      <c r="AE529" s="23">
        <v>0</v>
      </c>
      <c r="AF529" s="23">
        <v>9976</v>
      </c>
      <c r="AG529">
        <f t="shared" si="8"/>
        <v>2.7114957608483159E-6</v>
      </c>
    </row>
    <row r="530" spans="1:33">
      <c r="A530" t="s">
        <v>28</v>
      </c>
      <c r="B530" t="s">
        <v>1</v>
      </c>
      <c r="C530">
        <v>2006</v>
      </c>
      <c r="D530">
        <v>0</v>
      </c>
      <c r="E530">
        <v>5.96</v>
      </c>
      <c r="F530">
        <v>436123</v>
      </c>
      <c r="G530">
        <v>95593</v>
      </c>
      <c r="H530">
        <v>91334</v>
      </c>
      <c r="I530">
        <v>0</v>
      </c>
      <c r="J530">
        <v>0</v>
      </c>
      <c r="K530">
        <v>623050</v>
      </c>
      <c r="Z530" s="24">
        <v>3.2000000000000001E-2</v>
      </c>
      <c r="AA530" s="23">
        <v>12685</v>
      </c>
      <c r="AB530" s="23">
        <v>2622</v>
      </c>
      <c r="AC530" s="23">
        <v>24966</v>
      </c>
      <c r="AD530" s="23">
        <v>0</v>
      </c>
      <c r="AE530" s="23">
        <v>0</v>
      </c>
      <c r="AF530" s="23">
        <v>40273</v>
      </c>
      <c r="AG530">
        <f t="shared" si="8"/>
        <v>1.0946277944731778E-5</v>
      </c>
    </row>
    <row r="531" spans="1:33">
      <c r="A531" t="s">
        <v>29</v>
      </c>
      <c r="B531" t="s">
        <v>1</v>
      </c>
      <c r="C531">
        <v>1988</v>
      </c>
      <c r="D531">
        <v>0</v>
      </c>
      <c r="E531">
        <v>2.68</v>
      </c>
      <c r="F531">
        <v>333036</v>
      </c>
      <c r="G531">
        <v>176744</v>
      </c>
      <c r="H531">
        <v>809761</v>
      </c>
      <c r="I531">
        <v>1805</v>
      </c>
      <c r="J531">
        <v>1381</v>
      </c>
      <c r="K531">
        <v>1322727</v>
      </c>
      <c r="Z531" s="24">
        <v>3.2000000000000001E-2</v>
      </c>
      <c r="AA531" s="23">
        <v>33052</v>
      </c>
      <c r="AB531" s="23">
        <v>10998</v>
      </c>
      <c r="AC531" s="23">
        <v>0</v>
      </c>
      <c r="AD531" s="23">
        <v>294</v>
      </c>
      <c r="AE531" s="23">
        <v>2589</v>
      </c>
      <c r="AF531" s="23">
        <v>46933</v>
      </c>
      <c r="AG531">
        <f t="shared" si="8"/>
        <v>1.2756478603036688E-5</v>
      </c>
    </row>
    <row r="532" spans="1:33">
      <c r="A532" t="s">
        <v>29</v>
      </c>
      <c r="B532" t="s">
        <v>1</v>
      </c>
      <c r="C532">
        <v>1989</v>
      </c>
      <c r="D532">
        <v>0</v>
      </c>
      <c r="E532">
        <v>3.88</v>
      </c>
      <c r="F532">
        <v>345039</v>
      </c>
      <c r="G532">
        <v>184632</v>
      </c>
      <c r="H532">
        <v>807619</v>
      </c>
      <c r="I532">
        <v>1708</v>
      </c>
      <c r="J532">
        <v>1339</v>
      </c>
      <c r="K532">
        <v>1340337</v>
      </c>
      <c r="Z532" s="24">
        <v>3.2000000000000001E-2</v>
      </c>
      <c r="AA532" s="23">
        <v>124241</v>
      </c>
      <c r="AB532" s="23">
        <v>67064</v>
      </c>
      <c r="AC532" s="23">
        <v>0</v>
      </c>
      <c r="AD532" s="23">
        <v>162</v>
      </c>
      <c r="AE532" s="23">
        <v>8912</v>
      </c>
      <c r="AF532" s="23">
        <v>200379</v>
      </c>
      <c r="AG532">
        <f t="shared" si="8"/>
        <v>5.446339304962156E-5</v>
      </c>
    </row>
    <row r="533" spans="1:33">
      <c r="A533" t="s">
        <v>29</v>
      </c>
      <c r="B533" t="s">
        <v>1</v>
      </c>
      <c r="C533">
        <v>1990</v>
      </c>
      <c r="D533">
        <v>0</v>
      </c>
      <c r="E533">
        <v>4.16</v>
      </c>
      <c r="F533">
        <v>344087</v>
      </c>
      <c r="G533">
        <v>186855</v>
      </c>
      <c r="H533">
        <v>822056</v>
      </c>
      <c r="I533">
        <v>1617</v>
      </c>
      <c r="J533">
        <v>1239</v>
      </c>
      <c r="K533">
        <v>1355854</v>
      </c>
      <c r="Z533" s="24">
        <v>3.2000000000000001E-2</v>
      </c>
      <c r="AA533" s="23">
        <v>78105</v>
      </c>
      <c r="AB533" s="23">
        <v>199468</v>
      </c>
      <c r="AC533" s="23">
        <v>50657</v>
      </c>
      <c r="AD533" s="23">
        <v>2408</v>
      </c>
      <c r="AE533" s="23">
        <v>0</v>
      </c>
      <c r="AF533" s="23">
        <v>330638</v>
      </c>
      <c r="AG533">
        <f t="shared" si="8"/>
        <v>8.9868036825918739E-5</v>
      </c>
    </row>
    <row r="534" spans="1:33">
      <c r="A534" t="s">
        <v>29</v>
      </c>
      <c r="B534" t="s">
        <v>1</v>
      </c>
      <c r="C534">
        <v>1991</v>
      </c>
      <c r="D534">
        <v>0</v>
      </c>
      <c r="E534">
        <v>4.96</v>
      </c>
      <c r="F534">
        <v>363850</v>
      </c>
      <c r="G534">
        <v>192062</v>
      </c>
      <c r="H534">
        <v>809036</v>
      </c>
      <c r="I534">
        <v>1652</v>
      </c>
      <c r="J534">
        <v>1272</v>
      </c>
      <c r="K534">
        <v>1367872</v>
      </c>
      <c r="Z534" s="24">
        <v>3.2000000000000001E-2</v>
      </c>
      <c r="AA534" s="23">
        <v>147241</v>
      </c>
      <c r="AB534" s="23">
        <v>256822</v>
      </c>
      <c r="AC534" s="23">
        <v>0</v>
      </c>
      <c r="AD534" s="23">
        <v>0</v>
      </c>
      <c r="AE534" s="23">
        <v>101256</v>
      </c>
      <c r="AF534" s="23">
        <v>505319</v>
      </c>
      <c r="AG534">
        <f t="shared" si="8"/>
        <v>1.3734666463272954E-4</v>
      </c>
    </row>
    <row r="535" spans="1:33">
      <c r="A535" t="s">
        <v>29</v>
      </c>
      <c r="B535" t="s">
        <v>1</v>
      </c>
      <c r="C535">
        <v>1992</v>
      </c>
      <c r="D535">
        <v>0</v>
      </c>
      <c r="E535">
        <v>2.92</v>
      </c>
      <c r="F535">
        <v>329297</v>
      </c>
      <c r="G535">
        <v>183660</v>
      </c>
      <c r="H535">
        <v>813385</v>
      </c>
      <c r="I535">
        <v>1692</v>
      </c>
      <c r="J535">
        <v>1268</v>
      </c>
      <c r="K535">
        <v>1329302</v>
      </c>
      <c r="Z535" s="24">
        <v>3.2099999999999997E-2</v>
      </c>
      <c r="AA535" s="23">
        <v>52684</v>
      </c>
      <c r="AB535" s="23">
        <v>54193</v>
      </c>
      <c r="AC535" s="23">
        <v>0</v>
      </c>
      <c r="AD535" s="23">
        <v>110</v>
      </c>
      <c r="AE535" s="23">
        <v>2291</v>
      </c>
      <c r="AF535" s="23">
        <v>109278</v>
      </c>
      <c r="AG535">
        <f t="shared" si="8"/>
        <v>2.970196809883543E-5</v>
      </c>
    </row>
    <row r="536" spans="1:33">
      <c r="A536" t="s">
        <v>29</v>
      </c>
      <c r="B536" t="s">
        <v>1</v>
      </c>
      <c r="C536">
        <v>1993</v>
      </c>
      <c r="D536">
        <v>0</v>
      </c>
      <c r="E536">
        <v>3.12</v>
      </c>
      <c r="F536">
        <v>376088</v>
      </c>
      <c r="G536">
        <v>195515</v>
      </c>
      <c r="H536">
        <v>739332</v>
      </c>
      <c r="I536">
        <v>1751</v>
      </c>
      <c r="J536">
        <v>1427</v>
      </c>
      <c r="K536">
        <v>1314113</v>
      </c>
      <c r="Z536" s="24">
        <v>3.2099999999999997E-2</v>
      </c>
      <c r="AA536" s="23">
        <v>128843</v>
      </c>
      <c r="AB536" s="23">
        <v>88447</v>
      </c>
      <c r="AC536" s="23">
        <v>410539</v>
      </c>
      <c r="AD536" s="23">
        <v>0</v>
      </c>
      <c r="AE536" s="23">
        <v>2852</v>
      </c>
      <c r="AF536" s="23">
        <v>630681</v>
      </c>
      <c r="AG536">
        <f t="shared" si="8"/>
        <v>1.7142029450156141E-4</v>
      </c>
    </row>
    <row r="537" spans="1:33">
      <c r="A537" t="s">
        <v>29</v>
      </c>
      <c r="B537" t="s">
        <v>1</v>
      </c>
      <c r="C537">
        <v>1994</v>
      </c>
      <c r="D537">
        <v>0</v>
      </c>
      <c r="E537">
        <v>2.86</v>
      </c>
      <c r="F537">
        <v>374503</v>
      </c>
      <c r="G537">
        <v>196753</v>
      </c>
      <c r="H537">
        <v>769025</v>
      </c>
      <c r="I537">
        <v>1777</v>
      </c>
      <c r="J537">
        <v>1304</v>
      </c>
      <c r="K537">
        <v>1343362</v>
      </c>
      <c r="Z537" s="24">
        <v>3.2199999999999999E-2</v>
      </c>
      <c r="AA537" s="23">
        <v>47908</v>
      </c>
      <c r="AB537" s="23">
        <v>10819</v>
      </c>
      <c r="AC537" s="23">
        <v>0</v>
      </c>
      <c r="AD537" s="23">
        <v>155</v>
      </c>
      <c r="AE537" s="23">
        <v>0</v>
      </c>
      <c r="AF537" s="23">
        <v>58882</v>
      </c>
      <c r="AG537">
        <f t="shared" si="8"/>
        <v>1.6004239513860318E-5</v>
      </c>
    </row>
    <row r="538" spans="1:33">
      <c r="A538" t="s">
        <v>29</v>
      </c>
      <c r="B538" t="s">
        <v>1</v>
      </c>
      <c r="C538">
        <v>1995</v>
      </c>
      <c r="D538">
        <v>0</v>
      </c>
      <c r="E538">
        <v>3.07</v>
      </c>
      <c r="F538">
        <v>361682</v>
      </c>
      <c r="G538">
        <v>195004</v>
      </c>
      <c r="H538">
        <v>705047</v>
      </c>
      <c r="I538">
        <v>1800</v>
      </c>
      <c r="J538">
        <v>1754</v>
      </c>
      <c r="K538">
        <v>1265287</v>
      </c>
      <c r="Z538" s="24">
        <v>3.2199999999999999E-2</v>
      </c>
      <c r="AA538" s="23">
        <v>51232</v>
      </c>
      <c r="AB538" s="23">
        <v>26431</v>
      </c>
      <c r="AC538" s="23">
        <v>107650</v>
      </c>
      <c r="AD538" s="23">
        <v>0</v>
      </c>
      <c r="AE538" s="23">
        <v>4449</v>
      </c>
      <c r="AF538" s="23">
        <v>189762</v>
      </c>
      <c r="AG538">
        <f t="shared" si="8"/>
        <v>5.157767227045891E-5</v>
      </c>
    </row>
    <row r="539" spans="1:33">
      <c r="A539" t="s">
        <v>29</v>
      </c>
      <c r="B539" t="s">
        <v>1</v>
      </c>
      <c r="C539">
        <v>1996</v>
      </c>
      <c r="D539">
        <v>0</v>
      </c>
      <c r="E539">
        <v>3.23</v>
      </c>
      <c r="F539">
        <v>383032</v>
      </c>
      <c r="G539">
        <v>199452</v>
      </c>
      <c r="H539">
        <v>668617</v>
      </c>
      <c r="I539">
        <v>1816</v>
      </c>
      <c r="J539">
        <v>1781</v>
      </c>
      <c r="K539">
        <v>1254698</v>
      </c>
      <c r="Z539" s="24">
        <v>3.2199999999999999E-2</v>
      </c>
      <c r="AA539" s="23">
        <v>610392</v>
      </c>
      <c r="AB539" s="23">
        <v>461128</v>
      </c>
      <c r="AC539" s="23">
        <v>263391</v>
      </c>
      <c r="AD539" s="23">
        <v>0</v>
      </c>
      <c r="AE539" s="23">
        <v>0</v>
      </c>
      <c r="AF539" s="23">
        <v>1334911</v>
      </c>
      <c r="AG539">
        <f t="shared" si="8"/>
        <v>3.6283134699376362E-4</v>
      </c>
    </row>
    <row r="540" spans="1:33">
      <c r="A540" t="s">
        <v>29</v>
      </c>
      <c r="B540" t="s">
        <v>1</v>
      </c>
      <c r="C540">
        <v>1997</v>
      </c>
      <c r="D540">
        <v>0</v>
      </c>
      <c r="E540">
        <v>2.4300000000000002</v>
      </c>
      <c r="F540">
        <v>378643</v>
      </c>
      <c r="G540">
        <v>196854</v>
      </c>
      <c r="H540">
        <v>824137</v>
      </c>
      <c r="I540">
        <v>1786</v>
      </c>
      <c r="J540">
        <v>2227</v>
      </c>
      <c r="K540">
        <v>1403647</v>
      </c>
      <c r="Z540" s="24">
        <v>3.2199999999999999E-2</v>
      </c>
      <c r="AA540" s="23">
        <v>4090453</v>
      </c>
      <c r="AB540" s="23">
        <v>4462699</v>
      </c>
      <c r="AC540" s="23">
        <v>4753687</v>
      </c>
      <c r="AD540" s="23">
        <v>27649</v>
      </c>
      <c r="AE540" s="23">
        <v>0</v>
      </c>
      <c r="AF540" s="23">
        <v>13334488</v>
      </c>
      <c r="AG540">
        <f t="shared" si="8"/>
        <v>3.624339182546385E-3</v>
      </c>
    </row>
    <row r="541" spans="1:33">
      <c r="A541" t="s">
        <v>29</v>
      </c>
      <c r="B541" t="s">
        <v>1</v>
      </c>
      <c r="C541">
        <v>1998</v>
      </c>
      <c r="D541">
        <v>0</v>
      </c>
      <c r="E541">
        <v>3.49</v>
      </c>
      <c r="F541">
        <v>388550</v>
      </c>
      <c r="G541">
        <v>197757</v>
      </c>
      <c r="H541">
        <v>770875</v>
      </c>
      <c r="I541">
        <v>1842</v>
      </c>
      <c r="J541">
        <v>1656</v>
      </c>
      <c r="K541">
        <v>1360680</v>
      </c>
      <c r="Z541" s="24">
        <v>3.2300000000000002E-2</v>
      </c>
      <c r="AA541" s="23">
        <v>6474</v>
      </c>
      <c r="AB541" s="23">
        <v>14746</v>
      </c>
      <c r="AC541" s="23">
        <v>0</v>
      </c>
      <c r="AD541" s="23">
        <v>79</v>
      </c>
      <c r="AE541" s="23">
        <v>0</v>
      </c>
      <c r="AF541" s="23">
        <v>21299</v>
      </c>
      <c r="AG541">
        <f t="shared" si="8"/>
        <v>5.789108681867309E-6</v>
      </c>
    </row>
    <row r="542" spans="1:33">
      <c r="A542" t="s">
        <v>29</v>
      </c>
      <c r="B542" t="s">
        <v>1</v>
      </c>
      <c r="C542">
        <v>1999</v>
      </c>
      <c r="D542">
        <v>0</v>
      </c>
      <c r="E542">
        <v>2.3199999999999998</v>
      </c>
      <c r="F542">
        <v>426101</v>
      </c>
      <c r="G542">
        <v>207616</v>
      </c>
      <c r="H542">
        <v>635077</v>
      </c>
      <c r="I542">
        <v>1876</v>
      </c>
      <c r="J542">
        <v>1884</v>
      </c>
      <c r="K542">
        <v>1272554</v>
      </c>
      <c r="Z542" s="24">
        <v>3.2300000000000002E-2</v>
      </c>
      <c r="AA542" s="23">
        <v>23591</v>
      </c>
      <c r="AB542" s="23">
        <v>38768</v>
      </c>
      <c r="AC542" s="23">
        <v>0</v>
      </c>
      <c r="AD542" s="23">
        <v>0</v>
      </c>
      <c r="AE542" s="23">
        <v>721</v>
      </c>
      <c r="AF542" s="23">
        <v>63080</v>
      </c>
      <c r="AG542">
        <f t="shared" si="8"/>
        <v>1.7145263892773833E-5</v>
      </c>
    </row>
    <row r="543" spans="1:33">
      <c r="A543" t="s">
        <v>29</v>
      </c>
      <c r="B543" t="s">
        <v>1</v>
      </c>
      <c r="C543">
        <v>2000</v>
      </c>
      <c r="D543">
        <v>0</v>
      </c>
      <c r="E543">
        <v>2.19</v>
      </c>
      <c r="F543">
        <v>410966</v>
      </c>
      <c r="G543">
        <v>205976</v>
      </c>
      <c r="H543">
        <v>616452</v>
      </c>
      <c r="I543">
        <v>1891</v>
      </c>
      <c r="J543">
        <v>1820</v>
      </c>
      <c r="K543">
        <v>1237105</v>
      </c>
      <c r="Z543" s="24">
        <v>3.2300000000000002E-2</v>
      </c>
      <c r="AA543" s="23">
        <v>43106</v>
      </c>
      <c r="AB543" s="23">
        <v>41429</v>
      </c>
      <c r="AC543" s="23">
        <v>11768</v>
      </c>
      <c r="AD543" s="23">
        <v>281</v>
      </c>
      <c r="AE543" s="23">
        <v>5423</v>
      </c>
      <c r="AF543" s="23">
        <v>102007</v>
      </c>
      <c r="AG543">
        <f t="shared" si="8"/>
        <v>2.7725696479235578E-5</v>
      </c>
    </row>
    <row r="544" spans="1:33">
      <c r="A544" t="s">
        <v>29</v>
      </c>
      <c r="B544" t="s">
        <v>1</v>
      </c>
      <c r="C544">
        <v>2001</v>
      </c>
      <c r="D544">
        <v>0</v>
      </c>
      <c r="E544">
        <v>2.9</v>
      </c>
      <c r="F544">
        <v>404369</v>
      </c>
      <c r="G544">
        <v>202084</v>
      </c>
      <c r="H544">
        <v>544405</v>
      </c>
      <c r="I544">
        <v>0</v>
      </c>
      <c r="J544">
        <v>3749</v>
      </c>
      <c r="K544">
        <v>1154607</v>
      </c>
      <c r="Z544" s="24">
        <v>3.2300000000000002E-2</v>
      </c>
      <c r="AA544" s="23">
        <v>42379</v>
      </c>
      <c r="AB544" s="23">
        <v>24467</v>
      </c>
      <c r="AC544" s="23">
        <v>95299</v>
      </c>
      <c r="AD544" s="23">
        <v>0</v>
      </c>
      <c r="AE544" s="23">
        <v>4228</v>
      </c>
      <c r="AF544" s="23">
        <v>166373</v>
      </c>
      <c r="AG544">
        <f t="shared" si="8"/>
        <v>4.5220497616240657E-5</v>
      </c>
    </row>
    <row r="545" spans="1:33">
      <c r="A545" t="s">
        <v>29</v>
      </c>
      <c r="B545" t="s">
        <v>1</v>
      </c>
      <c r="C545">
        <v>2002</v>
      </c>
      <c r="D545">
        <v>0</v>
      </c>
      <c r="E545">
        <v>1.89</v>
      </c>
      <c r="F545">
        <v>406253</v>
      </c>
      <c r="G545">
        <v>200614</v>
      </c>
      <c r="H545">
        <v>647465</v>
      </c>
      <c r="I545">
        <v>0</v>
      </c>
      <c r="J545">
        <v>3741</v>
      </c>
      <c r="K545">
        <v>1258073</v>
      </c>
      <c r="Z545" s="24">
        <v>3.2300000000000002E-2</v>
      </c>
      <c r="AA545" s="23">
        <v>114002</v>
      </c>
      <c r="AB545" s="23">
        <v>32033</v>
      </c>
      <c r="AC545" s="23">
        <v>153366</v>
      </c>
      <c r="AD545" s="23">
        <v>967</v>
      </c>
      <c r="AE545" s="23">
        <v>279</v>
      </c>
      <c r="AF545" s="23">
        <v>300647</v>
      </c>
      <c r="AG545">
        <f t="shared" si="8"/>
        <v>8.171642602363308E-5</v>
      </c>
    </row>
    <row r="546" spans="1:33">
      <c r="A546" t="s">
        <v>29</v>
      </c>
      <c r="B546" t="s">
        <v>1</v>
      </c>
      <c r="C546">
        <v>2003</v>
      </c>
      <c r="D546">
        <v>0</v>
      </c>
      <c r="E546">
        <v>3.03</v>
      </c>
      <c r="F546">
        <v>391292</v>
      </c>
      <c r="G546">
        <v>198303</v>
      </c>
      <c r="H546">
        <v>649983</v>
      </c>
      <c r="I546">
        <v>0</v>
      </c>
      <c r="J546">
        <v>0</v>
      </c>
      <c r="K546">
        <v>1239578</v>
      </c>
      <c r="Z546" s="24">
        <v>3.2300000000000002E-2</v>
      </c>
      <c r="AA546" s="23">
        <v>73817</v>
      </c>
      <c r="AB546" s="23">
        <v>499735</v>
      </c>
      <c r="AC546" s="23">
        <v>440027</v>
      </c>
      <c r="AD546" s="23">
        <v>989</v>
      </c>
      <c r="AE546" s="23">
        <v>7956</v>
      </c>
      <c r="AF546" s="23">
        <v>1022524</v>
      </c>
      <c r="AG546">
        <f t="shared" si="8"/>
        <v>2.7792396665654205E-4</v>
      </c>
    </row>
    <row r="547" spans="1:33">
      <c r="A547" t="s">
        <v>29</v>
      </c>
      <c r="B547" t="s">
        <v>1</v>
      </c>
      <c r="C547">
        <v>2004</v>
      </c>
      <c r="D547">
        <v>0</v>
      </c>
      <c r="E547">
        <v>2.4</v>
      </c>
      <c r="F547">
        <v>400578</v>
      </c>
      <c r="G547">
        <v>199586</v>
      </c>
      <c r="H547">
        <v>673498</v>
      </c>
      <c r="I547">
        <v>0</v>
      </c>
      <c r="J547">
        <v>0</v>
      </c>
      <c r="K547">
        <v>1273662</v>
      </c>
      <c r="Z547" s="24">
        <v>3.2300000000000002E-2</v>
      </c>
      <c r="AA547" s="23">
        <v>383032</v>
      </c>
      <c r="AB547" s="23">
        <v>199452</v>
      </c>
      <c r="AC547" s="23">
        <v>668617</v>
      </c>
      <c r="AD547" s="23">
        <v>1816</v>
      </c>
      <c r="AE547" s="23">
        <v>1781</v>
      </c>
      <c r="AF547" s="23">
        <v>1254698</v>
      </c>
      <c r="AG547">
        <f t="shared" si="8"/>
        <v>3.4102930113721533E-4</v>
      </c>
    </row>
    <row r="548" spans="1:33">
      <c r="A548" t="s">
        <v>29</v>
      </c>
      <c r="B548" t="s">
        <v>1</v>
      </c>
      <c r="C548">
        <v>2005</v>
      </c>
      <c r="D548">
        <v>0</v>
      </c>
      <c r="E548">
        <v>2.48</v>
      </c>
      <c r="F548">
        <v>414445</v>
      </c>
      <c r="G548">
        <v>200044</v>
      </c>
      <c r="H548">
        <v>677880</v>
      </c>
      <c r="I548">
        <v>0</v>
      </c>
      <c r="J548">
        <v>0</v>
      </c>
      <c r="K548">
        <v>1292369</v>
      </c>
      <c r="Z548" s="24">
        <v>3.2400000000000005E-2</v>
      </c>
      <c r="AA548" s="23">
        <v>3100</v>
      </c>
      <c r="AB548" s="23">
        <v>0</v>
      </c>
      <c r="AC548" s="23">
        <v>0</v>
      </c>
      <c r="AD548" s="23">
        <v>0</v>
      </c>
      <c r="AE548" s="23">
        <v>0</v>
      </c>
      <c r="AF548" s="23">
        <v>3100</v>
      </c>
      <c r="AG548">
        <f t="shared" si="8"/>
        <v>8.4258589200378693E-7</v>
      </c>
    </row>
    <row r="549" spans="1:33">
      <c r="A549" t="s">
        <v>29</v>
      </c>
      <c r="B549" t="s">
        <v>1</v>
      </c>
      <c r="C549">
        <v>2006</v>
      </c>
      <c r="D549">
        <v>0</v>
      </c>
      <c r="E549">
        <v>2.93</v>
      </c>
      <c r="F549">
        <v>428622</v>
      </c>
      <c r="G549">
        <v>205124</v>
      </c>
      <c r="H549">
        <v>675643</v>
      </c>
      <c r="I549">
        <v>0</v>
      </c>
      <c r="J549">
        <v>0</v>
      </c>
      <c r="K549">
        <v>1309389</v>
      </c>
      <c r="Z549" s="24">
        <v>3.2400000000000005E-2</v>
      </c>
      <c r="AA549" s="23">
        <v>7161</v>
      </c>
      <c r="AB549" s="23">
        <v>3849</v>
      </c>
      <c r="AC549" s="23">
        <v>17639</v>
      </c>
      <c r="AD549" s="23">
        <v>86</v>
      </c>
      <c r="AE549" s="23">
        <v>166</v>
      </c>
      <c r="AF549" s="23">
        <v>28901</v>
      </c>
      <c r="AG549">
        <f t="shared" si="8"/>
        <v>7.8553467305811111E-6</v>
      </c>
    </row>
    <row r="550" spans="1:33">
      <c r="A550" t="s">
        <v>30</v>
      </c>
      <c r="B550" t="s">
        <v>1</v>
      </c>
      <c r="C550">
        <v>1988</v>
      </c>
      <c r="D550">
        <v>0</v>
      </c>
      <c r="E550">
        <v>0</v>
      </c>
      <c r="F550">
        <v>0</v>
      </c>
      <c r="G550">
        <v>0</v>
      </c>
      <c r="H550">
        <v>0</v>
      </c>
      <c r="I550">
        <v>0</v>
      </c>
      <c r="J550">
        <v>0</v>
      </c>
      <c r="K550">
        <v>0</v>
      </c>
      <c r="Z550" s="24">
        <v>3.2400000000000005E-2</v>
      </c>
      <c r="AA550" s="23">
        <v>30881</v>
      </c>
      <c r="AB550" s="23">
        <v>27573</v>
      </c>
      <c r="AC550" s="23">
        <v>0</v>
      </c>
      <c r="AD550" s="23">
        <v>0</v>
      </c>
      <c r="AE550" s="23">
        <v>0</v>
      </c>
      <c r="AF550" s="23">
        <v>58454</v>
      </c>
      <c r="AG550">
        <f t="shared" si="8"/>
        <v>1.5887908300383666E-5</v>
      </c>
    </row>
    <row r="551" spans="1:33">
      <c r="A551" t="s">
        <v>30</v>
      </c>
      <c r="B551" t="s">
        <v>1</v>
      </c>
      <c r="C551">
        <v>1989</v>
      </c>
      <c r="D551">
        <v>0</v>
      </c>
      <c r="E551">
        <v>0</v>
      </c>
      <c r="F551">
        <v>0</v>
      </c>
      <c r="G551">
        <v>0</v>
      </c>
      <c r="H551">
        <v>0</v>
      </c>
      <c r="I551">
        <v>0</v>
      </c>
      <c r="J551">
        <v>0</v>
      </c>
      <c r="K551">
        <v>0</v>
      </c>
      <c r="Z551" s="24">
        <v>3.2400000000000005E-2</v>
      </c>
      <c r="AA551" s="23">
        <v>84981</v>
      </c>
      <c r="AB551" s="23">
        <v>109008</v>
      </c>
      <c r="AC551" s="23">
        <v>0</v>
      </c>
      <c r="AD551" s="23">
        <v>675</v>
      </c>
      <c r="AE551" s="23">
        <v>0</v>
      </c>
      <c r="AF551" s="23">
        <v>194664</v>
      </c>
      <c r="AG551">
        <f t="shared" si="8"/>
        <v>5.2910045187427476E-5</v>
      </c>
    </row>
    <row r="552" spans="1:33">
      <c r="A552" t="s">
        <v>30</v>
      </c>
      <c r="B552" t="s">
        <v>1</v>
      </c>
      <c r="C552">
        <v>1990</v>
      </c>
      <c r="D552">
        <v>0</v>
      </c>
      <c r="E552">
        <v>0</v>
      </c>
      <c r="F552">
        <v>0</v>
      </c>
      <c r="G552">
        <v>0</v>
      </c>
      <c r="H552">
        <v>0</v>
      </c>
      <c r="I552">
        <v>0</v>
      </c>
      <c r="J552">
        <v>0</v>
      </c>
      <c r="K552">
        <v>0</v>
      </c>
      <c r="Z552" s="24">
        <v>3.2400000000000005E-2</v>
      </c>
      <c r="AA552" s="23">
        <v>117077</v>
      </c>
      <c r="AB552" s="23">
        <v>79822</v>
      </c>
      <c r="AC552" s="23">
        <v>29281</v>
      </c>
      <c r="AD552" s="23">
        <v>1122</v>
      </c>
      <c r="AE552" s="23">
        <v>0</v>
      </c>
      <c r="AF552" s="23">
        <v>227302</v>
      </c>
      <c r="AG552">
        <f t="shared" si="8"/>
        <v>6.1781115620724119E-5</v>
      </c>
    </row>
    <row r="553" spans="1:33">
      <c r="A553" t="s">
        <v>30</v>
      </c>
      <c r="B553" t="s">
        <v>1</v>
      </c>
      <c r="C553">
        <v>1991</v>
      </c>
      <c r="D553">
        <v>0</v>
      </c>
      <c r="E553">
        <v>0</v>
      </c>
      <c r="F553">
        <v>0</v>
      </c>
      <c r="G553">
        <v>0</v>
      </c>
      <c r="H553">
        <v>0</v>
      </c>
      <c r="I553">
        <v>0</v>
      </c>
      <c r="J553">
        <v>0</v>
      </c>
      <c r="K553">
        <v>0</v>
      </c>
      <c r="Z553" s="24">
        <v>3.2400000000000005E-2</v>
      </c>
      <c r="AA553" s="23">
        <v>110030</v>
      </c>
      <c r="AB553" s="23">
        <v>54754</v>
      </c>
      <c r="AC553" s="23">
        <v>52295</v>
      </c>
      <c r="AD553" s="23">
        <v>2389</v>
      </c>
      <c r="AE553" s="23">
        <v>29563</v>
      </c>
      <c r="AF553" s="23">
        <v>249031</v>
      </c>
      <c r="AG553">
        <f t="shared" si="8"/>
        <v>6.768709911986938E-5</v>
      </c>
    </row>
    <row r="554" spans="1:33">
      <c r="A554" t="s">
        <v>30</v>
      </c>
      <c r="B554" t="s">
        <v>1</v>
      </c>
      <c r="C554">
        <v>1992</v>
      </c>
      <c r="D554">
        <v>0</v>
      </c>
      <c r="E554">
        <v>0</v>
      </c>
      <c r="F554">
        <v>0</v>
      </c>
      <c r="G554">
        <v>0</v>
      </c>
      <c r="H554">
        <v>0</v>
      </c>
      <c r="I554">
        <v>0</v>
      </c>
      <c r="J554">
        <v>0</v>
      </c>
      <c r="K554">
        <v>0</v>
      </c>
      <c r="Z554" s="24">
        <v>3.2400000000000005E-2</v>
      </c>
      <c r="AA554" s="23">
        <v>116578</v>
      </c>
      <c r="AB554" s="23">
        <v>114336</v>
      </c>
      <c r="AC554" s="23">
        <v>0</v>
      </c>
      <c r="AD554" s="23">
        <v>18790</v>
      </c>
      <c r="AE554" s="23">
        <v>0</v>
      </c>
      <c r="AF554" s="23">
        <v>249704</v>
      </c>
      <c r="AG554">
        <f t="shared" si="8"/>
        <v>6.7870021799004387E-5</v>
      </c>
    </row>
    <row r="555" spans="1:33">
      <c r="A555" t="s">
        <v>30</v>
      </c>
      <c r="B555" t="s">
        <v>1</v>
      </c>
      <c r="C555">
        <v>1993</v>
      </c>
      <c r="D555">
        <v>0</v>
      </c>
      <c r="E555">
        <v>0</v>
      </c>
      <c r="F555">
        <v>0</v>
      </c>
      <c r="G555">
        <v>0</v>
      </c>
      <c r="H555">
        <v>0</v>
      </c>
      <c r="I555">
        <v>0</v>
      </c>
      <c r="J555">
        <v>0</v>
      </c>
      <c r="K555">
        <v>0</v>
      </c>
      <c r="Z555" s="24">
        <v>3.2400000000000005E-2</v>
      </c>
      <c r="AA555" s="23">
        <v>25436</v>
      </c>
      <c r="AB555" s="23">
        <v>15320</v>
      </c>
      <c r="AC555" s="23">
        <v>198765</v>
      </c>
      <c r="AD555" s="23">
        <v>326</v>
      </c>
      <c r="AE555" s="23">
        <v>10513</v>
      </c>
      <c r="AF555" s="23">
        <v>250360</v>
      </c>
      <c r="AG555">
        <f t="shared" si="8"/>
        <v>6.8048323845828419E-5</v>
      </c>
    </row>
    <row r="556" spans="1:33">
      <c r="A556" t="s">
        <v>30</v>
      </c>
      <c r="B556" t="s">
        <v>1</v>
      </c>
      <c r="C556">
        <v>1994</v>
      </c>
      <c r="D556">
        <v>0</v>
      </c>
      <c r="E556">
        <v>0</v>
      </c>
      <c r="F556">
        <v>0</v>
      </c>
      <c r="G556">
        <v>0</v>
      </c>
      <c r="H556">
        <v>0</v>
      </c>
      <c r="I556">
        <v>0</v>
      </c>
      <c r="J556">
        <v>0</v>
      </c>
      <c r="K556">
        <v>0</v>
      </c>
      <c r="Z556" s="24">
        <v>3.2400000000000005E-2</v>
      </c>
      <c r="AA556" s="23">
        <v>245874</v>
      </c>
      <c r="AB556" s="23">
        <v>34816</v>
      </c>
      <c r="AC556" s="23">
        <v>264278</v>
      </c>
      <c r="AD556" s="23">
        <v>2470</v>
      </c>
      <c r="AE556" s="23">
        <v>766</v>
      </c>
      <c r="AF556" s="23">
        <v>548204</v>
      </c>
      <c r="AG556">
        <f t="shared" si="8"/>
        <v>1.4900288914194968E-4</v>
      </c>
    </row>
    <row r="557" spans="1:33">
      <c r="A557" t="s">
        <v>30</v>
      </c>
      <c r="B557" t="s">
        <v>1</v>
      </c>
      <c r="C557">
        <v>1995</v>
      </c>
      <c r="D557">
        <v>0</v>
      </c>
      <c r="E557">
        <v>0</v>
      </c>
      <c r="F557">
        <v>0</v>
      </c>
      <c r="G557">
        <v>0</v>
      </c>
      <c r="H557">
        <v>0</v>
      </c>
      <c r="I557">
        <v>0</v>
      </c>
      <c r="J557">
        <v>0</v>
      </c>
      <c r="K557">
        <v>0</v>
      </c>
      <c r="Z557" s="24">
        <v>3.2500000000000001E-2</v>
      </c>
      <c r="AA557" s="23">
        <v>1093</v>
      </c>
      <c r="AB557" s="23">
        <v>345</v>
      </c>
      <c r="AC557" s="23">
        <v>107</v>
      </c>
      <c r="AD557" s="23">
        <v>0</v>
      </c>
      <c r="AE557" s="23">
        <v>0</v>
      </c>
      <c r="AF557" s="23">
        <v>1545</v>
      </c>
      <c r="AG557">
        <f t="shared" si="8"/>
        <v>4.1993393649866154E-7</v>
      </c>
    </row>
    <row r="558" spans="1:33">
      <c r="A558" t="s">
        <v>30</v>
      </c>
      <c r="B558" t="s">
        <v>1</v>
      </c>
      <c r="C558">
        <v>1996</v>
      </c>
      <c r="D558">
        <v>0</v>
      </c>
      <c r="E558">
        <v>0</v>
      </c>
      <c r="F558">
        <v>0</v>
      </c>
      <c r="G558">
        <v>0</v>
      </c>
      <c r="H558">
        <v>0</v>
      </c>
      <c r="I558">
        <v>0</v>
      </c>
      <c r="J558">
        <v>0</v>
      </c>
      <c r="K558">
        <v>0</v>
      </c>
      <c r="Z558" s="24">
        <v>3.2500000000000001E-2</v>
      </c>
      <c r="AA558" s="23">
        <v>0</v>
      </c>
      <c r="AB558" s="23">
        <v>0</v>
      </c>
      <c r="AC558" s="23">
        <v>29006</v>
      </c>
      <c r="AD558" s="23">
        <v>0</v>
      </c>
      <c r="AE558" s="23">
        <v>0</v>
      </c>
      <c r="AF558" s="23">
        <v>29006</v>
      </c>
      <c r="AG558">
        <f t="shared" si="8"/>
        <v>7.8838859301489817E-6</v>
      </c>
    </row>
    <row r="559" spans="1:33">
      <c r="A559" t="s">
        <v>30</v>
      </c>
      <c r="B559" t="s">
        <v>1</v>
      </c>
      <c r="C559">
        <v>1997</v>
      </c>
      <c r="D559">
        <v>0</v>
      </c>
      <c r="E559">
        <v>0</v>
      </c>
      <c r="F559">
        <v>0</v>
      </c>
      <c r="G559">
        <v>0</v>
      </c>
      <c r="H559">
        <v>0</v>
      </c>
      <c r="I559">
        <v>0</v>
      </c>
      <c r="J559">
        <v>0</v>
      </c>
      <c r="K559">
        <v>0</v>
      </c>
      <c r="Z559" s="24">
        <v>3.2500000000000001E-2</v>
      </c>
      <c r="AA559" s="23">
        <v>25718</v>
      </c>
      <c r="AB559" s="23">
        <v>15854</v>
      </c>
      <c r="AC559" s="23">
        <v>217161</v>
      </c>
      <c r="AD559" s="23">
        <v>319</v>
      </c>
      <c r="AE559" s="23">
        <v>11495</v>
      </c>
      <c r="AF559" s="23">
        <v>270547</v>
      </c>
      <c r="AG559">
        <f t="shared" si="8"/>
        <v>7.3535188814176947E-5</v>
      </c>
    </row>
    <row r="560" spans="1:33">
      <c r="A560" t="s">
        <v>30</v>
      </c>
      <c r="B560" t="s">
        <v>1</v>
      </c>
      <c r="C560">
        <v>1998</v>
      </c>
      <c r="D560">
        <v>0</v>
      </c>
      <c r="E560">
        <v>0</v>
      </c>
      <c r="F560">
        <v>0</v>
      </c>
      <c r="G560">
        <v>0</v>
      </c>
      <c r="H560">
        <v>0</v>
      </c>
      <c r="I560">
        <v>0</v>
      </c>
      <c r="J560">
        <v>0</v>
      </c>
      <c r="K560">
        <v>0</v>
      </c>
      <c r="Z560" s="24">
        <v>3.2500000000000001E-2</v>
      </c>
      <c r="AA560" s="23">
        <v>120614</v>
      </c>
      <c r="AB560" s="23">
        <v>66173</v>
      </c>
      <c r="AC560" s="23">
        <v>76655</v>
      </c>
      <c r="AD560" s="23">
        <v>431</v>
      </c>
      <c r="AE560" s="23">
        <v>23033</v>
      </c>
      <c r="AF560" s="23">
        <v>286906</v>
      </c>
      <c r="AG560">
        <f t="shared" si="8"/>
        <v>7.7981596106851134E-5</v>
      </c>
    </row>
    <row r="561" spans="1:33">
      <c r="A561" t="s">
        <v>30</v>
      </c>
      <c r="B561" t="s">
        <v>1</v>
      </c>
      <c r="C561">
        <v>1999</v>
      </c>
      <c r="D561">
        <v>0</v>
      </c>
      <c r="E561">
        <v>0</v>
      </c>
      <c r="F561">
        <v>0</v>
      </c>
      <c r="G561">
        <v>0</v>
      </c>
      <c r="H561">
        <v>0</v>
      </c>
      <c r="I561">
        <v>0</v>
      </c>
      <c r="J561">
        <v>0</v>
      </c>
      <c r="K561">
        <v>0</v>
      </c>
      <c r="Z561" s="24">
        <v>3.2599999999999997E-2</v>
      </c>
      <c r="AA561" s="23">
        <v>7784</v>
      </c>
      <c r="AB561" s="23">
        <v>4934</v>
      </c>
      <c r="AC561" s="23">
        <v>0</v>
      </c>
      <c r="AD561" s="23">
        <v>0</v>
      </c>
      <c r="AE561" s="23">
        <v>710</v>
      </c>
      <c r="AF561" s="23">
        <v>13428</v>
      </c>
      <c r="AG561">
        <f t="shared" si="8"/>
        <v>3.6497559218796296E-6</v>
      </c>
    </row>
    <row r="562" spans="1:33">
      <c r="A562" t="s">
        <v>30</v>
      </c>
      <c r="B562" t="s">
        <v>1</v>
      </c>
      <c r="C562">
        <v>2000</v>
      </c>
      <c r="D562">
        <v>0</v>
      </c>
      <c r="E562">
        <v>0</v>
      </c>
      <c r="F562">
        <v>0</v>
      </c>
      <c r="G562">
        <v>0</v>
      </c>
      <c r="H562">
        <v>0</v>
      </c>
      <c r="I562">
        <v>0</v>
      </c>
      <c r="J562">
        <v>0</v>
      </c>
      <c r="K562">
        <v>0</v>
      </c>
      <c r="Z562" s="24">
        <v>3.2599999999999997E-2</v>
      </c>
      <c r="AA562" s="23">
        <v>188505</v>
      </c>
      <c r="AB562" s="23">
        <v>86188</v>
      </c>
      <c r="AC562" s="23">
        <v>213506</v>
      </c>
      <c r="AD562" s="23">
        <v>0</v>
      </c>
      <c r="AE562" s="23">
        <v>0</v>
      </c>
      <c r="AF562" s="23">
        <v>488199</v>
      </c>
      <c r="AG562">
        <f t="shared" si="8"/>
        <v>1.3269341609366348E-4</v>
      </c>
    </row>
    <row r="563" spans="1:33">
      <c r="A563" t="s">
        <v>30</v>
      </c>
      <c r="B563" t="s">
        <v>1</v>
      </c>
      <c r="C563">
        <v>2001</v>
      </c>
      <c r="D563">
        <v>0</v>
      </c>
      <c r="E563">
        <v>0</v>
      </c>
      <c r="F563">
        <v>0</v>
      </c>
      <c r="G563">
        <v>0</v>
      </c>
      <c r="H563">
        <v>0</v>
      </c>
      <c r="I563">
        <v>0</v>
      </c>
      <c r="J563">
        <v>0</v>
      </c>
      <c r="K563">
        <v>0</v>
      </c>
      <c r="Z563" s="24">
        <v>3.27E-2</v>
      </c>
      <c r="AA563" s="23">
        <v>174845</v>
      </c>
      <c r="AB563" s="23">
        <v>83916</v>
      </c>
      <c r="AC563" s="23">
        <v>198893</v>
      </c>
      <c r="AD563" s="23">
        <v>0</v>
      </c>
      <c r="AE563" s="23">
        <v>3555</v>
      </c>
      <c r="AF563" s="23">
        <v>461209</v>
      </c>
      <c r="AG563">
        <f t="shared" si="8"/>
        <v>1.2535748279521761E-4</v>
      </c>
    </row>
    <row r="564" spans="1:33">
      <c r="A564" t="s">
        <v>30</v>
      </c>
      <c r="B564" t="s">
        <v>1</v>
      </c>
      <c r="C564">
        <v>2002</v>
      </c>
      <c r="D564">
        <v>0</v>
      </c>
      <c r="E564">
        <v>1.05</v>
      </c>
      <c r="F564">
        <v>0</v>
      </c>
      <c r="G564">
        <v>0</v>
      </c>
      <c r="H564">
        <v>0</v>
      </c>
      <c r="I564">
        <v>0</v>
      </c>
      <c r="J564">
        <v>0</v>
      </c>
      <c r="K564">
        <v>0</v>
      </c>
      <c r="Z564" s="24">
        <v>3.27E-2</v>
      </c>
      <c r="AA564" s="23">
        <v>351661</v>
      </c>
      <c r="AB564" s="23">
        <v>162559</v>
      </c>
      <c r="AC564" s="23">
        <v>70992</v>
      </c>
      <c r="AD564" s="23">
        <v>0</v>
      </c>
      <c r="AE564" s="23">
        <v>2043</v>
      </c>
      <c r="AF564" s="23">
        <v>587255</v>
      </c>
      <c r="AG564">
        <f t="shared" si="8"/>
        <v>1.5961702516409159E-4</v>
      </c>
    </row>
    <row r="565" spans="1:33">
      <c r="A565" t="s">
        <v>30</v>
      </c>
      <c r="B565" t="s">
        <v>1</v>
      </c>
      <c r="C565">
        <v>2003</v>
      </c>
      <c r="D565">
        <v>0</v>
      </c>
      <c r="E565">
        <v>1.92</v>
      </c>
      <c r="F565">
        <v>0</v>
      </c>
      <c r="G565">
        <v>0</v>
      </c>
      <c r="H565">
        <v>0</v>
      </c>
      <c r="I565">
        <v>0</v>
      </c>
      <c r="J565">
        <v>0</v>
      </c>
      <c r="K565">
        <v>0</v>
      </c>
      <c r="Z565" s="24">
        <v>3.27E-2</v>
      </c>
      <c r="AA565" s="23">
        <v>78220</v>
      </c>
      <c r="AB565" s="23">
        <v>357475</v>
      </c>
      <c r="AC565" s="23">
        <v>462425</v>
      </c>
      <c r="AD565" s="23">
        <v>696</v>
      </c>
      <c r="AE565" s="23">
        <v>9052</v>
      </c>
      <c r="AF565" s="23">
        <v>907868</v>
      </c>
      <c r="AG565">
        <f t="shared" si="8"/>
        <v>2.4676024793603032E-4</v>
      </c>
    </row>
    <row r="566" spans="1:33">
      <c r="A566" t="s">
        <v>30</v>
      </c>
      <c r="B566" t="s">
        <v>1</v>
      </c>
      <c r="C566">
        <v>2004</v>
      </c>
      <c r="D566">
        <v>0</v>
      </c>
      <c r="E566">
        <v>2.61</v>
      </c>
      <c r="F566">
        <v>0</v>
      </c>
      <c r="G566">
        <v>0</v>
      </c>
      <c r="H566">
        <v>0</v>
      </c>
      <c r="I566">
        <v>0</v>
      </c>
      <c r="J566">
        <v>0</v>
      </c>
      <c r="K566">
        <v>0</v>
      </c>
      <c r="Z566" s="24">
        <v>3.2799999999999996E-2</v>
      </c>
      <c r="AA566" s="23">
        <v>10056</v>
      </c>
      <c r="AB566" s="23">
        <v>10853</v>
      </c>
      <c r="AC566" s="23">
        <v>0</v>
      </c>
      <c r="AD566" s="23">
        <v>0</v>
      </c>
      <c r="AE566" s="23">
        <v>0</v>
      </c>
      <c r="AF566" s="23">
        <v>20909</v>
      </c>
      <c r="AG566">
        <f t="shared" si="8"/>
        <v>5.6831059406152202E-6</v>
      </c>
    </row>
    <row r="567" spans="1:33">
      <c r="A567" t="s">
        <v>30</v>
      </c>
      <c r="B567" t="s">
        <v>1</v>
      </c>
      <c r="C567">
        <v>2005</v>
      </c>
      <c r="D567">
        <v>0</v>
      </c>
      <c r="E567">
        <v>0</v>
      </c>
      <c r="F567">
        <v>0</v>
      </c>
      <c r="G567">
        <v>0</v>
      </c>
      <c r="H567">
        <v>0</v>
      </c>
      <c r="I567">
        <v>0</v>
      </c>
      <c r="J567">
        <v>0</v>
      </c>
      <c r="K567">
        <v>0</v>
      </c>
      <c r="Z567" s="24">
        <v>3.2799999999999996E-2</v>
      </c>
      <c r="AA567" s="23">
        <v>61398</v>
      </c>
      <c r="AB567" s="23">
        <v>30041</v>
      </c>
      <c r="AC567" s="23">
        <v>23611</v>
      </c>
      <c r="AD567" s="23">
        <v>499</v>
      </c>
      <c r="AE567" s="23">
        <v>2791</v>
      </c>
      <c r="AF567" s="23">
        <v>118340</v>
      </c>
      <c r="AG567">
        <f t="shared" si="8"/>
        <v>3.2165036922492951E-5</v>
      </c>
    </row>
    <row r="568" spans="1:33">
      <c r="A568" t="s">
        <v>30</v>
      </c>
      <c r="B568" t="s">
        <v>1</v>
      </c>
      <c r="C568">
        <v>2006</v>
      </c>
      <c r="D568">
        <v>0</v>
      </c>
      <c r="E568">
        <v>0</v>
      </c>
      <c r="F568">
        <v>0</v>
      </c>
      <c r="G568">
        <v>0</v>
      </c>
      <c r="H568">
        <v>0</v>
      </c>
      <c r="I568">
        <v>0</v>
      </c>
      <c r="J568">
        <v>0</v>
      </c>
      <c r="K568">
        <v>0</v>
      </c>
      <c r="Z568" s="24">
        <v>3.2799999999999996E-2</v>
      </c>
      <c r="AA568" s="23">
        <v>113291</v>
      </c>
      <c r="AB568" s="23">
        <v>27133</v>
      </c>
      <c r="AC568" s="23">
        <v>105835</v>
      </c>
      <c r="AD568" s="23">
        <v>350</v>
      </c>
      <c r="AE568" s="23">
        <v>1758</v>
      </c>
      <c r="AF568" s="23">
        <v>248367</v>
      </c>
      <c r="AG568">
        <f t="shared" si="8"/>
        <v>6.7506622657840178E-5</v>
      </c>
    </row>
    <row r="569" spans="1:33">
      <c r="A569" t="s">
        <v>31</v>
      </c>
      <c r="B569" t="s">
        <v>1</v>
      </c>
      <c r="C569">
        <v>1988</v>
      </c>
      <c r="D569">
        <v>0</v>
      </c>
      <c r="E569">
        <v>5.04</v>
      </c>
      <c r="F569">
        <v>104680</v>
      </c>
      <c r="G569">
        <v>63864</v>
      </c>
      <c r="H569">
        <v>24186</v>
      </c>
      <c r="I569">
        <v>1113</v>
      </c>
      <c r="J569">
        <v>0</v>
      </c>
      <c r="K569">
        <v>193843</v>
      </c>
      <c r="Z569" s="24">
        <v>3.2799999999999996E-2</v>
      </c>
      <c r="AA569" s="23">
        <v>0</v>
      </c>
      <c r="AB569" s="23">
        <v>0</v>
      </c>
      <c r="AC569" s="23">
        <v>923832</v>
      </c>
      <c r="AD569" s="23">
        <v>0</v>
      </c>
      <c r="AE569" s="23">
        <v>0</v>
      </c>
      <c r="AF569" s="23">
        <v>923832</v>
      </c>
      <c r="AG569">
        <f t="shared" si="8"/>
        <v>2.5109929347794921E-4</v>
      </c>
    </row>
    <row r="570" spans="1:33">
      <c r="A570" t="s">
        <v>31</v>
      </c>
      <c r="B570" t="s">
        <v>1</v>
      </c>
      <c r="C570">
        <v>1989</v>
      </c>
      <c r="D570">
        <v>0</v>
      </c>
      <c r="E570">
        <v>5.03</v>
      </c>
      <c r="F570">
        <v>106435</v>
      </c>
      <c r="G570">
        <v>68608</v>
      </c>
      <c r="H570">
        <v>23790</v>
      </c>
      <c r="I570">
        <v>1053</v>
      </c>
      <c r="J570">
        <v>0</v>
      </c>
      <c r="K570">
        <v>199886</v>
      </c>
      <c r="Z570" s="24">
        <v>3.2799999999999996E-2</v>
      </c>
      <c r="AA570" s="23">
        <v>632213</v>
      </c>
      <c r="AB570" s="23">
        <v>517993</v>
      </c>
      <c r="AC570" s="23">
        <v>405504</v>
      </c>
      <c r="AD570" s="23">
        <v>0</v>
      </c>
      <c r="AE570" s="23">
        <v>0</v>
      </c>
      <c r="AF570" s="23">
        <v>1555710</v>
      </c>
      <c r="AG570">
        <f t="shared" si="8"/>
        <v>4.2284493485458433E-4</v>
      </c>
    </row>
    <row r="571" spans="1:33">
      <c r="A571" t="s">
        <v>31</v>
      </c>
      <c r="B571" t="s">
        <v>1</v>
      </c>
      <c r="C571">
        <v>1990</v>
      </c>
      <c r="D571">
        <v>0</v>
      </c>
      <c r="E571">
        <v>7.6</v>
      </c>
      <c r="F571">
        <v>105927</v>
      </c>
      <c r="G571">
        <v>71648</v>
      </c>
      <c r="H571">
        <v>22043</v>
      </c>
      <c r="I571">
        <v>1053</v>
      </c>
      <c r="J571">
        <v>0</v>
      </c>
      <c r="K571">
        <v>200671</v>
      </c>
      <c r="Z571" s="24">
        <v>3.2899999999999999E-2</v>
      </c>
      <c r="AA571" s="23">
        <v>16432</v>
      </c>
      <c r="AB571" s="23">
        <v>5383</v>
      </c>
      <c r="AC571" s="23">
        <v>55255</v>
      </c>
      <c r="AD571" s="23">
        <v>0</v>
      </c>
      <c r="AE571" s="23">
        <v>0</v>
      </c>
      <c r="AF571" s="23">
        <v>77070</v>
      </c>
      <c r="AG571">
        <f t="shared" si="8"/>
        <v>2.0947772482816728E-5</v>
      </c>
    </row>
    <row r="572" spans="1:33">
      <c r="A572" t="s">
        <v>31</v>
      </c>
      <c r="B572" t="s">
        <v>1</v>
      </c>
      <c r="C572">
        <v>1991</v>
      </c>
      <c r="D572">
        <v>0</v>
      </c>
      <c r="E572">
        <v>5.64</v>
      </c>
      <c r="F572">
        <v>111690</v>
      </c>
      <c r="G572">
        <v>76604</v>
      </c>
      <c r="H572">
        <v>21995</v>
      </c>
      <c r="I572">
        <v>1053</v>
      </c>
      <c r="J572">
        <v>0</v>
      </c>
      <c r="K572">
        <v>211342</v>
      </c>
      <c r="Z572" s="24">
        <v>3.2899999999999999E-2</v>
      </c>
      <c r="AA572" s="23">
        <v>119690</v>
      </c>
      <c r="AB572" s="23">
        <v>48497</v>
      </c>
      <c r="AC572" s="23">
        <v>0</v>
      </c>
      <c r="AD572" s="23">
        <v>186</v>
      </c>
      <c r="AE572" s="23">
        <v>6621</v>
      </c>
      <c r="AF572" s="23">
        <v>174994</v>
      </c>
      <c r="AG572">
        <f t="shared" si="8"/>
        <v>4.756370180171313E-5</v>
      </c>
    </row>
    <row r="573" spans="1:33">
      <c r="A573" t="s">
        <v>31</v>
      </c>
      <c r="B573" t="s">
        <v>1</v>
      </c>
      <c r="C573">
        <v>1992</v>
      </c>
      <c r="D573">
        <v>0</v>
      </c>
      <c r="E573">
        <v>6.44</v>
      </c>
      <c r="F573">
        <v>102484</v>
      </c>
      <c r="G573">
        <v>73847</v>
      </c>
      <c r="H573">
        <v>22178</v>
      </c>
      <c r="I573">
        <v>1060</v>
      </c>
      <c r="J573">
        <v>0</v>
      </c>
      <c r="K573">
        <v>199569</v>
      </c>
      <c r="Z573" s="24">
        <v>3.3000000000000002E-2</v>
      </c>
      <c r="AA573" s="23">
        <v>4209</v>
      </c>
      <c r="AB573" s="23">
        <v>2503</v>
      </c>
      <c r="AC573" s="23">
        <v>0</v>
      </c>
      <c r="AD573" s="23">
        <v>0</v>
      </c>
      <c r="AE573" s="23">
        <v>0</v>
      </c>
      <c r="AF573" s="23">
        <v>6712</v>
      </c>
      <c r="AG573">
        <f t="shared" si="8"/>
        <v>1.8243343571385219E-6</v>
      </c>
    </row>
    <row r="574" spans="1:33">
      <c r="A574" t="s">
        <v>31</v>
      </c>
      <c r="B574" t="s">
        <v>1</v>
      </c>
      <c r="C574">
        <v>1993</v>
      </c>
      <c r="D574">
        <v>0</v>
      </c>
      <c r="E574">
        <v>5.3</v>
      </c>
      <c r="F574">
        <v>113861</v>
      </c>
      <c r="G574">
        <v>80313</v>
      </c>
      <c r="H574">
        <v>22908</v>
      </c>
      <c r="I574">
        <v>1073</v>
      </c>
      <c r="J574">
        <v>0</v>
      </c>
      <c r="K574">
        <v>218155</v>
      </c>
      <c r="Z574" s="24">
        <v>3.3099999999999997E-2</v>
      </c>
      <c r="AA574" s="23">
        <v>45309</v>
      </c>
      <c r="AB574" s="23">
        <v>58517</v>
      </c>
      <c r="AC574" s="23">
        <v>47033</v>
      </c>
      <c r="AD574" s="23">
        <v>0</v>
      </c>
      <c r="AE574" s="23">
        <v>0</v>
      </c>
      <c r="AF574" s="23">
        <v>150859</v>
      </c>
      <c r="AG574">
        <f t="shared" si="8"/>
        <v>4.1003762929612674E-5</v>
      </c>
    </row>
    <row r="575" spans="1:33">
      <c r="A575" t="s">
        <v>31</v>
      </c>
      <c r="B575" t="s">
        <v>1</v>
      </c>
      <c r="C575">
        <v>1994</v>
      </c>
      <c r="D575">
        <v>0</v>
      </c>
      <c r="E575">
        <v>5.05</v>
      </c>
      <c r="F575">
        <v>111671</v>
      </c>
      <c r="G575">
        <v>82268</v>
      </c>
      <c r="H575">
        <v>25435</v>
      </c>
      <c r="I575">
        <v>1085</v>
      </c>
      <c r="J575">
        <v>0</v>
      </c>
      <c r="K575">
        <v>220459</v>
      </c>
      <c r="Z575" s="24">
        <v>3.3099999999999997E-2</v>
      </c>
      <c r="AA575" s="23">
        <v>282877</v>
      </c>
      <c r="AB575" s="23">
        <v>277609</v>
      </c>
      <c r="AC575" s="23">
        <v>110215</v>
      </c>
      <c r="AD575" s="23">
        <v>0</v>
      </c>
      <c r="AE575" s="23">
        <v>19256</v>
      </c>
      <c r="AF575" s="23">
        <v>689957</v>
      </c>
      <c r="AG575">
        <f t="shared" si="8"/>
        <v>1.8753162396427641E-4</v>
      </c>
    </row>
    <row r="576" spans="1:33">
      <c r="A576" t="s">
        <v>31</v>
      </c>
      <c r="B576" t="s">
        <v>1</v>
      </c>
      <c r="C576">
        <v>1995</v>
      </c>
      <c r="D576">
        <v>0</v>
      </c>
      <c r="E576">
        <v>5.63</v>
      </c>
      <c r="F576">
        <v>107839</v>
      </c>
      <c r="G576">
        <v>78854</v>
      </c>
      <c r="H576">
        <v>29461</v>
      </c>
      <c r="I576">
        <v>1098</v>
      </c>
      <c r="J576">
        <v>0</v>
      </c>
      <c r="K576">
        <v>217252</v>
      </c>
      <c r="Z576" s="24">
        <v>3.32E-2</v>
      </c>
      <c r="AA576" s="23">
        <v>19549</v>
      </c>
      <c r="AB576" s="23">
        <v>10694</v>
      </c>
      <c r="AC576" s="23">
        <v>0</v>
      </c>
      <c r="AD576" s="23">
        <v>120</v>
      </c>
      <c r="AE576" s="23">
        <v>9025</v>
      </c>
      <c r="AF576" s="23">
        <v>39388</v>
      </c>
      <c r="AG576">
        <f t="shared" si="8"/>
        <v>1.070573326265973E-5</v>
      </c>
    </row>
    <row r="577" spans="1:33">
      <c r="A577" t="s">
        <v>31</v>
      </c>
      <c r="B577" t="s">
        <v>1</v>
      </c>
      <c r="C577">
        <v>1996</v>
      </c>
      <c r="D577">
        <v>0</v>
      </c>
      <c r="E577">
        <v>3.24</v>
      </c>
      <c r="F577">
        <v>117077</v>
      </c>
      <c r="G577">
        <v>79822</v>
      </c>
      <c r="H577">
        <v>29281</v>
      </c>
      <c r="I577">
        <v>1122</v>
      </c>
      <c r="J577">
        <v>0</v>
      </c>
      <c r="K577">
        <v>227302</v>
      </c>
      <c r="Z577" s="24">
        <v>3.32E-2</v>
      </c>
      <c r="AA577" s="23">
        <v>38525</v>
      </c>
      <c r="AB577" s="23">
        <v>39123</v>
      </c>
      <c r="AC577" s="23">
        <v>11478</v>
      </c>
      <c r="AD577" s="23">
        <v>280</v>
      </c>
      <c r="AE577" s="23">
        <v>9114</v>
      </c>
      <c r="AF577" s="23">
        <v>98520</v>
      </c>
      <c r="AG577">
        <f t="shared" si="8"/>
        <v>2.6777923251681643E-5</v>
      </c>
    </row>
    <row r="578" spans="1:33">
      <c r="A578" t="s">
        <v>31</v>
      </c>
      <c r="B578" t="s">
        <v>1</v>
      </c>
      <c r="C578">
        <v>1997</v>
      </c>
      <c r="D578">
        <v>0</v>
      </c>
      <c r="E578">
        <v>0</v>
      </c>
      <c r="F578">
        <v>112659</v>
      </c>
      <c r="G578">
        <v>81214</v>
      </c>
      <c r="H578">
        <v>27523</v>
      </c>
      <c r="I578">
        <v>1136</v>
      </c>
      <c r="J578">
        <v>0</v>
      </c>
      <c r="K578">
        <v>222532</v>
      </c>
      <c r="Z578" s="24">
        <v>3.32E-2</v>
      </c>
      <c r="AA578" s="23">
        <v>51292</v>
      </c>
      <c r="AB578" s="23">
        <v>58211</v>
      </c>
      <c r="AC578" s="23">
        <v>0</v>
      </c>
      <c r="AD578" s="23">
        <v>0</v>
      </c>
      <c r="AE578" s="23">
        <v>2011</v>
      </c>
      <c r="AF578" s="23">
        <v>111514</v>
      </c>
      <c r="AG578">
        <f t="shared" si="8"/>
        <v>3.0309717148680742E-5</v>
      </c>
    </row>
    <row r="579" spans="1:33">
      <c r="A579" t="s">
        <v>31</v>
      </c>
      <c r="B579" t="s">
        <v>1</v>
      </c>
      <c r="C579">
        <v>1998</v>
      </c>
      <c r="D579">
        <v>0</v>
      </c>
      <c r="E579">
        <v>9.01</v>
      </c>
      <c r="F579">
        <v>108104</v>
      </c>
      <c r="G579">
        <v>81771</v>
      </c>
      <c r="H579">
        <v>26830</v>
      </c>
      <c r="I579">
        <v>1179</v>
      </c>
      <c r="J579">
        <v>0</v>
      </c>
      <c r="K579">
        <v>217884</v>
      </c>
      <c r="Z579" s="24">
        <v>3.32E-2</v>
      </c>
      <c r="AA579" s="23">
        <v>38609</v>
      </c>
      <c r="AB579" s="23">
        <v>50557</v>
      </c>
      <c r="AC579" s="23">
        <v>42559</v>
      </c>
      <c r="AD579" s="23">
        <v>0</v>
      </c>
      <c r="AE579" s="23">
        <v>0</v>
      </c>
      <c r="AF579" s="23">
        <v>131725</v>
      </c>
      <c r="AG579">
        <f t="shared" ref="AG579:AG642" si="9">AF579/AF$3340</f>
        <v>3.5803105362644786E-5</v>
      </c>
    </row>
    <row r="580" spans="1:33">
      <c r="A580" t="s">
        <v>31</v>
      </c>
      <c r="B580" t="s">
        <v>1</v>
      </c>
      <c r="C580">
        <v>1999</v>
      </c>
      <c r="D580">
        <v>0</v>
      </c>
      <c r="E580">
        <v>4.3899999999999997</v>
      </c>
      <c r="F580">
        <v>119607</v>
      </c>
      <c r="G580">
        <v>86686</v>
      </c>
      <c r="H580">
        <v>27675</v>
      </c>
      <c r="I580">
        <v>1160</v>
      </c>
      <c r="J580">
        <v>0</v>
      </c>
      <c r="K580">
        <v>235128</v>
      </c>
      <c r="Z580" s="24">
        <v>3.32E-2</v>
      </c>
      <c r="AA580" s="23">
        <v>74630</v>
      </c>
      <c r="AB580" s="23">
        <v>413457</v>
      </c>
      <c r="AC580" s="23">
        <v>494016</v>
      </c>
      <c r="AD580" s="23">
        <v>679</v>
      </c>
      <c r="AE580" s="23">
        <v>7906</v>
      </c>
      <c r="AF580" s="23">
        <v>990688</v>
      </c>
      <c r="AG580">
        <f t="shared" si="9"/>
        <v>2.6927088134756378E-4</v>
      </c>
    </row>
    <row r="581" spans="1:33">
      <c r="A581" t="s">
        <v>31</v>
      </c>
      <c r="B581" t="s">
        <v>1</v>
      </c>
      <c r="C581">
        <v>2000</v>
      </c>
      <c r="D581">
        <v>0</v>
      </c>
      <c r="E581">
        <v>5.76</v>
      </c>
      <c r="F581">
        <v>116355</v>
      </c>
      <c r="G581">
        <v>85662</v>
      </c>
      <c r="H581">
        <v>27418</v>
      </c>
      <c r="I581">
        <v>1167</v>
      </c>
      <c r="J581">
        <v>0</v>
      </c>
      <c r="K581">
        <v>230602</v>
      </c>
      <c r="Z581" s="24">
        <v>3.32E-2</v>
      </c>
      <c r="AA581" s="23">
        <v>2309670</v>
      </c>
      <c r="AB581" s="23">
        <v>1380457</v>
      </c>
      <c r="AC581" s="23">
        <v>739825</v>
      </c>
      <c r="AD581" s="23">
        <v>0</v>
      </c>
      <c r="AE581" s="23">
        <v>0</v>
      </c>
      <c r="AF581" s="23">
        <v>4429952</v>
      </c>
      <c r="AG581">
        <f t="shared" si="9"/>
        <v>1.2040693733722451E-3</v>
      </c>
    </row>
    <row r="582" spans="1:33">
      <c r="A582" t="s">
        <v>31</v>
      </c>
      <c r="B582" t="s">
        <v>1</v>
      </c>
      <c r="C582">
        <v>2001</v>
      </c>
      <c r="D582">
        <v>0</v>
      </c>
      <c r="E582">
        <v>5.25</v>
      </c>
      <c r="F582">
        <v>112782</v>
      </c>
      <c r="G582">
        <v>82104</v>
      </c>
      <c r="H582">
        <v>26053</v>
      </c>
      <c r="I582">
        <v>0</v>
      </c>
      <c r="J582">
        <v>1060</v>
      </c>
      <c r="K582">
        <v>221999</v>
      </c>
      <c r="Z582" s="24">
        <v>3.3300000000000003E-2</v>
      </c>
      <c r="AA582" s="23">
        <v>9810</v>
      </c>
      <c r="AB582" s="23">
        <v>8234</v>
      </c>
      <c r="AC582" s="23">
        <v>0</v>
      </c>
      <c r="AD582" s="23">
        <v>0</v>
      </c>
      <c r="AE582" s="23">
        <v>0</v>
      </c>
      <c r="AF582" s="23">
        <v>18044</v>
      </c>
      <c r="AG582">
        <f t="shared" si="9"/>
        <v>4.904393495263333E-6</v>
      </c>
    </row>
    <row r="583" spans="1:33">
      <c r="A583" t="s">
        <v>31</v>
      </c>
      <c r="B583" t="s">
        <v>1</v>
      </c>
      <c r="C583">
        <v>2002</v>
      </c>
      <c r="D583">
        <v>0</v>
      </c>
      <c r="E583">
        <v>5.01</v>
      </c>
      <c r="F583">
        <v>114358</v>
      </c>
      <c r="G583">
        <v>82186</v>
      </c>
      <c r="H583">
        <v>27747</v>
      </c>
      <c r="I583">
        <v>0</v>
      </c>
      <c r="J583">
        <v>1149</v>
      </c>
      <c r="K583">
        <v>225440</v>
      </c>
      <c r="Z583" s="24">
        <v>3.3300000000000003E-2</v>
      </c>
      <c r="AA583" s="23">
        <v>49314</v>
      </c>
      <c r="AB583" s="23">
        <v>55836</v>
      </c>
      <c r="AC583" s="23">
        <v>0</v>
      </c>
      <c r="AD583" s="23">
        <v>0</v>
      </c>
      <c r="AE583" s="23">
        <v>0</v>
      </c>
      <c r="AF583" s="23">
        <v>105150</v>
      </c>
      <c r="AG583">
        <f t="shared" si="9"/>
        <v>2.8579969852967161E-5</v>
      </c>
    </row>
    <row r="584" spans="1:33">
      <c r="A584" t="s">
        <v>31</v>
      </c>
      <c r="B584" t="s">
        <v>1</v>
      </c>
      <c r="C584">
        <v>2003</v>
      </c>
      <c r="D584">
        <v>0</v>
      </c>
      <c r="E584">
        <v>5.03</v>
      </c>
      <c r="F584">
        <v>109539</v>
      </c>
      <c r="G584">
        <v>36753</v>
      </c>
      <c r="H584">
        <v>80219</v>
      </c>
      <c r="I584">
        <v>0</v>
      </c>
      <c r="J584">
        <v>0</v>
      </c>
      <c r="K584">
        <v>226511</v>
      </c>
      <c r="Z584" s="24">
        <v>3.3399999999999999E-2</v>
      </c>
      <c r="AA584" s="23">
        <v>4969</v>
      </c>
      <c r="AB584" s="23">
        <v>2581</v>
      </c>
      <c r="AC584" s="23">
        <v>0</v>
      </c>
      <c r="AD584" s="23">
        <v>0</v>
      </c>
      <c r="AE584" s="23">
        <v>0</v>
      </c>
      <c r="AF584" s="23">
        <v>7550</v>
      </c>
      <c r="AG584">
        <f t="shared" si="9"/>
        <v>2.0521043498801907E-6</v>
      </c>
    </row>
    <row r="585" spans="1:33">
      <c r="A585" t="s">
        <v>31</v>
      </c>
      <c r="B585" t="s">
        <v>1</v>
      </c>
      <c r="C585">
        <v>2004</v>
      </c>
      <c r="D585">
        <v>0</v>
      </c>
      <c r="E585">
        <v>3.84</v>
      </c>
      <c r="F585">
        <v>109822</v>
      </c>
      <c r="G585">
        <v>116367</v>
      </c>
      <c r="H585">
        <v>0</v>
      </c>
      <c r="I585">
        <v>0</v>
      </c>
      <c r="J585">
        <v>0</v>
      </c>
      <c r="K585">
        <v>226189</v>
      </c>
      <c r="Z585" s="24">
        <v>3.3399999999999999E-2</v>
      </c>
      <c r="AA585" s="23">
        <v>269956</v>
      </c>
      <c r="AB585" s="23">
        <v>61276</v>
      </c>
      <c r="AC585" s="23">
        <v>327190</v>
      </c>
      <c r="AD585" s="23">
        <v>3405</v>
      </c>
      <c r="AE585" s="23">
        <v>2456</v>
      </c>
      <c r="AF585" s="23">
        <v>664283</v>
      </c>
      <c r="AG585">
        <f t="shared" si="9"/>
        <v>1.8055338196708116E-4</v>
      </c>
    </row>
    <row r="586" spans="1:33">
      <c r="A586" t="s">
        <v>31</v>
      </c>
      <c r="B586" t="s">
        <v>1</v>
      </c>
      <c r="C586">
        <v>2005</v>
      </c>
      <c r="D586">
        <v>0</v>
      </c>
      <c r="E586">
        <v>4.72</v>
      </c>
      <c r="F586">
        <v>112752</v>
      </c>
      <c r="G586">
        <v>116584</v>
      </c>
      <c r="H586">
        <v>0</v>
      </c>
      <c r="I586">
        <v>0</v>
      </c>
      <c r="J586">
        <v>0</v>
      </c>
      <c r="K586">
        <v>229336</v>
      </c>
      <c r="Z586" s="24">
        <v>3.3399999999999999E-2</v>
      </c>
      <c r="AA586" s="23">
        <v>78490</v>
      </c>
      <c r="AB586" s="23">
        <v>352109</v>
      </c>
      <c r="AC586" s="23">
        <v>396097</v>
      </c>
      <c r="AD586" s="23">
        <v>722</v>
      </c>
      <c r="AE586" s="23">
        <v>8745</v>
      </c>
      <c r="AF586" s="23">
        <v>836163</v>
      </c>
      <c r="AG586">
        <f t="shared" si="9"/>
        <v>2.2727069265018144E-4</v>
      </c>
    </row>
    <row r="587" spans="1:33">
      <c r="A587" t="s">
        <v>31</v>
      </c>
      <c r="B587" t="s">
        <v>1</v>
      </c>
      <c r="C587">
        <v>2006</v>
      </c>
      <c r="D587">
        <v>0</v>
      </c>
      <c r="E587">
        <v>6.58</v>
      </c>
      <c r="F587">
        <v>112261</v>
      </c>
      <c r="G587">
        <v>122518</v>
      </c>
      <c r="H587">
        <v>0</v>
      </c>
      <c r="I587">
        <v>0</v>
      </c>
      <c r="J587">
        <v>0</v>
      </c>
      <c r="K587">
        <v>234779</v>
      </c>
      <c r="Z587" s="24">
        <v>3.3500000000000002E-2</v>
      </c>
      <c r="AA587" s="23">
        <v>10996</v>
      </c>
      <c r="AB587" s="23">
        <v>9163</v>
      </c>
      <c r="AC587" s="23">
        <v>0</v>
      </c>
      <c r="AD587" s="23">
        <v>0</v>
      </c>
      <c r="AE587" s="23">
        <v>1133</v>
      </c>
      <c r="AF587" s="23">
        <v>21292</v>
      </c>
      <c r="AG587">
        <f t="shared" si="9"/>
        <v>5.7872060685627846E-6</v>
      </c>
    </row>
    <row r="588" spans="1:33">
      <c r="A588" t="s">
        <v>32</v>
      </c>
      <c r="B588" t="s">
        <v>1</v>
      </c>
      <c r="C588">
        <v>1988</v>
      </c>
      <c r="D588">
        <v>0</v>
      </c>
      <c r="E588">
        <v>4.0199999999999996</v>
      </c>
      <c r="F588">
        <v>38634</v>
      </c>
      <c r="G588">
        <v>13329</v>
      </c>
      <c r="H588">
        <v>12367</v>
      </c>
      <c r="I588">
        <v>282</v>
      </c>
      <c r="J588">
        <v>30687</v>
      </c>
      <c r="K588">
        <v>95299</v>
      </c>
      <c r="Z588" s="24">
        <v>3.3500000000000002E-2</v>
      </c>
      <c r="AA588" s="23">
        <v>73142</v>
      </c>
      <c r="AB588" s="23">
        <v>50969</v>
      </c>
      <c r="AC588" s="23">
        <v>30095</v>
      </c>
      <c r="AD588" s="23">
        <v>0</v>
      </c>
      <c r="AE588" s="23">
        <v>0</v>
      </c>
      <c r="AF588" s="23">
        <v>154206</v>
      </c>
      <c r="AG588">
        <f t="shared" si="9"/>
        <v>4.1913483891076117E-5</v>
      </c>
    </row>
    <row r="589" spans="1:33">
      <c r="A589" t="s">
        <v>32</v>
      </c>
      <c r="B589" t="s">
        <v>1</v>
      </c>
      <c r="C589">
        <v>1989</v>
      </c>
      <c r="D589">
        <v>0</v>
      </c>
      <c r="E589">
        <v>7.8</v>
      </c>
      <c r="F589">
        <v>40664</v>
      </c>
      <c r="G589">
        <v>13351</v>
      </c>
      <c r="H589">
        <v>11564</v>
      </c>
      <c r="I589">
        <v>281</v>
      </c>
      <c r="J589">
        <v>28364</v>
      </c>
      <c r="K589">
        <v>94224</v>
      </c>
      <c r="Z589" s="24">
        <v>3.3500000000000002E-2</v>
      </c>
      <c r="AA589" s="23">
        <v>106081</v>
      </c>
      <c r="AB589" s="23">
        <v>39472</v>
      </c>
      <c r="AC589" s="23">
        <v>92452</v>
      </c>
      <c r="AD589" s="23">
        <v>0</v>
      </c>
      <c r="AE589" s="23">
        <v>1805</v>
      </c>
      <c r="AF589" s="23">
        <v>239810</v>
      </c>
      <c r="AG589">
        <f t="shared" si="9"/>
        <v>6.5180813794009078E-5</v>
      </c>
    </row>
    <row r="590" spans="1:33">
      <c r="A590" t="s">
        <v>32</v>
      </c>
      <c r="B590" t="s">
        <v>1</v>
      </c>
      <c r="C590">
        <v>1990</v>
      </c>
      <c r="D590">
        <v>0</v>
      </c>
      <c r="E590">
        <v>7.77</v>
      </c>
      <c r="F590">
        <v>38870</v>
      </c>
      <c r="G590">
        <v>13138</v>
      </c>
      <c r="H590">
        <v>13511</v>
      </c>
      <c r="I590">
        <v>281</v>
      </c>
      <c r="J590">
        <v>28067</v>
      </c>
      <c r="K590">
        <v>93867</v>
      </c>
      <c r="Z590" s="24">
        <v>3.3500000000000002E-2</v>
      </c>
      <c r="AA590" s="23">
        <v>249314</v>
      </c>
      <c r="AB590" s="23">
        <v>169415</v>
      </c>
      <c r="AC590" s="23">
        <v>51804</v>
      </c>
      <c r="AD590" s="23">
        <v>1985</v>
      </c>
      <c r="AE590" s="23">
        <v>57891</v>
      </c>
      <c r="AF590" s="23">
        <v>530409</v>
      </c>
      <c r="AG590">
        <f t="shared" si="9"/>
        <v>1.441661743199473E-4</v>
      </c>
    </row>
    <row r="591" spans="1:33">
      <c r="A591" t="s">
        <v>32</v>
      </c>
      <c r="B591" t="s">
        <v>1</v>
      </c>
      <c r="C591">
        <v>1991</v>
      </c>
      <c r="D591">
        <v>0</v>
      </c>
      <c r="E591">
        <v>3.23</v>
      </c>
      <c r="F591">
        <v>43106</v>
      </c>
      <c r="G591">
        <v>41429</v>
      </c>
      <c r="H591">
        <v>11768</v>
      </c>
      <c r="I591">
        <v>281</v>
      </c>
      <c r="J591">
        <v>5423</v>
      </c>
      <c r="K591">
        <v>102007</v>
      </c>
      <c r="Z591" s="24">
        <v>3.3599999999999998E-2</v>
      </c>
      <c r="AA591" s="23">
        <v>167573</v>
      </c>
      <c r="AB591" s="23">
        <v>100461</v>
      </c>
      <c r="AC591" s="23">
        <v>111028</v>
      </c>
      <c r="AD591" s="23">
        <v>0</v>
      </c>
      <c r="AE591" s="23">
        <v>0</v>
      </c>
      <c r="AF591" s="23">
        <v>379062</v>
      </c>
      <c r="AG591">
        <f t="shared" si="9"/>
        <v>1.0302977206281919E-4</v>
      </c>
    </row>
    <row r="592" spans="1:33">
      <c r="A592" t="s">
        <v>32</v>
      </c>
      <c r="B592" t="s">
        <v>1</v>
      </c>
      <c r="C592">
        <v>1992</v>
      </c>
      <c r="D592">
        <v>0</v>
      </c>
      <c r="E592">
        <v>3.32</v>
      </c>
      <c r="F592">
        <v>38525</v>
      </c>
      <c r="G592">
        <v>39123</v>
      </c>
      <c r="H592">
        <v>11478</v>
      </c>
      <c r="I592">
        <v>280</v>
      </c>
      <c r="J592">
        <v>9114</v>
      </c>
      <c r="K592">
        <v>98520</v>
      </c>
      <c r="Z592" s="24">
        <v>3.3599999999999998E-2</v>
      </c>
      <c r="AA592" s="23">
        <v>1041791</v>
      </c>
      <c r="AB592" s="23">
        <v>1085193</v>
      </c>
      <c r="AC592" s="23">
        <v>637239</v>
      </c>
      <c r="AD592" s="23">
        <v>8948</v>
      </c>
      <c r="AE592" s="23">
        <v>17362</v>
      </c>
      <c r="AF592" s="23">
        <v>2790533</v>
      </c>
      <c r="AG592">
        <f t="shared" si="9"/>
        <v>7.5847217321645274E-4</v>
      </c>
    </row>
    <row r="593" spans="1:33">
      <c r="A593" t="s">
        <v>32</v>
      </c>
      <c r="B593" t="s">
        <v>1</v>
      </c>
      <c r="C593">
        <v>1993</v>
      </c>
      <c r="D593">
        <v>0</v>
      </c>
      <c r="E593">
        <v>0.97</v>
      </c>
      <c r="F593">
        <v>43419</v>
      </c>
      <c r="G593">
        <v>39889</v>
      </c>
      <c r="H593">
        <v>11695</v>
      </c>
      <c r="I593">
        <v>281</v>
      </c>
      <c r="J593">
        <v>11556</v>
      </c>
      <c r="K593">
        <v>106840</v>
      </c>
      <c r="Z593" s="24">
        <v>3.3700000000000001E-2</v>
      </c>
      <c r="AA593" s="23">
        <v>110601</v>
      </c>
      <c r="AB593" s="23">
        <v>31252</v>
      </c>
      <c r="AC593" s="23">
        <v>147891</v>
      </c>
      <c r="AD593" s="23">
        <v>927</v>
      </c>
      <c r="AE593" s="23">
        <v>431</v>
      </c>
      <c r="AF593" s="23">
        <v>291102</v>
      </c>
      <c r="AG593">
        <f t="shared" si="9"/>
        <v>7.9122076881963353E-5</v>
      </c>
    </row>
    <row r="594" spans="1:33">
      <c r="A594" t="s">
        <v>32</v>
      </c>
      <c r="B594" t="s">
        <v>1</v>
      </c>
      <c r="C594">
        <v>1994</v>
      </c>
      <c r="D594">
        <v>0</v>
      </c>
      <c r="E594">
        <v>4.28</v>
      </c>
      <c r="F594">
        <v>40220</v>
      </c>
      <c r="G594">
        <v>51924</v>
      </c>
      <c r="H594">
        <v>7084</v>
      </c>
      <c r="I594">
        <v>281</v>
      </c>
      <c r="J594">
        <v>222</v>
      </c>
      <c r="K594">
        <v>99731</v>
      </c>
      <c r="Z594" s="24">
        <v>3.3700000000000001E-2</v>
      </c>
      <c r="AA594" s="23">
        <v>176983</v>
      </c>
      <c r="AB594" s="23">
        <v>86953</v>
      </c>
      <c r="AC594" s="23">
        <v>190866</v>
      </c>
      <c r="AD594" s="23">
        <v>0</v>
      </c>
      <c r="AE594" s="23">
        <v>0</v>
      </c>
      <c r="AF594" s="23">
        <v>454802</v>
      </c>
      <c r="AG594">
        <f t="shared" si="9"/>
        <v>1.2361604801777623E-4</v>
      </c>
    </row>
    <row r="595" spans="1:33">
      <c r="A595" t="s">
        <v>32</v>
      </c>
      <c r="B595" t="s">
        <v>1</v>
      </c>
      <c r="C595">
        <v>1995</v>
      </c>
      <c r="D595">
        <v>0</v>
      </c>
      <c r="E595">
        <v>2.5299999999999998</v>
      </c>
      <c r="F595">
        <v>40983</v>
      </c>
      <c r="G595">
        <v>50745</v>
      </c>
      <c r="H595">
        <v>5222</v>
      </c>
      <c r="I595">
        <v>282</v>
      </c>
      <c r="J595">
        <v>174</v>
      </c>
      <c r="K595">
        <v>97406</v>
      </c>
      <c r="Z595" s="24">
        <v>3.3700000000000001E-2</v>
      </c>
      <c r="AA595" s="23">
        <v>636952</v>
      </c>
      <c r="AB595" s="23">
        <v>916184</v>
      </c>
      <c r="AC595" s="23">
        <v>220913</v>
      </c>
      <c r="AD595" s="23">
        <v>3503</v>
      </c>
      <c r="AE595" s="23">
        <v>1705</v>
      </c>
      <c r="AF595" s="23">
        <v>1779257</v>
      </c>
      <c r="AG595">
        <f t="shared" si="9"/>
        <v>4.836054343383813E-4</v>
      </c>
    </row>
    <row r="596" spans="1:33">
      <c r="A596" t="s">
        <v>32</v>
      </c>
      <c r="B596" t="s">
        <v>1</v>
      </c>
      <c r="C596">
        <v>1996</v>
      </c>
      <c r="D596">
        <v>0</v>
      </c>
      <c r="E596">
        <v>6.08</v>
      </c>
      <c r="F596">
        <v>43091</v>
      </c>
      <c r="G596">
        <v>54427</v>
      </c>
      <c r="H596">
        <v>4486</v>
      </c>
      <c r="I596">
        <v>281</v>
      </c>
      <c r="J596">
        <v>157</v>
      </c>
      <c r="K596">
        <v>102442</v>
      </c>
      <c r="Z596" s="24">
        <v>3.3700000000000001E-2</v>
      </c>
      <c r="AA596" s="23">
        <v>969124</v>
      </c>
      <c r="AB596" s="23">
        <v>973389</v>
      </c>
      <c r="AC596" s="23">
        <v>493361</v>
      </c>
      <c r="AD596" s="23">
        <v>7130</v>
      </c>
      <c r="AE596" s="23">
        <v>14866</v>
      </c>
      <c r="AF596" s="23">
        <v>2457870</v>
      </c>
      <c r="AG596">
        <f t="shared" si="9"/>
        <v>6.6805373754172512E-4</v>
      </c>
    </row>
    <row r="597" spans="1:33">
      <c r="A597" t="s">
        <v>32</v>
      </c>
      <c r="B597" t="s">
        <v>1</v>
      </c>
      <c r="C597">
        <v>1997</v>
      </c>
      <c r="D597">
        <v>0</v>
      </c>
      <c r="E597">
        <v>4.97</v>
      </c>
      <c r="F597">
        <v>40138</v>
      </c>
      <c r="G597">
        <v>45243</v>
      </c>
      <c r="H597">
        <v>6825</v>
      </c>
      <c r="I597">
        <v>281</v>
      </c>
      <c r="J597">
        <v>7260</v>
      </c>
      <c r="K597">
        <v>99747</v>
      </c>
      <c r="Z597" s="24">
        <v>3.3799999999999997E-2</v>
      </c>
      <c r="AA597" s="23">
        <v>3671</v>
      </c>
      <c r="AB597" s="23">
        <v>12600</v>
      </c>
      <c r="AC597" s="23">
        <v>0</v>
      </c>
      <c r="AD597" s="23">
        <v>104</v>
      </c>
      <c r="AE597" s="23">
        <v>1196</v>
      </c>
      <c r="AF597" s="23">
        <v>17571</v>
      </c>
      <c r="AG597">
        <f t="shared" si="9"/>
        <v>4.7758311962575939E-6</v>
      </c>
    </row>
    <row r="598" spans="1:33">
      <c r="A598" t="s">
        <v>32</v>
      </c>
      <c r="B598" t="s">
        <v>1</v>
      </c>
      <c r="C598">
        <v>1998</v>
      </c>
      <c r="D598">
        <v>0</v>
      </c>
      <c r="E598">
        <v>8.14</v>
      </c>
      <c r="F598">
        <v>30750</v>
      </c>
      <c r="G598">
        <v>53053</v>
      </c>
      <c r="H598">
        <v>11691</v>
      </c>
      <c r="I598">
        <v>281</v>
      </c>
      <c r="J598">
        <v>8007</v>
      </c>
      <c r="K598">
        <v>103782</v>
      </c>
      <c r="Z598" s="24">
        <v>3.3799999999999997E-2</v>
      </c>
      <c r="AA598" s="23">
        <v>209261</v>
      </c>
      <c r="AB598" s="23">
        <v>376055</v>
      </c>
      <c r="AC598" s="23">
        <v>120903</v>
      </c>
      <c r="AD598" s="23">
        <v>0</v>
      </c>
      <c r="AE598" s="23">
        <v>0</v>
      </c>
      <c r="AF598" s="23">
        <v>706219</v>
      </c>
      <c r="AG598">
        <f t="shared" si="9"/>
        <v>1.9195166647258789E-4</v>
      </c>
    </row>
    <row r="599" spans="1:33">
      <c r="A599" t="s">
        <v>32</v>
      </c>
      <c r="B599" t="s">
        <v>1</v>
      </c>
      <c r="C599">
        <v>1999</v>
      </c>
      <c r="D599">
        <v>0</v>
      </c>
      <c r="E599">
        <v>5.98</v>
      </c>
      <c r="F599">
        <v>39644</v>
      </c>
      <c r="G599">
        <v>54528</v>
      </c>
      <c r="H599">
        <v>12339</v>
      </c>
      <c r="I599">
        <v>16</v>
      </c>
      <c r="J599">
        <v>260</v>
      </c>
      <c r="K599">
        <v>106787</v>
      </c>
      <c r="Z599" s="24">
        <v>3.3799999999999997E-2</v>
      </c>
      <c r="AA599" s="23">
        <v>594533</v>
      </c>
      <c r="AB599" s="23">
        <v>903146</v>
      </c>
      <c r="AC599" s="23">
        <v>219640</v>
      </c>
      <c r="AD599" s="23">
        <v>3355</v>
      </c>
      <c r="AE599" s="23">
        <v>1731</v>
      </c>
      <c r="AF599" s="23">
        <v>1722405</v>
      </c>
      <c r="AG599">
        <f t="shared" si="9"/>
        <v>4.6815295268283312E-4</v>
      </c>
    </row>
    <row r="600" spans="1:33">
      <c r="A600" t="s">
        <v>32</v>
      </c>
      <c r="B600" t="s">
        <v>1</v>
      </c>
      <c r="C600">
        <v>2000</v>
      </c>
      <c r="D600">
        <v>0</v>
      </c>
      <c r="E600">
        <v>4.8</v>
      </c>
      <c r="F600">
        <v>41426</v>
      </c>
      <c r="G600">
        <v>57687</v>
      </c>
      <c r="H600">
        <v>12308</v>
      </c>
      <c r="I600">
        <v>281</v>
      </c>
      <c r="J600">
        <v>390</v>
      </c>
      <c r="K600">
        <v>112092</v>
      </c>
      <c r="Z600" s="24">
        <v>3.39E-2</v>
      </c>
      <c r="AA600" s="23">
        <v>81738</v>
      </c>
      <c r="AB600" s="23">
        <v>62401</v>
      </c>
      <c r="AC600" s="23">
        <v>0</v>
      </c>
      <c r="AD600" s="23">
        <v>0</v>
      </c>
      <c r="AE600" s="23">
        <v>19300</v>
      </c>
      <c r="AF600" s="23">
        <v>163439</v>
      </c>
      <c r="AG600">
        <f t="shared" si="9"/>
        <v>4.4423030839744175E-5</v>
      </c>
    </row>
    <row r="601" spans="1:33">
      <c r="A601" t="s">
        <v>32</v>
      </c>
      <c r="B601" t="s">
        <v>1</v>
      </c>
      <c r="C601">
        <v>2001</v>
      </c>
      <c r="D601">
        <v>0</v>
      </c>
      <c r="E601">
        <v>5.9</v>
      </c>
      <c r="F601">
        <v>40072</v>
      </c>
      <c r="G601">
        <v>53643</v>
      </c>
      <c r="H601">
        <v>12216</v>
      </c>
      <c r="I601">
        <v>0</v>
      </c>
      <c r="J601">
        <v>349</v>
      </c>
      <c r="K601">
        <v>106280</v>
      </c>
      <c r="Z601" s="24">
        <v>3.39E-2</v>
      </c>
      <c r="AA601" s="23">
        <v>89499</v>
      </c>
      <c r="AB601" s="23">
        <v>115096</v>
      </c>
      <c r="AC601" s="23">
        <v>0</v>
      </c>
      <c r="AD601" s="23">
        <v>0</v>
      </c>
      <c r="AE601" s="23">
        <v>425</v>
      </c>
      <c r="AF601" s="23">
        <v>205020</v>
      </c>
      <c r="AG601">
        <f t="shared" si="9"/>
        <v>5.5724825670521419E-5</v>
      </c>
    </row>
    <row r="602" spans="1:33">
      <c r="A602" t="s">
        <v>32</v>
      </c>
      <c r="B602" t="s">
        <v>1</v>
      </c>
      <c r="C602">
        <v>2002</v>
      </c>
      <c r="D602">
        <v>0</v>
      </c>
      <c r="E602">
        <v>5.31</v>
      </c>
      <c r="F602">
        <v>40957</v>
      </c>
      <c r="G602">
        <v>54658</v>
      </c>
      <c r="H602">
        <v>13886</v>
      </c>
      <c r="I602">
        <v>0</v>
      </c>
      <c r="J602">
        <v>335</v>
      </c>
      <c r="K602">
        <v>109836</v>
      </c>
      <c r="Z602" s="24">
        <v>3.39E-2</v>
      </c>
      <c r="AA602" s="23">
        <v>97152</v>
      </c>
      <c r="AB602" s="23">
        <v>19691</v>
      </c>
      <c r="AC602" s="23">
        <v>157698</v>
      </c>
      <c r="AD602" s="23">
        <v>816</v>
      </c>
      <c r="AE602" s="23">
        <v>340</v>
      </c>
      <c r="AF602" s="23">
        <v>275697</v>
      </c>
      <c r="AG602">
        <f t="shared" si="9"/>
        <v>7.4934968602505831E-5</v>
      </c>
    </row>
    <row r="603" spans="1:33">
      <c r="A603" t="s">
        <v>32</v>
      </c>
      <c r="B603" t="s">
        <v>1</v>
      </c>
      <c r="C603">
        <v>2003</v>
      </c>
      <c r="D603">
        <v>0</v>
      </c>
      <c r="E603">
        <v>7.38</v>
      </c>
      <c r="F603">
        <v>40812</v>
      </c>
      <c r="G603">
        <v>54714</v>
      </c>
      <c r="H603">
        <v>13051</v>
      </c>
      <c r="I603">
        <v>0</v>
      </c>
      <c r="J603">
        <v>0</v>
      </c>
      <c r="K603">
        <v>108577</v>
      </c>
      <c r="Z603" s="24">
        <v>3.39E-2</v>
      </c>
      <c r="AA603" s="23">
        <v>111578</v>
      </c>
      <c r="AB603" s="23">
        <v>257110</v>
      </c>
      <c r="AC603" s="23">
        <v>0</v>
      </c>
      <c r="AD603" s="23">
        <v>0</v>
      </c>
      <c r="AE603" s="23">
        <v>0</v>
      </c>
      <c r="AF603" s="23">
        <v>368688</v>
      </c>
      <c r="AG603">
        <f t="shared" si="9"/>
        <v>1.0021009914551362E-4</v>
      </c>
    </row>
    <row r="604" spans="1:33">
      <c r="A604" t="s">
        <v>32</v>
      </c>
      <c r="B604" t="s">
        <v>1</v>
      </c>
      <c r="C604">
        <v>2004</v>
      </c>
      <c r="D604">
        <v>0</v>
      </c>
      <c r="E604">
        <v>5.81</v>
      </c>
      <c r="F604">
        <v>42113</v>
      </c>
      <c r="G604">
        <v>56445</v>
      </c>
      <c r="H604">
        <v>12936</v>
      </c>
      <c r="I604">
        <v>0</v>
      </c>
      <c r="J604">
        <v>0</v>
      </c>
      <c r="K604">
        <v>111494</v>
      </c>
      <c r="Z604" s="24">
        <v>3.4000000000000002E-2</v>
      </c>
      <c r="AA604" s="23">
        <v>272395</v>
      </c>
      <c r="AB604" s="23">
        <v>298422</v>
      </c>
      <c r="AC604" s="23">
        <v>80278</v>
      </c>
      <c r="AD604" s="23">
        <v>0</v>
      </c>
      <c r="AE604" s="23">
        <v>0</v>
      </c>
      <c r="AF604" s="23">
        <v>651095</v>
      </c>
      <c r="AG604">
        <f t="shared" si="9"/>
        <v>1.7696885850135668E-4</v>
      </c>
    </row>
    <row r="605" spans="1:33">
      <c r="A605" t="s">
        <v>32</v>
      </c>
      <c r="B605" t="s">
        <v>1</v>
      </c>
      <c r="C605">
        <v>2005</v>
      </c>
      <c r="D605">
        <v>0</v>
      </c>
      <c r="E605">
        <v>6.3</v>
      </c>
      <c r="F605">
        <v>42997</v>
      </c>
      <c r="G605">
        <v>59868</v>
      </c>
      <c r="H605">
        <v>11793</v>
      </c>
      <c r="I605">
        <v>0</v>
      </c>
      <c r="J605">
        <v>0</v>
      </c>
      <c r="K605">
        <v>114658</v>
      </c>
      <c r="Z605" s="24">
        <v>3.4000000000000002E-2</v>
      </c>
      <c r="AA605" s="23">
        <v>282195</v>
      </c>
      <c r="AB605" s="23">
        <v>82654</v>
      </c>
      <c r="AC605" s="23">
        <v>322493</v>
      </c>
      <c r="AD605" s="23">
        <v>3388</v>
      </c>
      <c r="AE605" s="23">
        <v>2483</v>
      </c>
      <c r="AF605" s="23">
        <v>693213</v>
      </c>
      <c r="AG605">
        <f t="shared" si="9"/>
        <v>1.8841661095278102E-4</v>
      </c>
    </row>
    <row r="606" spans="1:33">
      <c r="A606" t="s">
        <v>32</v>
      </c>
      <c r="B606" t="s">
        <v>1</v>
      </c>
      <c r="C606">
        <v>2006</v>
      </c>
      <c r="D606">
        <v>0</v>
      </c>
      <c r="E606">
        <v>4.8600000000000003</v>
      </c>
      <c r="F606">
        <v>44818</v>
      </c>
      <c r="G606">
        <v>62522</v>
      </c>
      <c r="H606">
        <v>11631</v>
      </c>
      <c r="I606">
        <v>0</v>
      </c>
      <c r="J606">
        <v>0</v>
      </c>
      <c r="K606">
        <v>118971</v>
      </c>
      <c r="Z606" s="24">
        <v>3.4099999999999998E-2</v>
      </c>
      <c r="AA606" s="23">
        <v>4858</v>
      </c>
      <c r="AB606" s="23">
        <v>4082</v>
      </c>
      <c r="AC606" s="23">
        <v>620</v>
      </c>
      <c r="AD606" s="23">
        <v>0</v>
      </c>
      <c r="AE606" s="23">
        <v>0</v>
      </c>
      <c r="AF606" s="23">
        <v>9560</v>
      </c>
      <c r="AG606">
        <f t="shared" si="9"/>
        <v>2.5984261701794205E-6</v>
      </c>
    </row>
    <row r="607" spans="1:33">
      <c r="A607" t="s">
        <v>33</v>
      </c>
      <c r="B607" t="s">
        <v>1</v>
      </c>
      <c r="C607">
        <v>1988</v>
      </c>
      <c r="D607">
        <v>0</v>
      </c>
      <c r="E607">
        <v>6.4</v>
      </c>
      <c r="F607">
        <v>10917</v>
      </c>
      <c r="G607">
        <v>8739</v>
      </c>
      <c r="H607">
        <v>0</v>
      </c>
      <c r="I607">
        <v>0</v>
      </c>
      <c r="J607">
        <v>262</v>
      </c>
      <c r="K607">
        <v>19918</v>
      </c>
      <c r="Z607" s="24">
        <v>3.4099999999999998E-2</v>
      </c>
      <c r="AA607" s="23">
        <v>23032</v>
      </c>
      <c r="AB607" s="23">
        <v>41511</v>
      </c>
      <c r="AC607" s="23">
        <v>0</v>
      </c>
      <c r="AD607" s="23">
        <v>0</v>
      </c>
      <c r="AE607" s="23">
        <v>826</v>
      </c>
      <c r="AF607" s="23">
        <v>65369</v>
      </c>
      <c r="AG607">
        <f t="shared" si="9"/>
        <v>1.7767418443353404E-5</v>
      </c>
    </row>
    <row r="608" spans="1:33">
      <c r="A608" t="s">
        <v>33</v>
      </c>
      <c r="B608" t="s">
        <v>1</v>
      </c>
      <c r="C608">
        <v>1989</v>
      </c>
      <c r="D608">
        <v>0</v>
      </c>
      <c r="E608">
        <v>8.6999999999999993</v>
      </c>
      <c r="F608">
        <v>11000</v>
      </c>
      <c r="G608">
        <v>9000</v>
      </c>
      <c r="H608">
        <v>0</v>
      </c>
      <c r="I608">
        <v>0</v>
      </c>
      <c r="J608">
        <v>0</v>
      </c>
      <c r="K608">
        <v>20000</v>
      </c>
      <c r="Z608" s="24">
        <v>3.4099999999999998E-2</v>
      </c>
      <c r="AA608" s="23">
        <v>139986</v>
      </c>
      <c r="AB608" s="23">
        <v>44102</v>
      </c>
      <c r="AC608" s="23">
        <v>13656</v>
      </c>
      <c r="AD608" s="23">
        <v>0</v>
      </c>
      <c r="AE608" s="23">
        <v>0</v>
      </c>
      <c r="AF608" s="23">
        <v>197744</v>
      </c>
      <c r="AG608">
        <f t="shared" si="9"/>
        <v>5.3747195041418338E-5</v>
      </c>
    </row>
    <row r="609" spans="1:33">
      <c r="A609" t="s">
        <v>33</v>
      </c>
      <c r="B609" t="s">
        <v>1</v>
      </c>
      <c r="C609">
        <v>1990</v>
      </c>
      <c r="D609">
        <v>0</v>
      </c>
      <c r="E609">
        <v>6.06</v>
      </c>
      <c r="F609">
        <v>10485</v>
      </c>
      <c r="G609">
        <v>8286</v>
      </c>
      <c r="H609">
        <v>0</v>
      </c>
      <c r="I609">
        <v>0</v>
      </c>
      <c r="J609">
        <v>412</v>
      </c>
      <c r="K609">
        <v>19183</v>
      </c>
      <c r="Z609" s="24">
        <v>3.4099999999999998E-2</v>
      </c>
      <c r="AA609" s="23">
        <v>177172</v>
      </c>
      <c r="AB609" s="23">
        <v>41070</v>
      </c>
      <c r="AC609" s="23">
        <v>0</v>
      </c>
      <c r="AD609" s="23">
        <v>0</v>
      </c>
      <c r="AE609" s="23">
        <v>0</v>
      </c>
      <c r="AF609" s="23">
        <v>218242</v>
      </c>
      <c r="AG609">
        <f t="shared" si="9"/>
        <v>5.9318590400867894E-5</v>
      </c>
    </row>
    <row r="610" spans="1:33">
      <c r="A610" t="s">
        <v>33</v>
      </c>
      <c r="B610" t="s">
        <v>1</v>
      </c>
      <c r="C610">
        <v>1991</v>
      </c>
      <c r="D610">
        <v>0</v>
      </c>
      <c r="E610">
        <v>5.19</v>
      </c>
      <c r="F610">
        <v>11621</v>
      </c>
      <c r="G610">
        <v>8400</v>
      </c>
      <c r="H610">
        <v>0</v>
      </c>
      <c r="I610">
        <v>0</v>
      </c>
      <c r="J610">
        <v>432</v>
      </c>
      <c r="K610">
        <v>20453</v>
      </c>
      <c r="Z610" s="24">
        <v>3.4099999999999998E-2</v>
      </c>
      <c r="AA610" s="23">
        <v>196717</v>
      </c>
      <c r="AB610" s="23">
        <v>34950</v>
      </c>
      <c r="AC610" s="23">
        <v>0</v>
      </c>
      <c r="AD610" s="23">
        <v>1939</v>
      </c>
      <c r="AE610" s="23">
        <v>2222</v>
      </c>
      <c r="AF610" s="23">
        <v>235828</v>
      </c>
      <c r="AG610">
        <f t="shared" si="9"/>
        <v>6.4098498625635188E-5</v>
      </c>
    </row>
    <row r="611" spans="1:33">
      <c r="A611" t="s">
        <v>33</v>
      </c>
      <c r="B611" t="s">
        <v>1</v>
      </c>
      <c r="C611">
        <v>1992</v>
      </c>
      <c r="D611">
        <v>0</v>
      </c>
      <c r="E611">
        <v>3.35</v>
      </c>
      <c r="F611">
        <v>10996</v>
      </c>
      <c r="G611">
        <v>9163</v>
      </c>
      <c r="H611">
        <v>0</v>
      </c>
      <c r="I611">
        <v>0</v>
      </c>
      <c r="J611">
        <v>1133</v>
      </c>
      <c r="K611">
        <v>21292</v>
      </c>
      <c r="Z611" s="24">
        <v>3.4099999999999998E-2</v>
      </c>
      <c r="AA611" s="23">
        <v>288298</v>
      </c>
      <c r="AB611" s="23">
        <v>114603</v>
      </c>
      <c r="AC611" s="23">
        <v>156159</v>
      </c>
      <c r="AD611" s="23">
        <v>21411</v>
      </c>
      <c r="AE611" s="23">
        <v>0</v>
      </c>
      <c r="AF611" s="23">
        <v>580471</v>
      </c>
      <c r="AG611">
        <f t="shared" si="9"/>
        <v>1.5777312107010652E-4</v>
      </c>
    </row>
    <row r="612" spans="1:33">
      <c r="A612" t="s">
        <v>33</v>
      </c>
      <c r="B612" t="s">
        <v>1</v>
      </c>
      <c r="C612">
        <v>1993</v>
      </c>
      <c r="D612">
        <v>0</v>
      </c>
      <c r="E612">
        <v>9.92</v>
      </c>
      <c r="F612">
        <v>12208</v>
      </c>
      <c r="G612">
        <v>9661</v>
      </c>
      <c r="H612">
        <v>0</v>
      </c>
      <c r="I612">
        <v>0</v>
      </c>
      <c r="J612">
        <v>421</v>
      </c>
      <c r="K612">
        <v>22290</v>
      </c>
      <c r="Z612" s="24">
        <v>3.4099999999999998E-2</v>
      </c>
      <c r="AA612" s="23">
        <v>48792</v>
      </c>
      <c r="AB612" s="23">
        <v>47262</v>
      </c>
      <c r="AC612" s="23">
        <v>574824</v>
      </c>
      <c r="AD612" s="23">
        <v>1024</v>
      </c>
      <c r="AE612" s="23">
        <v>4912</v>
      </c>
      <c r="AF612" s="23">
        <v>676814</v>
      </c>
      <c r="AG612">
        <f t="shared" si="9"/>
        <v>1.83959331584081E-4</v>
      </c>
    </row>
    <row r="613" spans="1:33">
      <c r="A613" t="s">
        <v>33</v>
      </c>
      <c r="B613" t="s">
        <v>1</v>
      </c>
      <c r="C613">
        <v>1994</v>
      </c>
      <c r="D613">
        <v>0</v>
      </c>
      <c r="E613">
        <v>6.96</v>
      </c>
      <c r="F613">
        <v>11570</v>
      </c>
      <c r="G613">
        <v>9462</v>
      </c>
      <c r="H613">
        <v>0</v>
      </c>
      <c r="I613">
        <v>0</v>
      </c>
      <c r="J613">
        <v>653</v>
      </c>
      <c r="K613">
        <v>21685</v>
      </c>
      <c r="Z613" s="24">
        <v>3.4099999999999998E-2</v>
      </c>
      <c r="AA613" s="23">
        <v>7058334</v>
      </c>
      <c r="AB613" s="23">
        <v>7001390</v>
      </c>
      <c r="AC613" s="23">
        <v>4612264</v>
      </c>
      <c r="AD613" s="23">
        <v>0</v>
      </c>
      <c r="AE613" s="23">
        <v>99896</v>
      </c>
      <c r="AF613" s="23">
        <v>18771884</v>
      </c>
      <c r="AG613">
        <f t="shared" si="9"/>
        <v>5.102233749913425E-3</v>
      </c>
    </row>
    <row r="614" spans="1:33">
      <c r="A614" t="s">
        <v>33</v>
      </c>
      <c r="B614" t="s">
        <v>1</v>
      </c>
      <c r="C614">
        <v>1995</v>
      </c>
      <c r="D614">
        <v>0</v>
      </c>
      <c r="E614">
        <v>3.01</v>
      </c>
      <c r="F614">
        <v>11638</v>
      </c>
      <c r="G614">
        <v>10032</v>
      </c>
      <c r="H614">
        <v>290</v>
      </c>
      <c r="I614">
        <v>200</v>
      </c>
      <c r="J614">
        <v>0</v>
      </c>
      <c r="K614">
        <v>22160</v>
      </c>
      <c r="Z614" s="24">
        <v>3.4200000000000001E-2</v>
      </c>
      <c r="AA614" s="23">
        <v>1093</v>
      </c>
      <c r="AB614" s="23">
        <v>391</v>
      </c>
      <c r="AC614" s="23">
        <v>66</v>
      </c>
      <c r="AD614" s="23">
        <v>0</v>
      </c>
      <c r="AE614" s="23">
        <v>0</v>
      </c>
      <c r="AF614" s="23">
        <v>1550</v>
      </c>
      <c r="AG614">
        <f t="shared" si="9"/>
        <v>4.2129294600189346E-7</v>
      </c>
    </row>
    <row r="615" spans="1:33">
      <c r="A615" t="s">
        <v>33</v>
      </c>
      <c r="B615" t="s">
        <v>1</v>
      </c>
      <c r="C615">
        <v>1996</v>
      </c>
      <c r="D615">
        <v>0</v>
      </c>
      <c r="E615">
        <v>4.28</v>
      </c>
      <c r="F615">
        <v>12106</v>
      </c>
      <c r="G615">
        <v>10323</v>
      </c>
      <c r="H615">
        <v>0</v>
      </c>
      <c r="I615">
        <v>0</v>
      </c>
      <c r="J615">
        <v>200</v>
      </c>
      <c r="K615">
        <v>22629</v>
      </c>
      <c r="Z615" s="24">
        <v>3.4200000000000001E-2</v>
      </c>
      <c r="AA615" s="23">
        <v>11735</v>
      </c>
      <c r="AB615" s="23">
        <v>10645</v>
      </c>
      <c r="AC615" s="23">
        <v>0</v>
      </c>
      <c r="AD615" s="23">
        <v>0</v>
      </c>
      <c r="AE615" s="23">
        <v>0</v>
      </c>
      <c r="AF615" s="23">
        <v>22380</v>
      </c>
      <c r="AG615">
        <f t="shared" si="9"/>
        <v>6.0829265364660489E-6</v>
      </c>
    </row>
    <row r="616" spans="1:33">
      <c r="A616" t="s">
        <v>33</v>
      </c>
      <c r="B616" t="s">
        <v>1</v>
      </c>
      <c r="C616">
        <v>1997</v>
      </c>
      <c r="D616">
        <v>0</v>
      </c>
      <c r="E616">
        <v>3.42</v>
      </c>
      <c r="F616">
        <v>11735</v>
      </c>
      <c r="G616">
        <v>10645</v>
      </c>
      <c r="H616">
        <v>0</v>
      </c>
      <c r="I616">
        <v>0</v>
      </c>
      <c r="J616">
        <v>0</v>
      </c>
      <c r="K616">
        <v>22380</v>
      </c>
      <c r="Z616" s="24">
        <v>3.4200000000000001E-2</v>
      </c>
      <c r="AA616" s="23">
        <v>0</v>
      </c>
      <c r="AB616" s="23">
        <v>0</v>
      </c>
      <c r="AC616" s="23">
        <v>26375</v>
      </c>
      <c r="AD616" s="23">
        <v>0</v>
      </c>
      <c r="AE616" s="23">
        <v>0</v>
      </c>
      <c r="AF616" s="23">
        <v>26375</v>
      </c>
      <c r="AG616">
        <f t="shared" si="9"/>
        <v>7.1687751295483486E-6</v>
      </c>
    </row>
    <row r="617" spans="1:33">
      <c r="A617" t="s">
        <v>33</v>
      </c>
      <c r="B617" t="s">
        <v>1</v>
      </c>
      <c r="C617">
        <v>1998</v>
      </c>
      <c r="D617">
        <v>0</v>
      </c>
      <c r="E617">
        <v>2.62</v>
      </c>
      <c r="F617">
        <v>10905</v>
      </c>
      <c r="G617">
        <v>10632</v>
      </c>
      <c r="H617">
        <v>0</v>
      </c>
      <c r="I617">
        <v>0</v>
      </c>
      <c r="J617">
        <v>463</v>
      </c>
      <c r="K617">
        <v>22000</v>
      </c>
      <c r="Z617" s="24">
        <v>3.4200000000000001E-2</v>
      </c>
      <c r="AA617" s="23">
        <v>47082</v>
      </c>
      <c r="AB617" s="23">
        <v>46509</v>
      </c>
      <c r="AC617" s="23">
        <v>13219</v>
      </c>
      <c r="AD617" s="23">
        <v>896</v>
      </c>
      <c r="AE617" s="23">
        <v>38279</v>
      </c>
      <c r="AF617" s="23">
        <v>145985</v>
      </c>
      <c r="AG617">
        <f t="shared" si="9"/>
        <v>3.9679000465862209E-5</v>
      </c>
    </row>
    <row r="618" spans="1:33">
      <c r="A618" t="s">
        <v>33</v>
      </c>
      <c r="B618" t="s">
        <v>1</v>
      </c>
      <c r="C618">
        <v>1999</v>
      </c>
      <c r="D618">
        <v>0</v>
      </c>
      <c r="E618">
        <v>0.47</v>
      </c>
      <c r="F618">
        <v>10778</v>
      </c>
      <c r="G618">
        <v>10310</v>
      </c>
      <c r="H618">
        <v>0</v>
      </c>
      <c r="I618">
        <v>0</v>
      </c>
      <c r="J618">
        <v>0</v>
      </c>
      <c r="K618">
        <v>21088</v>
      </c>
      <c r="Z618" s="24">
        <v>3.4200000000000001E-2</v>
      </c>
      <c r="AA618" s="23">
        <v>156770</v>
      </c>
      <c r="AB618" s="23">
        <v>78975</v>
      </c>
      <c r="AC618" s="23">
        <v>73632</v>
      </c>
      <c r="AD618" s="23">
        <v>1164</v>
      </c>
      <c r="AE618" s="23">
        <v>0</v>
      </c>
      <c r="AF618" s="23">
        <v>310541</v>
      </c>
      <c r="AG618">
        <f t="shared" si="9"/>
        <v>8.4405634028628389E-5</v>
      </c>
    </row>
    <row r="619" spans="1:33">
      <c r="A619" t="s">
        <v>33</v>
      </c>
      <c r="B619" t="s">
        <v>1</v>
      </c>
      <c r="C619">
        <v>2000</v>
      </c>
      <c r="D619">
        <v>0</v>
      </c>
      <c r="E619">
        <v>1.77</v>
      </c>
      <c r="F619">
        <v>11164</v>
      </c>
      <c r="G619">
        <v>9560</v>
      </c>
      <c r="H619">
        <v>0</v>
      </c>
      <c r="I619">
        <v>0</v>
      </c>
      <c r="J619">
        <v>0</v>
      </c>
      <c r="K619">
        <v>20724</v>
      </c>
      <c r="Z619" s="24">
        <v>3.4200000000000001E-2</v>
      </c>
      <c r="AA619" s="23">
        <v>287922</v>
      </c>
      <c r="AB619" s="23">
        <v>136714</v>
      </c>
      <c r="AC619" s="23">
        <v>301338</v>
      </c>
      <c r="AD619" s="23">
        <v>24596</v>
      </c>
      <c r="AE619" s="23">
        <v>0</v>
      </c>
      <c r="AF619" s="23">
        <v>750570</v>
      </c>
      <c r="AG619">
        <f t="shared" si="9"/>
        <v>2.0400635256815562E-4</v>
      </c>
    </row>
    <row r="620" spans="1:33">
      <c r="A620" t="s">
        <v>33</v>
      </c>
      <c r="B620" t="s">
        <v>1</v>
      </c>
      <c r="C620">
        <v>2001</v>
      </c>
      <c r="D620">
        <v>0</v>
      </c>
      <c r="E620">
        <v>2.06</v>
      </c>
      <c r="F620">
        <v>10470</v>
      </c>
      <c r="G620">
        <v>10756</v>
      </c>
      <c r="H620">
        <v>0</v>
      </c>
      <c r="I620">
        <v>0</v>
      </c>
      <c r="J620">
        <v>0</v>
      </c>
      <c r="K620">
        <v>21226</v>
      </c>
      <c r="Z620" s="24">
        <v>3.4200000000000001E-2</v>
      </c>
      <c r="AA620" s="23">
        <v>0</v>
      </c>
      <c r="AB620" s="23">
        <v>0</v>
      </c>
      <c r="AC620" s="23">
        <v>865869</v>
      </c>
      <c r="AD620" s="23">
        <v>0</v>
      </c>
      <c r="AE620" s="23">
        <v>0</v>
      </c>
      <c r="AF620" s="23">
        <v>865869</v>
      </c>
      <c r="AG620">
        <f t="shared" si="9"/>
        <v>2.3534483991078289E-4</v>
      </c>
    </row>
    <row r="621" spans="1:33">
      <c r="A621" t="s">
        <v>33</v>
      </c>
      <c r="B621" t="s">
        <v>1</v>
      </c>
      <c r="C621">
        <v>2002</v>
      </c>
      <c r="D621">
        <v>0</v>
      </c>
      <c r="E621">
        <v>6.71</v>
      </c>
      <c r="F621">
        <v>10594</v>
      </c>
      <c r="G621">
        <v>9515</v>
      </c>
      <c r="H621">
        <v>0</v>
      </c>
      <c r="I621">
        <v>0</v>
      </c>
      <c r="J621">
        <v>0</v>
      </c>
      <c r="K621">
        <v>20109</v>
      </c>
      <c r="Z621" s="24">
        <v>3.4300000000000004E-2</v>
      </c>
      <c r="AA621" s="23">
        <v>54527</v>
      </c>
      <c r="AB621" s="23">
        <v>20360</v>
      </c>
      <c r="AC621" s="23">
        <v>60353</v>
      </c>
      <c r="AD621" s="23">
        <v>0</v>
      </c>
      <c r="AE621" s="23">
        <v>7120</v>
      </c>
      <c r="AF621" s="23">
        <v>142360</v>
      </c>
      <c r="AG621">
        <f t="shared" si="9"/>
        <v>3.8693718576019072E-5</v>
      </c>
    </row>
    <row r="622" spans="1:33">
      <c r="A622" t="s">
        <v>33</v>
      </c>
      <c r="B622" t="s">
        <v>1</v>
      </c>
      <c r="C622">
        <v>2003</v>
      </c>
      <c r="D622">
        <v>0</v>
      </c>
      <c r="E622">
        <v>6.51</v>
      </c>
      <c r="F622">
        <v>10781</v>
      </c>
      <c r="G622">
        <v>9953</v>
      </c>
      <c r="H622">
        <v>0</v>
      </c>
      <c r="I622">
        <v>0</v>
      </c>
      <c r="J622">
        <v>0</v>
      </c>
      <c r="K622">
        <v>20734</v>
      </c>
      <c r="Z622" s="24">
        <v>3.4300000000000004E-2</v>
      </c>
      <c r="AA622" s="23">
        <v>63279</v>
      </c>
      <c r="AB622" s="23">
        <v>163309</v>
      </c>
      <c r="AC622" s="23">
        <v>0</v>
      </c>
      <c r="AD622" s="23">
        <v>2377</v>
      </c>
      <c r="AE622" s="23">
        <v>52276</v>
      </c>
      <c r="AF622" s="23">
        <v>281241</v>
      </c>
      <c r="AG622">
        <f t="shared" si="9"/>
        <v>7.6441838339689371E-5</v>
      </c>
    </row>
    <row r="623" spans="1:33">
      <c r="A623" t="s">
        <v>33</v>
      </c>
      <c r="B623" t="s">
        <v>1</v>
      </c>
      <c r="C623">
        <v>2004</v>
      </c>
      <c r="D623">
        <v>0</v>
      </c>
      <c r="E623">
        <v>7.12</v>
      </c>
      <c r="F623">
        <v>10868</v>
      </c>
      <c r="G623">
        <v>9113</v>
      </c>
      <c r="H623">
        <v>0</v>
      </c>
      <c r="I623">
        <v>0</v>
      </c>
      <c r="J623">
        <v>0</v>
      </c>
      <c r="K623">
        <v>19981</v>
      </c>
      <c r="Z623" s="24">
        <v>3.4300000000000004E-2</v>
      </c>
      <c r="AA623" s="23">
        <v>51435</v>
      </c>
      <c r="AB623" s="23">
        <v>16170</v>
      </c>
      <c r="AC623" s="23">
        <v>218358</v>
      </c>
      <c r="AD623" s="23">
        <v>802</v>
      </c>
      <c r="AE623" s="23">
        <v>41457</v>
      </c>
      <c r="AF623" s="23">
        <v>328222</v>
      </c>
      <c r="AG623">
        <f t="shared" si="9"/>
        <v>8.9211363433957079E-5</v>
      </c>
    </row>
    <row r="624" spans="1:33">
      <c r="A624" t="s">
        <v>33</v>
      </c>
      <c r="B624" t="s">
        <v>1</v>
      </c>
      <c r="C624">
        <v>2005</v>
      </c>
      <c r="D624">
        <v>0</v>
      </c>
      <c r="E624">
        <v>7.63</v>
      </c>
      <c r="F624">
        <v>11017</v>
      </c>
      <c r="G624">
        <v>10076</v>
      </c>
      <c r="H624">
        <v>0</v>
      </c>
      <c r="I624">
        <v>0</v>
      </c>
      <c r="J624">
        <v>0</v>
      </c>
      <c r="K624">
        <v>21093</v>
      </c>
      <c r="Z624" s="24">
        <v>3.4300000000000004E-2</v>
      </c>
      <c r="AA624" s="23">
        <v>35926</v>
      </c>
      <c r="AB624" s="23">
        <v>34314</v>
      </c>
      <c r="AC624" s="23">
        <v>300201</v>
      </c>
      <c r="AD624" s="23">
        <v>521</v>
      </c>
      <c r="AE624" s="23">
        <v>9404</v>
      </c>
      <c r="AF624" s="23">
        <v>380366</v>
      </c>
      <c r="AG624">
        <f t="shared" si="9"/>
        <v>1.0338420174126208E-4</v>
      </c>
    </row>
    <row r="625" spans="1:33">
      <c r="A625" t="s">
        <v>33</v>
      </c>
      <c r="B625" t="s">
        <v>1</v>
      </c>
      <c r="C625">
        <v>2006</v>
      </c>
      <c r="D625">
        <v>0</v>
      </c>
      <c r="E625">
        <v>4.53</v>
      </c>
      <c r="F625">
        <v>11446</v>
      </c>
      <c r="G625">
        <v>10605</v>
      </c>
      <c r="H625">
        <v>0</v>
      </c>
      <c r="I625">
        <v>0</v>
      </c>
      <c r="J625">
        <v>0</v>
      </c>
      <c r="K625">
        <v>22051</v>
      </c>
      <c r="Z625" s="24">
        <v>3.4300000000000004E-2</v>
      </c>
      <c r="AA625" s="23">
        <v>220604</v>
      </c>
      <c r="AB625" s="23">
        <v>124796</v>
      </c>
      <c r="AC625" s="23">
        <v>65048</v>
      </c>
      <c r="AD625" s="23">
        <v>2118</v>
      </c>
      <c r="AE625" s="23">
        <v>1916</v>
      </c>
      <c r="AF625" s="23">
        <v>414482</v>
      </c>
      <c r="AG625">
        <f t="shared" si="9"/>
        <v>1.1265699538371408E-4</v>
      </c>
    </row>
    <row r="626" spans="1:33">
      <c r="A626" t="s">
        <v>34</v>
      </c>
      <c r="B626" t="s">
        <v>1</v>
      </c>
      <c r="C626">
        <v>1988</v>
      </c>
      <c r="D626">
        <v>0</v>
      </c>
      <c r="E626">
        <v>8.74</v>
      </c>
      <c r="F626">
        <v>1800807</v>
      </c>
      <c r="G626">
        <v>1886372</v>
      </c>
      <c r="H626">
        <v>2753781</v>
      </c>
      <c r="I626">
        <v>45784</v>
      </c>
      <c r="J626">
        <v>86995</v>
      </c>
      <c r="K626">
        <v>6573739</v>
      </c>
      <c r="Z626" s="24">
        <v>3.44E-2</v>
      </c>
      <c r="AA626" s="23">
        <v>6767</v>
      </c>
      <c r="AB626" s="23">
        <v>3829</v>
      </c>
      <c r="AC626" s="23">
        <v>10777</v>
      </c>
      <c r="AD626" s="23">
        <v>75</v>
      </c>
      <c r="AE626" s="23">
        <v>229</v>
      </c>
      <c r="AF626" s="23">
        <v>21677</v>
      </c>
      <c r="AG626">
        <f t="shared" si="9"/>
        <v>5.8918498003116415E-6</v>
      </c>
    </row>
    <row r="627" spans="1:33">
      <c r="A627" t="s">
        <v>34</v>
      </c>
      <c r="B627" t="s">
        <v>1</v>
      </c>
      <c r="C627">
        <v>1989</v>
      </c>
      <c r="D627">
        <v>0</v>
      </c>
      <c r="E627">
        <v>8.25</v>
      </c>
      <c r="F627">
        <v>1867806</v>
      </c>
      <c r="G627">
        <v>1939320</v>
      </c>
      <c r="H627">
        <v>2837895</v>
      </c>
      <c r="I627">
        <v>41999</v>
      </c>
      <c r="J627">
        <v>88377</v>
      </c>
      <c r="K627">
        <v>6775397</v>
      </c>
      <c r="Z627" s="24">
        <v>3.44E-2</v>
      </c>
      <c r="AA627" s="23">
        <v>48708</v>
      </c>
      <c r="AB627" s="23">
        <v>54868</v>
      </c>
      <c r="AC627" s="23">
        <v>0</v>
      </c>
      <c r="AD627" s="23">
        <v>0</v>
      </c>
      <c r="AE627" s="23">
        <v>0</v>
      </c>
      <c r="AF627" s="23">
        <v>103576</v>
      </c>
      <c r="AG627">
        <f t="shared" si="9"/>
        <v>2.8152153661349755E-5</v>
      </c>
    </row>
    <row r="628" spans="1:33">
      <c r="A628" t="s">
        <v>34</v>
      </c>
      <c r="B628" t="s">
        <v>1</v>
      </c>
      <c r="C628">
        <v>1990</v>
      </c>
      <c r="D628">
        <v>0</v>
      </c>
      <c r="E628">
        <v>10.1</v>
      </c>
      <c r="F628">
        <v>1813872</v>
      </c>
      <c r="G628">
        <v>1943056</v>
      </c>
      <c r="H628">
        <v>2918151</v>
      </c>
      <c r="I628">
        <v>36008</v>
      </c>
      <c r="J628">
        <v>86522</v>
      </c>
      <c r="K628">
        <v>6797609</v>
      </c>
      <c r="Z628" s="24">
        <v>3.44E-2</v>
      </c>
      <c r="AA628" s="23">
        <v>54521</v>
      </c>
      <c r="AB628" s="23">
        <v>29044</v>
      </c>
      <c r="AC628" s="23">
        <v>24011</v>
      </c>
      <c r="AD628" s="23">
        <v>480</v>
      </c>
      <c r="AE628" s="23">
        <v>2753</v>
      </c>
      <c r="AF628" s="23">
        <v>110809</v>
      </c>
      <c r="AG628">
        <f t="shared" si="9"/>
        <v>3.0118096808725043E-5</v>
      </c>
    </row>
    <row r="629" spans="1:33">
      <c r="A629" t="s">
        <v>34</v>
      </c>
      <c r="B629" t="s">
        <v>1</v>
      </c>
      <c r="C629">
        <v>1991</v>
      </c>
      <c r="D629">
        <v>0</v>
      </c>
      <c r="E629">
        <v>7.09</v>
      </c>
      <c r="F629">
        <v>1829115</v>
      </c>
      <c r="G629">
        <v>2006226</v>
      </c>
      <c r="H629">
        <v>2982275</v>
      </c>
      <c r="I629">
        <v>34437</v>
      </c>
      <c r="J629">
        <v>89776</v>
      </c>
      <c r="K629">
        <v>6941829</v>
      </c>
      <c r="Z629" s="24">
        <v>3.44E-2</v>
      </c>
      <c r="AA629" s="23">
        <v>142011</v>
      </c>
      <c r="AB629" s="23">
        <v>19853</v>
      </c>
      <c r="AC629" s="23">
        <v>13213</v>
      </c>
      <c r="AD629" s="23">
        <v>0</v>
      </c>
      <c r="AE629" s="23">
        <v>6962</v>
      </c>
      <c r="AF629" s="23">
        <v>182039</v>
      </c>
      <c r="AG629">
        <f t="shared" si="9"/>
        <v>4.9478546191766894E-5</v>
      </c>
    </row>
    <row r="630" spans="1:33">
      <c r="A630" t="s">
        <v>34</v>
      </c>
      <c r="B630" t="s">
        <v>1</v>
      </c>
      <c r="C630">
        <v>1992</v>
      </c>
      <c r="D630">
        <v>0</v>
      </c>
      <c r="E630">
        <v>7.79</v>
      </c>
      <c r="F630">
        <v>1738899</v>
      </c>
      <c r="G630">
        <v>2018319</v>
      </c>
      <c r="H630">
        <v>3093557</v>
      </c>
      <c r="I630">
        <v>33960</v>
      </c>
      <c r="J630">
        <v>89066</v>
      </c>
      <c r="K630">
        <v>6973801</v>
      </c>
      <c r="Z630" s="24">
        <v>3.44E-2</v>
      </c>
      <c r="AA630" s="23">
        <v>90086</v>
      </c>
      <c r="AB630" s="23">
        <v>116691</v>
      </c>
      <c r="AC630" s="23">
        <v>0</v>
      </c>
      <c r="AD630" s="23">
        <v>0</v>
      </c>
      <c r="AE630" s="23">
        <v>0</v>
      </c>
      <c r="AF630" s="23">
        <v>206777</v>
      </c>
      <c r="AG630">
        <f t="shared" si="9"/>
        <v>5.6202381609957116E-5</v>
      </c>
    </row>
    <row r="631" spans="1:33">
      <c r="A631" t="s">
        <v>34</v>
      </c>
      <c r="B631" t="s">
        <v>1</v>
      </c>
      <c r="C631">
        <v>1993</v>
      </c>
      <c r="D631">
        <v>0</v>
      </c>
      <c r="E631">
        <v>7.44</v>
      </c>
      <c r="F631">
        <v>1874632</v>
      </c>
      <c r="G631">
        <v>2122697</v>
      </c>
      <c r="H631">
        <v>3025992</v>
      </c>
      <c r="I631">
        <v>34449</v>
      </c>
      <c r="J631">
        <v>87941</v>
      </c>
      <c r="K631">
        <v>7145711</v>
      </c>
      <c r="Z631" s="24">
        <v>3.44E-2</v>
      </c>
      <c r="AA631" s="23">
        <v>92034</v>
      </c>
      <c r="AB631" s="23">
        <v>116012</v>
      </c>
      <c r="AC631" s="23">
        <v>0</v>
      </c>
      <c r="AD631" s="23">
        <v>652</v>
      </c>
      <c r="AE631" s="23">
        <v>0</v>
      </c>
      <c r="AF631" s="23">
        <v>208698</v>
      </c>
      <c r="AG631">
        <f t="shared" si="9"/>
        <v>5.6724513061098815E-5</v>
      </c>
    </row>
    <row r="632" spans="1:33">
      <c r="A632" t="s">
        <v>34</v>
      </c>
      <c r="B632" t="s">
        <v>1</v>
      </c>
      <c r="C632">
        <v>1994</v>
      </c>
      <c r="D632">
        <v>0</v>
      </c>
      <c r="E632">
        <v>6.92</v>
      </c>
      <c r="F632">
        <v>1867348</v>
      </c>
      <c r="G632">
        <v>2174268</v>
      </c>
      <c r="H632">
        <v>3186902</v>
      </c>
      <c r="I632">
        <v>33992</v>
      </c>
      <c r="J632">
        <v>88957</v>
      </c>
      <c r="K632">
        <v>7351467</v>
      </c>
      <c r="Z632" s="24">
        <v>3.44E-2</v>
      </c>
      <c r="AA632" s="23">
        <v>104622</v>
      </c>
      <c r="AB632" s="23">
        <v>47378</v>
      </c>
      <c r="AC632" s="23">
        <v>98250</v>
      </c>
      <c r="AD632" s="23">
        <v>0</v>
      </c>
      <c r="AE632" s="23">
        <v>0</v>
      </c>
      <c r="AF632" s="23">
        <v>250250</v>
      </c>
      <c r="AG632">
        <f t="shared" si="9"/>
        <v>6.8018425636757324E-5</v>
      </c>
    </row>
    <row r="633" spans="1:33">
      <c r="A633" t="s">
        <v>34</v>
      </c>
      <c r="B633" t="s">
        <v>1</v>
      </c>
      <c r="C633">
        <v>1995</v>
      </c>
      <c r="D633">
        <v>0</v>
      </c>
      <c r="E633">
        <v>6.35</v>
      </c>
      <c r="F633">
        <v>1882156</v>
      </c>
      <c r="G633">
        <v>2192376</v>
      </c>
      <c r="H633">
        <v>3104782</v>
      </c>
      <c r="I633">
        <v>33825</v>
      </c>
      <c r="J633">
        <v>89637</v>
      </c>
      <c r="K633">
        <v>7302776</v>
      </c>
      <c r="Z633" s="24">
        <v>3.4500000000000003E-2</v>
      </c>
      <c r="AA633" s="23">
        <v>39764</v>
      </c>
      <c r="AB633" s="23">
        <v>3366</v>
      </c>
      <c r="AC633" s="23">
        <v>18908</v>
      </c>
      <c r="AD633" s="23">
        <v>376</v>
      </c>
      <c r="AE633" s="23">
        <v>0</v>
      </c>
      <c r="AF633" s="23">
        <v>62414</v>
      </c>
      <c r="AG633">
        <f t="shared" si="9"/>
        <v>1.6964243826943342E-5</v>
      </c>
    </row>
    <row r="634" spans="1:33">
      <c r="A634" t="s">
        <v>34</v>
      </c>
      <c r="B634" t="s">
        <v>1</v>
      </c>
      <c r="C634">
        <v>1996</v>
      </c>
      <c r="D634">
        <v>0</v>
      </c>
      <c r="E634">
        <v>4.47</v>
      </c>
      <c r="F634">
        <v>2000206</v>
      </c>
      <c r="G634">
        <v>2307052</v>
      </c>
      <c r="H634">
        <v>2681811</v>
      </c>
      <c r="I634">
        <v>33519</v>
      </c>
      <c r="J634">
        <v>85975</v>
      </c>
      <c r="K634">
        <v>7108563</v>
      </c>
      <c r="Z634" s="24">
        <v>3.4500000000000003E-2</v>
      </c>
      <c r="AA634" s="23">
        <v>122198</v>
      </c>
      <c r="AB634" s="23">
        <v>58695</v>
      </c>
      <c r="AC634" s="23">
        <v>0</v>
      </c>
      <c r="AD634" s="23">
        <v>186</v>
      </c>
      <c r="AE634" s="23">
        <v>6725</v>
      </c>
      <c r="AF634" s="23">
        <v>187804</v>
      </c>
      <c r="AG634">
        <f t="shared" si="9"/>
        <v>5.1045484148993293E-5</v>
      </c>
    </row>
    <row r="635" spans="1:33">
      <c r="A635" t="s">
        <v>34</v>
      </c>
      <c r="B635" t="s">
        <v>1</v>
      </c>
      <c r="C635">
        <v>1997</v>
      </c>
      <c r="D635">
        <v>0</v>
      </c>
      <c r="E635">
        <v>10.52</v>
      </c>
      <c r="F635">
        <v>1936688</v>
      </c>
      <c r="G635">
        <v>2301625</v>
      </c>
      <c r="H635">
        <v>2683672</v>
      </c>
      <c r="I635">
        <v>33383</v>
      </c>
      <c r="J635">
        <v>82957</v>
      </c>
      <c r="K635">
        <v>7038325</v>
      </c>
      <c r="Z635" s="24">
        <v>3.4500000000000003E-2</v>
      </c>
      <c r="AA635" s="23">
        <v>185290</v>
      </c>
      <c r="AB635" s="23">
        <v>44320</v>
      </c>
      <c r="AC635" s="23">
        <v>0</v>
      </c>
      <c r="AD635" s="23">
        <v>0</v>
      </c>
      <c r="AE635" s="23">
        <v>0</v>
      </c>
      <c r="AF635" s="23">
        <v>229610</v>
      </c>
      <c r="AG635">
        <f t="shared" si="9"/>
        <v>6.240843440741598E-5</v>
      </c>
    </row>
    <row r="636" spans="1:33">
      <c r="A636" t="s">
        <v>34</v>
      </c>
      <c r="B636" t="s">
        <v>1</v>
      </c>
      <c r="C636">
        <v>1998</v>
      </c>
      <c r="D636">
        <v>0</v>
      </c>
      <c r="E636">
        <v>9.19</v>
      </c>
      <c r="F636">
        <v>1943983</v>
      </c>
      <c r="G636">
        <v>2376039</v>
      </c>
      <c r="H636">
        <v>2669769</v>
      </c>
      <c r="I636">
        <v>33678</v>
      </c>
      <c r="J636">
        <v>84351</v>
      </c>
      <c r="K636">
        <v>7107820</v>
      </c>
      <c r="Z636" s="24">
        <v>3.4500000000000003E-2</v>
      </c>
      <c r="AA636" s="23">
        <v>292114</v>
      </c>
      <c r="AB636" s="23">
        <v>284728</v>
      </c>
      <c r="AC636" s="23">
        <v>151303</v>
      </c>
      <c r="AD636" s="23">
        <v>0</v>
      </c>
      <c r="AE636" s="23">
        <v>0</v>
      </c>
      <c r="AF636" s="23">
        <v>728145</v>
      </c>
      <c r="AG636">
        <f t="shared" si="9"/>
        <v>1.9791119494616047E-4</v>
      </c>
    </row>
    <row r="637" spans="1:33">
      <c r="A637" t="s">
        <v>34</v>
      </c>
      <c r="B637" t="s">
        <v>1</v>
      </c>
      <c r="C637">
        <v>1999</v>
      </c>
      <c r="D637">
        <v>0</v>
      </c>
      <c r="E637">
        <v>10.130000000000001</v>
      </c>
      <c r="F637">
        <v>1826622</v>
      </c>
      <c r="G637">
        <v>2090074</v>
      </c>
      <c r="H637">
        <v>1294894</v>
      </c>
      <c r="I637">
        <v>34033</v>
      </c>
      <c r="J637">
        <v>80855</v>
      </c>
      <c r="K637">
        <v>5326478</v>
      </c>
      <c r="Z637" s="24">
        <v>3.4500000000000003E-2</v>
      </c>
      <c r="AA637" s="23">
        <v>422448</v>
      </c>
      <c r="AB637" s="23">
        <v>217100</v>
      </c>
      <c r="AC637" s="23">
        <v>1159767</v>
      </c>
      <c r="AD637" s="23">
        <v>3164</v>
      </c>
      <c r="AE637" s="23">
        <v>16738</v>
      </c>
      <c r="AF637" s="23">
        <v>1819217</v>
      </c>
      <c r="AG637">
        <f t="shared" si="9"/>
        <v>4.9446663828821074E-4</v>
      </c>
    </row>
    <row r="638" spans="1:33">
      <c r="A638" t="s">
        <v>34</v>
      </c>
      <c r="B638" t="s">
        <v>1</v>
      </c>
      <c r="C638">
        <v>2000</v>
      </c>
      <c r="D638">
        <v>0</v>
      </c>
      <c r="E638">
        <v>5.59</v>
      </c>
      <c r="F638">
        <v>1978612</v>
      </c>
      <c r="G638">
        <v>2422940</v>
      </c>
      <c r="H638">
        <v>1258266</v>
      </c>
      <c r="I638">
        <v>59495</v>
      </c>
      <c r="J638">
        <v>0</v>
      </c>
      <c r="K638">
        <v>5719313</v>
      </c>
      <c r="Z638" s="24">
        <v>3.4500000000000003E-2</v>
      </c>
      <c r="AA638" s="23">
        <v>3188146</v>
      </c>
      <c r="AB638" s="23">
        <v>2266511</v>
      </c>
      <c r="AC638" s="23">
        <v>850519</v>
      </c>
      <c r="AD638" s="23">
        <v>0</v>
      </c>
      <c r="AE638" s="23">
        <v>0</v>
      </c>
      <c r="AF638" s="23">
        <v>6305176</v>
      </c>
      <c r="AG638">
        <f t="shared" si="9"/>
        <v>1.7137588207099578E-3</v>
      </c>
    </row>
    <row r="639" spans="1:33">
      <c r="A639" t="s">
        <v>34</v>
      </c>
      <c r="B639" t="s">
        <v>1</v>
      </c>
      <c r="C639">
        <v>2001</v>
      </c>
      <c r="D639">
        <v>0</v>
      </c>
      <c r="E639">
        <v>10.35</v>
      </c>
      <c r="F639">
        <v>1974951</v>
      </c>
      <c r="G639">
        <v>2267463</v>
      </c>
      <c r="H639">
        <v>1165398</v>
      </c>
      <c r="I639">
        <v>0</v>
      </c>
      <c r="J639">
        <v>59730</v>
      </c>
      <c r="K639">
        <v>5467542</v>
      </c>
      <c r="Z639" s="24">
        <v>3.4599999999999999E-2</v>
      </c>
      <c r="AA639" s="23">
        <v>110787</v>
      </c>
      <c r="AB639" s="23">
        <v>25039</v>
      </c>
      <c r="AC639" s="23">
        <v>60060</v>
      </c>
      <c r="AD639" s="23">
        <v>758</v>
      </c>
      <c r="AE639" s="23">
        <v>1176</v>
      </c>
      <c r="AF639" s="23">
        <v>197820</v>
      </c>
      <c r="AG639">
        <f t="shared" si="9"/>
        <v>5.3767851985867465E-5</v>
      </c>
    </row>
    <row r="640" spans="1:33">
      <c r="A640" t="s">
        <v>34</v>
      </c>
      <c r="B640" t="s">
        <v>1</v>
      </c>
      <c r="C640">
        <v>2002</v>
      </c>
      <c r="D640">
        <v>0</v>
      </c>
      <c r="E640">
        <v>10.14</v>
      </c>
      <c r="F640">
        <v>2030177</v>
      </c>
      <c r="G640">
        <v>2398350</v>
      </c>
      <c r="H640">
        <v>419587</v>
      </c>
      <c r="I640">
        <v>0</v>
      </c>
      <c r="J640">
        <v>51856</v>
      </c>
      <c r="K640">
        <v>4899970</v>
      </c>
      <c r="Z640" s="24">
        <v>3.4599999999999999E-2</v>
      </c>
      <c r="AA640" s="23">
        <v>176428</v>
      </c>
      <c r="AB640" s="23">
        <v>104336</v>
      </c>
      <c r="AC640" s="23">
        <v>41321</v>
      </c>
      <c r="AD640" s="23">
        <v>0</v>
      </c>
      <c r="AE640" s="23">
        <v>0</v>
      </c>
      <c r="AF640" s="23">
        <v>322085</v>
      </c>
      <c r="AG640">
        <f t="shared" si="9"/>
        <v>8.7543315169690231E-5</v>
      </c>
    </row>
    <row r="641" spans="1:33">
      <c r="A641" t="s">
        <v>34</v>
      </c>
      <c r="B641" t="s">
        <v>1</v>
      </c>
      <c r="C641">
        <v>2003</v>
      </c>
      <c r="D641">
        <v>0</v>
      </c>
      <c r="E641">
        <v>5.27</v>
      </c>
      <c r="F641">
        <v>2089247</v>
      </c>
      <c r="G641">
        <v>2718461</v>
      </c>
      <c r="H641">
        <v>370184</v>
      </c>
      <c r="I641">
        <v>0</v>
      </c>
      <c r="J641">
        <v>0</v>
      </c>
      <c r="K641">
        <v>5177892</v>
      </c>
      <c r="Z641" s="24">
        <v>3.4700000000000002E-2</v>
      </c>
      <c r="AA641" s="23">
        <v>12588</v>
      </c>
      <c r="AB641" s="23">
        <v>9053</v>
      </c>
      <c r="AC641" s="23">
        <v>579</v>
      </c>
      <c r="AD641" s="23">
        <v>0</v>
      </c>
      <c r="AE641" s="23">
        <v>1079</v>
      </c>
      <c r="AF641" s="23">
        <v>23299</v>
      </c>
      <c r="AG641">
        <f t="shared" si="9"/>
        <v>6.3327124831600748E-6</v>
      </c>
    </row>
    <row r="642" spans="1:33">
      <c r="A642" t="s">
        <v>34</v>
      </c>
      <c r="B642" t="s">
        <v>1</v>
      </c>
      <c r="C642">
        <v>2004</v>
      </c>
      <c r="D642">
        <v>0</v>
      </c>
      <c r="E642">
        <v>7.65</v>
      </c>
      <c r="F642">
        <v>2020210</v>
      </c>
      <c r="G642">
        <v>2838050</v>
      </c>
      <c r="H642">
        <v>485928</v>
      </c>
      <c r="I642">
        <v>0</v>
      </c>
      <c r="J642">
        <v>0</v>
      </c>
      <c r="K642">
        <v>5344188</v>
      </c>
      <c r="Z642" s="24">
        <v>3.4700000000000002E-2</v>
      </c>
      <c r="AA642" s="23">
        <v>18647</v>
      </c>
      <c r="AB642" s="23">
        <v>24669</v>
      </c>
      <c r="AC642" s="23">
        <v>3738</v>
      </c>
      <c r="AD642" s="23">
        <v>278</v>
      </c>
      <c r="AE642" s="23">
        <v>9114</v>
      </c>
      <c r="AF642" s="23">
        <v>56446</v>
      </c>
      <c r="AG642">
        <f t="shared" si="9"/>
        <v>1.5342130083885727E-5</v>
      </c>
    </row>
    <row r="643" spans="1:33">
      <c r="A643" t="s">
        <v>34</v>
      </c>
      <c r="B643" t="s">
        <v>1</v>
      </c>
      <c r="C643">
        <v>2005</v>
      </c>
      <c r="D643">
        <v>0</v>
      </c>
      <c r="E643">
        <v>7.65</v>
      </c>
      <c r="F643">
        <v>2103909</v>
      </c>
      <c r="G643">
        <v>2989859</v>
      </c>
      <c r="H643">
        <v>524382</v>
      </c>
      <c r="I643">
        <v>0</v>
      </c>
      <c r="J643">
        <v>0</v>
      </c>
      <c r="K643">
        <v>5618150</v>
      </c>
      <c r="Z643" s="24">
        <v>3.4700000000000002E-2</v>
      </c>
      <c r="AA643" s="23">
        <v>18647</v>
      </c>
      <c r="AB643" s="23">
        <v>24669</v>
      </c>
      <c r="AC643" s="23">
        <v>3738</v>
      </c>
      <c r="AD643" s="23">
        <v>278</v>
      </c>
      <c r="AE643" s="23">
        <v>9114</v>
      </c>
      <c r="AF643" s="23">
        <v>56446</v>
      </c>
      <c r="AG643">
        <f t="shared" ref="AG643:AG706" si="10">AF643/AF$3340</f>
        <v>1.5342130083885727E-5</v>
      </c>
    </row>
    <row r="644" spans="1:33">
      <c r="A644" t="s">
        <v>34</v>
      </c>
      <c r="B644" t="s">
        <v>1</v>
      </c>
      <c r="C644">
        <v>2006</v>
      </c>
      <c r="D644">
        <v>0</v>
      </c>
      <c r="E644">
        <v>6.72</v>
      </c>
      <c r="F644">
        <v>2184189</v>
      </c>
      <c r="G644">
        <v>3042931</v>
      </c>
      <c r="H644">
        <v>522568</v>
      </c>
      <c r="I644">
        <v>0</v>
      </c>
      <c r="J644">
        <v>0</v>
      </c>
      <c r="K644">
        <v>5749688</v>
      </c>
      <c r="Z644" s="24">
        <v>3.4700000000000002E-2</v>
      </c>
      <c r="AA644" s="23">
        <v>243607</v>
      </c>
      <c r="AB644" s="23">
        <v>35926</v>
      </c>
      <c r="AC644" s="23">
        <v>265262</v>
      </c>
      <c r="AD644" s="23">
        <v>2872</v>
      </c>
      <c r="AE644" s="23">
        <v>321</v>
      </c>
      <c r="AF644" s="23">
        <v>547988</v>
      </c>
      <c r="AG644">
        <f t="shared" si="10"/>
        <v>1.4894417993141008E-4</v>
      </c>
    </row>
    <row r="645" spans="1:33">
      <c r="A645" t="s">
        <v>35</v>
      </c>
      <c r="B645" t="s">
        <v>1</v>
      </c>
      <c r="C645">
        <v>1988</v>
      </c>
      <c r="D645">
        <v>0</v>
      </c>
      <c r="E645">
        <v>4.1399999999999997</v>
      </c>
      <c r="F645">
        <v>1502062</v>
      </c>
      <c r="G645">
        <v>650468</v>
      </c>
      <c r="H645">
        <v>586737</v>
      </c>
      <c r="I645">
        <v>8587</v>
      </c>
      <c r="J645">
        <v>18681</v>
      </c>
      <c r="K645">
        <v>2766535</v>
      </c>
      <c r="Z645" s="24">
        <v>3.4700000000000002E-2</v>
      </c>
      <c r="AA645" s="23">
        <v>485957</v>
      </c>
      <c r="AB645" s="23">
        <v>217740</v>
      </c>
      <c r="AC645" s="23">
        <v>413828</v>
      </c>
      <c r="AD645" s="23">
        <v>5254</v>
      </c>
      <c r="AE645" s="23">
        <v>0</v>
      </c>
      <c r="AF645" s="23">
        <v>1122779</v>
      </c>
      <c r="AG645">
        <f t="shared" si="10"/>
        <v>3.0517346620584514E-4</v>
      </c>
    </row>
    <row r="646" spans="1:33">
      <c r="A646" t="s">
        <v>35</v>
      </c>
      <c r="B646" t="s">
        <v>1</v>
      </c>
      <c r="C646">
        <v>1989</v>
      </c>
      <c r="D646">
        <v>0</v>
      </c>
      <c r="E646">
        <v>4.18</v>
      </c>
      <c r="F646">
        <v>1622317</v>
      </c>
      <c r="G646">
        <v>677080</v>
      </c>
      <c r="H646">
        <v>602748</v>
      </c>
      <c r="I646">
        <v>8748</v>
      </c>
      <c r="J646">
        <v>17872</v>
      </c>
      <c r="K646">
        <v>2928765</v>
      </c>
      <c r="Z646" s="24">
        <v>3.4700000000000002E-2</v>
      </c>
      <c r="AA646" s="23">
        <v>2230688</v>
      </c>
      <c r="AB646" s="23">
        <v>1348489</v>
      </c>
      <c r="AC646" s="23">
        <v>710452</v>
      </c>
      <c r="AD646" s="23">
        <v>0</v>
      </c>
      <c r="AE646" s="23">
        <v>0</v>
      </c>
      <c r="AF646" s="23">
        <v>4289629</v>
      </c>
      <c r="AG646">
        <f t="shared" si="10"/>
        <v>1.1659293152678429E-3</v>
      </c>
    </row>
    <row r="647" spans="1:33">
      <c r="A647" t="s">
        <v>35</v>
      </c>
      <c r="B647" t="s">
        <v>1</v>
      </c>
      <c r="C647">
        <v>1990</v>
      </c>
      <c r="D647">
        <v>0</v>
      </c>
      <c r="E647">
        <v>4.24</v>
      </c>
      <c r="F647">
        <v>1687475</v>
      </c>
      <c r="G647">
        <v>701006</v>
      </c>
      <c r="H647">
        <v>675932</v>
      </c>
      <c r="I647">
        <v>8796</v>
      </c>
      <c r="J647">
        <v>18060</v>
      </c>
      <c r="K647">
        <v>3091269</v>
      </c>
      <c r="Z647" s="24">
        <v>3.4799999999999998E-2</v>
      </c>
      <c r="AA647" s="23">
        <v>36575</v>
      </c>
      <c r="AB647" s="23">
        <v>3445</v>
      </c>
      <c r="AC647" s="23">
        <v>16345</v>
      </c>
      <c r="AD647" s="23">
        <v>329</v>
      </c>
      <c r="AE647" s="23">
        <v>0</v>
      </c>
      <c r="AF647" s="23">
        <v>56694</v>
      </c>
      <c r="AG647">
        <f t="shared" si="10"/>
        <v>1.5409536955246032E-5</v>
      </c>
    </row>
    <row r="648" spans="1:33">
      <c r="A648" t="s">
        <v>35</v>
      </c>
      <c r="B648" t="s">
        <v>1</v>
      </c>
      <c r="C648">
        <v>1991</v>
      </c>
      <c r="D648">
        <v>0</v>
      </c>
      <c r="E648">
        <v>4.16</v>
      </c>
      <c r="F648">
        <v>1698313</v>
      </c>
      <c r="G648">
        <v>789779</v>
      </c>
      <c r="H648">
        <v>605539</v>
      </c>
      <c r="I648">
        <v>9659</v>
      </c>
      <c r="J648">
        <v>18961</v>
      </c>
      <c r="K648">
        <v>3122251</v>
      </c>
      <c r="Z648" s="24">
        <v>3.4799999999999998E-2</v>
      </c>
      <c r="AA648" s="23">
        <v>113178</v>
      </c>
      <c r="AB648" s="23">
        <v>38831</v>
      </c>
      <c r="AC648" s="23">
        <v>0</v>
      </c>
      <c r="AD648" s="23">
        <v>184</v>
      </c>
      <c r="AE648" s="23">
        <v>4928</v>
      </c>
      <c r="AF648" s="23">
        <v>157121</v>
      </c>
      <c r="AG648">
        <f t="shared" si="10"/>
        <v>4.2705786431460323E-5</v>
      </c>
    </row>
    <row r="649" spans="1:33">
      <c r="A649" t="s">
        <v>35</v>
      </c>
      <c r="B649" t="s">
        <v>1</v>
      </c>
      <c r="C649">
        <v>1992</v>
      </c>
      <c r="D649">
        <v>0</v>
      </c>
      <c r="E649">
        <v>4.2300000000000004</v>
      </c>
      <c r="F649">
        <v>1661506</v>
      </c>
      <c r="G649">
        <v>935810</v>
      </c>
      <c r="H649">
        <v>467955</v>
      </c>
      <c r="I649">
        <v>10231</v>
      </c>
      <c r="J649">
        <v>22196</v>
      </c>
      <c r="K649">
        <v>3097698</v>
      </c>
      <c r="Z649" s="24">
        <v>3.4799999999999998E-2</v>
      </c>
      <c r="AA649" s="23">
        <v>196894</v>
      </c>
      <c r="AB649" s="23">
        <v>35020</v>
      </c>
      <c r="AC649" s="23">
        <v>0</v>
      </c>
      <c r="AD649" s="23">
        <v>1939</v>
      </c>
      <c r="AE649" s="23">
        <v>1822</v>
      </c>
      <c r="AF649" s="23">
        <v>235675</v>
      </c>
      <c r="AG649">
        <f t="shared" si="10"/>
        <v>6.4056912934836287E-5</v>
      </c>
    </row>
    <row r="650" spans="1:33">
      <c r="A650" t="s">
        <v>35</v>
      </c>
      <c r="B650" t="s">
        <v>1</v>
      </c>
      <c r="C650">
        <v>1993</v>
      </c>
      <c r="D650">
        <v>0</v>
      </c>
      <c r="E650">
        <v>4.1500000000000004</v>
      </c>
      <c r="F650">
        <v>1864605</v>
      </c>
      <c r="G650">
        <v>1000911</v>
      </c>
      <c r="H650">
        <v>530851</v>
      </c>
      <c r="I650">
        <v>12527</v>
      </c>
      <c r="J650">
        <v>21363</v>
      </c>
      <c r="K650">
        <v>3430257</v>
      </c>
      <c r="Z650" s="24">
        <v>3.4799999999999998E-2</v>
      </c>
      <c r="AA650" s="23">
        <v>250342</v>
      </c>
      <c r="AB650" s="23">
        <v>48684</v>
      </c>
      <c r="AC650" s="23">
        <v>278052</v>
      </c>
      <c r="AD650" s="23">
        <v>2181</v>
      </c>
      <c r="AE650" s="23">
        <v>1321</v>
      </c>
      <c r="AF650" s="23">
        <v>580580</v>
      </c>
      <c r="AG650">
        <f t="shared" si="10"/>
        <v>1.5780274747727698E-4</v>
      </c>
    </row>
    <row r="651" spans="1:33">
      <c r="A651" t="s">
        <v>35</v>
      </c>
      <c r="B651" t="s">
        <v>1</v>
      </c>
      <c r="C651">
        <v>1994</v>
      </c>
      <c r="D651">
        <v>0</v>
      </c>
      <c r="E651">
        <v>4.22</v>
      </c>
      <c r="F651">
        <v>1829785</v>
      </c>
      <c r="G651">
        <v>1053115</v>
      </c>
      <c r="H651">
        <v>562578</v>
      </c>
      <c r="I651">
        <v>12659</v>
      </c>
      <c r="J651">
        <v>23030</v>
      </c>
      <c r="K651">
        <v>3481167</v>
      </c>
      <c r="Z651" s="24">
        <v>3.4799999999999998E-2</v>
      </c>
      <c r="AA651" s="23">
        <v>281614</v>
      </c>
      <c r="AB651" s="23">
        <v>199134</v>
      </c>
      <c r="AC651" s="23">
        <v>37488</v>
      </c>
      <c r="AD651" s="23">
        <v>0</v>
      </c>
      <c r="AE651" s="23">
        <v>64538</v>
      </c>
      <c r="AF651" s="23">
        <v>582774</v>
      </c>
      <c r="AG651">
        <f t="shared" si="10"/>
        <v>1.5839908084729515E-4</v>
      </c>
    </row>
    <row r="652" spans="1:33">
      <c r="A652" t="s">
        <v>35</v>
      </c>
      <c r="B652" t="s">
        <v>1</v>
      </c>
      <c r="C652">
        <v>1995</v>
      </c>
      <c r="D652">
        <v>0</v>
      </c>
      <c r="E652">
        <v>0.47</v>
      </c>
      <c r="F652">
        <v>1961632</v>
      </c>
      <c r="G652">
        <v>1078033</v>
      </c>
      <c r="H652">
        <v>582210</v>
      </c>
      <c r="I652">
        <v>15436</v>
      </c>
      <c r="J652">
        <v>25460</v>
      </c>
      <c r="K652">
        <v>3662771</v>
      </c>
      <c r="Z652" s="24">
        <v>3.4799999999999998E-2</v>
      </c>
      <c r="AA652" s="23">
        <v>284350</v>
      </c>
      <c r="AB652" s="23">
        <v>52993</v>
      </c>
      <c r="AC652" s="23">
        <v>293200</v>
      </c>
      <c r="AD652" s="23">
        <v>2210</v>
      </c>
      <c r="AE652" s="23">
        <v>1329</v>
      </c>
      <c r="AF652" s="23">
        <v>634082</v>
      </c>
      <c r="AG652">
        <f t="shared" si="10"/>
        <v>1.7234469276565975E-4</v>
      </c>
    </row>
    <row r="653" spans="1:33">
      <c r="A653" t="s">
        <v>35</v>
      </c>
      <c r="B653" t="s">
        <v>1</v>
      </c>
      <c r="C653">
        <v>1996</v>
      </c>
      <c r="D653">
        <v>0</v>
      </c>
      <c r="E653">
        <v>2.92</v>
      </c>
      <c r="F653">
        <v>2069593</v>
      </c>
      <c r="G653">
        <v>1156019</v>
      </c>
      <c r="H653">
        <v>482416</v>
      </c>
      <c r="I653">
        <v>17224</v>
      </c>
      <c r="J653">
        <v>25231</v>
      </c>
      <c r="K653">
        <v>3750483</v>
      </c>
      <c r="Z653" s="24">
        <v>3.4799999999999998E-2</v>
      </c>
      <c r="AA653" s="23">
        <v>515202</v>
      </c>
      <c r="AB653" s="23">
        <v>257332</v>
      </c>
      <c r="AC653" s="23">
        <v>255267</v>
      </c>
      <c r="AD653" s="23">
        <v>1974</v>
      </c>
      <c r="AE653" s="23">
        <v>247659</v>
      </c>
      <c r="AF653" s="23">
        <v>1277434</v>
      </c>
      <c r="AG653">
        <f t="shared" si="10"/>
        <v>3.4720898915031146E-4</v>
      </c>
    </row>
    <row r="654" spans="1:33">
      <c r="A654" t="s">
        <v>35</v>
      </c>
      <c r="B654" t="s">
        <v>1</v>
      </c>
      <c r="C654">
        <v>1997</v>
      </c>
      <c r="D654">
        <v>0</v>
      </c>
      <c r="E654">
        <v>2.35</v>
      </c>
      <c r="F654">
        <v>2086134</v>
      </c>
      <c r="G654">
        <v>1146738</v>
      </c>
      <c r="H654">
        <v>500424</v>
      </c>
      <c r="I654">
        <v>13465</v>
      </c>
      <c r="J654">
        <v>23201</v>
      </c>
      <c r="K654">
        <v>3769962</v>
      </c>
      <c r="Z654" s="24">
        <v>3.49E-2</v>
      </c>
      <c r="AA654" s="23">
        <v>7932</v>
      </c>
      <c r="AB654" s="23">
        <v>13480</v>
      </c>
      <c r="AC654" s="23">
        <v>0</v>
      </c>
      <c r="AD654" s="23">
        <v>786</v>
      </c>
      <c r="AE654" s="23">
        <v>0</v>
      </c>
      <c r="AF654" s="23">
        <v>22198</v>
      </c>
      <c r="AG654">
        <f t="shared" si="10"/>
        <v>6.0334585905484071E-6</v>
      </c>
    </row>
    <row r="655" spans="1:33">
      <c r="A655" t="s">
        <v>35</v>
      </c>
      <c r="B655" t="s">
        <v>1</v>
      </c>
      <c r="C655">
        <v>1998</v>
      </c>
      <c r="D655">
        <v>0</v>
      </c>
      <c r="E655">
        <v>3.52</v>
      </c>
      <c r="F655">
        <v>2067734</v>
      </c>
      <c r="G655">
        <v>1154916</v>
      </c>
      <c r="H655">
        <v>633245</v>
      </c>
      <c r="I655">
        <v>14844</v>
      </c>
      <c r="J655">
        <v>24010</v>
      </c>
      <c r="K655">
        <v>3894749</v>
      </c>
      <c r="Z655" s="24">
        <v>3.49E-2</v>
      </c>
      <c r="AA655" s="23">
        <v>33769</v>
      </c>
      <c r="AB655" s="23">
        <v>31609</v>
      </c>
      <c r="AC655" s="23">
        <v>263358</v>
      </c>
      <c r="AD655" s="23">
        <v>217</v>
      </c>
      <c r="AE655" s="23">
        <v>7047</v>
      </c>
      <c r="AF655" s="23">
        <v>336000</v>
      </c>
      <c r="AG655">
        <f t="shared" si="10"/>
        <v>9.1325438617184657E-5</v>
      </c>
    </row>
    <row r="656" spans="1:33">
      <c r="A656" t="s">
        <v>35</v>
      </c>
      <c r="B656" t="s">
        <v>1</v>
      </c>
      <c r="C656">
        <v>1999</v>
      </c>
      <c r="D656">
        <v>0</v>
      </c>
      <c r="E656">
        <v>3.7</v>
      </c>
      <c r="F656">
        <v>2151446</v>
      </c>
      <c r="G656">
        <v>1222730</v>
      </c>
      <c r="H656">
        <v>661282</v>
      </c>
      <c r="I656">
        <v>15802</v>
      </c>
      <c r="J656">
        <v>26203</v>
      </c>
      <c r="K656">
        <v>4077463</v>
      </c>
      <c r="Z656" s="24">
        <v>3.49E-2</v>
      </c>
      <c r="AA656" s="23">
        <v>112043</v>
      </c>
      <c r="AB656" s="23">
        <v>267695</v>
      </c>
      <c r="AC656" s="23">
        <v>0</v>
      </c>
      <c r="AD656" s="23">
        <v>0</v>
      </c>
      <c r="AE656" s="23">
        <v>0</v>
      </c>
      <c r="AF656" s="23">
        <v>379738</v>
      </c>
      <c r="AG656">
        <f t="shared" si="10"/>
        <v>1.0321351014765615E-4</v>
      </c>
    </row>
    <row r="657" spans="1:33">
      <c r="A657" t="s">
        <v>35</v>
      </c>
      <c r="B657" t="s">
        <v>1</v>
      </c>
      <c r="C657">
        <v>2000</v>
      </c>
      <c r="D657">
        <v>0</v>
      </c>
      <c r="E657">
        <v>3.75</v>
      </c>
      <c r="F657">
        <v>2207535</v>
      </c>
      <c r="G657">
        <v>1283274</v>
      </c>
      <c r="H657">
        <v>609143</v>
      </c>
      <c r="I657">
        <v>15680</v>
      </c>
      <c r="J657">
        <v>9775</v>
      </c>
      <c r="K657">
        <v>4125407</v>
      </c>
      <c r="Z657" s="24">
        <v>3.49E-2</v>
      </c>
      <c r="AA657" s="23">
        <v>467357</v>
      </c>
      <c r="AB657" s="23">
        <v>213075</v>
      </c>
      <c r="AC657" s="23">
        <v>407327</v>
      </c>
      <c r="AD657" s="23">
        <v>5357</v>
      </c>
      <c r="AE657" s="23">
        <v>0</v>
      </c>
      <c r="AF657" s="23">
        <v>1093116</v>
      </c>
      <c r="AG657">
        <f t="shared" si="10"/>
        <v>2.971110064269715E-4</v>
      </c>
    </row>
    <row r="658" spans="1:33">
      <c r="A658" t="s">
        <v>35</v>
      </c>
      <c r="B658" t="s">
        <v>1</v>
      </c>
      <c r="C658">
        <v>2001</v>
      </c>
      <c r="D658">
        <v>0</v>
      </c>
      <c r="E658">
        <v>3.62</v>
      </c>
      <c r="F658">
        <v>2058666</v>
      </c>
      <c r="G658">
        <v>1253253</v>
      </c>
      <c r="H658">
        <v>644799</v>
      </c>
      <c r="I658">
        <v>0</v>
      </c>
      <c r="J658">
        <v>28280</v>
      </c>
      <c r="K658">
        <v>3984998</v>
      </c>
      <c r="Z658" s="24">
        <v>3.49E-2</v>
      </c>
      <c r="AA658" s="23">
        <v>608726</v>
      </c>
      <c r="AB658" s="23">
        <v>385841</v>
      </c>
      <c r="AC658" s="23">
        <v>273374</v>
      </c>
      <c r="AD658" s="23">
        <v>2670</v>
      </c>
      <c r="AE658" s="23">
        <v>63824</v>
      </c>
      <c r="AF658" s="23">
        <v>1334435</v>
      </c>
      <c r="AG658">
        <f t="shared" si="10"/>
        <v>3.6270196928905597E-4</v>
      </c>
    </row>
    <row r="659" spans="1:33">
      <c r="A659" t="s">
        <v>35</v>
      </c>
      <c r="B659" t="s">
        <v>1</v>
      </c>
      <c r="C659">
        <v>2002</v>
      </c>
      <c r="D659">
        <v>0</v>
      </c>
      <c r="E659">
        <v>0.14000000000000001</v>
      </c>
      <c r="F659">
        <v>2050486</v>
      </c>
      <c r="G659">
        <v>1297496</v>
      </c>
      <c r="H659">
        <v>652363</v>
      </c>
      <c r="I659">
        <v>0</v>
      </c>
      <c r="J659">
        <v>28944</v>
      </c>
      <c r="K659">
        <v>4029289</v>
      </c>
      <c r="Z659" s="24">
        <v>3.49E-2</v>
      </c>
      <c r="AA659" s="23">
        <v>388550</v>
      </c>
      <c r="AB659" s="23">
        <v>197757</v>
      </c>
      <c r="AC659" s="23">
        <v>770875</v>
      </c>
      <c r="AD659" s="23">
        <v>1842</v>
      </c>
      <c r="AE659" s="23">
        <v>1656</v>
      </c>
      <c r="AF659" s="23">
        <v>1360680</v>
      </c>
      <c r="AG659">
        <f t="shared" si="10"/>
        <v>3.6983541017152028E-4</v>
      </c>
    </row>
    <row r="660" spans="1:33">
      <c r="A660" t="s">
        <v>35</v>
      </c>
      <c r="B660" t="s">
        <v>1</v>
      </c>
      <c r="C660">
        <v>2003</v>
      </c>
      <c r="D660">
        <v>0</v>
      </c>
      <c r="E660">
        <v>0</v>
      </c>
      <c r="F660">
        <v>2139260</v>
      </c>
      <c r="G660">
        <v>1295437</v>
      </c>
      <c r="H660">
        <v>646956</v>
      </c>
      <c r="I660">
        <v>0</v>
      </c>
      <c r="J660">
        <v>0</v>
      </c>
      <c r="K660">
        <v>4081653</v>
      </c>
      <c r="Z660" s="24">
        <v>3.49E-2</v>
      </c>
      <c r="AA660" s="23">
        <v>3309591</v>
      </c>
      <c r="AB660" s="23">
        <v>2308328</v>
      </c>
      <c r="AC660" s="23">
        <v>865568</v>
      </c>
      <c r="AD660" s="23">
        <v>0</v>
      </c>
      <c r="AE660" s="23">
        <v>0</v>
      </c>
      <c r="AF660" s="23">
        <v>6483487</v>
      </c>
      <c r="AG660">
        <f t="shared" si="10"/>
        <v>1.7622240894161151E-3</v>
      </c>
    </row>
    <row r="661" spans="1:33">
      <c r="A661" t="s">
        <v>35</v>
      </c>
      <c r="B661" t="s">
        <v>1</v>
      </c>
      <c r="C661">
        <v>2004</v>
      </c>
      <c r="D661">
        <v>0</v>
      </c>
      <c r="E661">
        <v>0</v>
      </c>
      <c r="F661">
        <v>2169276</v>
      </c>
      <c r="G661">
        <v>1350376</v>
      </c>
      <c r="H661">
        <v>682911</v>
      </c>
      <c r="I661">
        <v>0</v>
      </c>
      <c r="J661">
        <v>0</v>
      </c>
      <c r="K661">
        <v>4202563</v>
      </c>
      <c r="Z661" s="24">
        <v>3.5000000000000003E-2</v>
      </c>
      <c r="AA661" s="23">
        <v>9724</v>
      </c>
      <c r="AB661" s="23">
        <v>5469</v>
      </c>
      <c r="AC661" s="23">
        <v>66</v>
      </c>
      <c r="AD661" s="23">
        <v>0</v>
      </c>
      <c r="AE661" s="23">
        <v>0</v>
      </c>
      <c r="AF661" s="23">
        <v>15259</v>
      </c>
      <c r="AG661">
        <f t="shared" si="10"/>
        <v>4.1474252019631566E-6</v>
      </c>
    </row>
    <row r="662" spans="1:33">
      <c r="A662" t="s">
        <v>35</v>
      </c>
      <c r="B662" t="s">
        <v>1</v>
      </c>
      <c r="C662">
        <v>2005</v>
      </c>
      <c r="D662">
        <v>0</v>
      </c>
      <c r="E662">
        <v>3.47</v>
      </c>
      <c r="F662">
        <v>2230688</v>
      </c>
      <c r="G662">
        <v>1348489</v>
      </c>
      <c r="H662">
        <v>710452</v>
      </c>
      <c r="I662">
        <v>0</v>
      </c>
      <c r="J662">
        <v>0</v>
      </c>
      <c r="K662">
        <v>4289629</v>
      </c>
      <c r="Z662" s="24">
        <v>3.5000000000000003E-2</v>
      </c>
      <c r="AA662" s="23">
        <v>0</v>
      </c>
      <c r="AB662" s="23">
        <v>0</v>
      </c>
      <c r="AC662" s="23">
        <v>973160</v>
      </c>
      <c r="AD662" s="23">
        <v>0</v>
      </c>
      <c r="AE662" s="23">
        <v>0</v>
      </c>
      <c r="AF662" s="23">
        <v>973160</v>
      </c>
      <c r="AG662">
        <f t="shared" si="10"/>
        <v>2.6450673763303399E-4</v>
      </c>
    </row>
    <row r="663" spans="1:33">
      <c r="A663" t="s">
        <v>35</v>
      </c>
      <c r="B663" t="s">
        <v>1</v>
      </c>
      <c r="C663">
        <v>2006</v>
      </c>
      <c r="D663">
        <v>0</v>
      </c>
      <c r="E663">
        <v>3.32</v>
      </c>
      <c r="F663">
        <v>2309670</v>
      </c>
      <c r="G663">
        <v>1380457</v>
      </c>
      <c r="H663">
        <v>739825</v>
      </c>
      <c r="I663">
        <v>0</v>
      </c>
      <c r="J663">
        <v>0</v>
      </c>
      <c r="K663">
        <v>4429952</v>
      </c>
      <c r="Z663" s="24">
        <v>3.5099999999999999E-2</v>
      </c>
      <c r="AA663" s="23">
        <v>13971</v>
      </c>
      <c r="AB663" s="23">
        <v>2481</v>
      </c>
      <c r="AC663" s="23">
        <v>16939</v>
      </c>
      <c r="AD663" s="23">
        <v>78</v>
      </c>
      <c r="AE663" s="23">
        <v>1101</v>
      </c>
      <c r="AF663" s="23">
        <v>34570</v>
      </c>
      <c r="AG663">
        <f t="shared" si="10"/>
        <v>9.3961917053454571E-6</v>
      </c>
    </row>
    <row r="664" spans="1:33">
      <c r="A664" t="s">
        <v>36</v>
      </c>
      <c r="B664" t="s">
        <v>1</v>
      </c>
      <c r="C664">
        <v>1988</v>
      </c>
      <c r="D664">
        <v>0</v>
      </c>
      <c r="E664">
        <v>0.49</v>
      </c>
      <c r="F664">
        <v>49593</v>
      </c>
      <c r="G664">
        <v>20960</v>
      </c>
      <c r="H664">
        <v>685602</v>
      </c>
      <c r="I664">
        <v>694</v>
      </c>
      <c r="J664">
        <v>0</v>
      </c>
      <c r="K664">
        <v>756849</v>
      </c>
      <c r="Z664" s="24">
        <v>3.5099999999999999E-2</v>
      </c>
      <c r="AA664" s="23">
        <v>106821</v>
      </c>
      <c r="AB664" s="23">
        <v>23963</v>
      </c>
      <c r="AC664" s="23">
        <v>58381</v>
      </c>
      <c r="AD664" s="23">
        <v>1220</v>
      </c>
      <c r="AE664" s="23">
        <v>328</v>
      </c>
      <c r="AF664" s="23">
        <v>190713</v>
      </c>
      <c r="AG664">
        <f t="shared" si="10"/>
        <v>5.1836155877973618E-5</v>
      </c>
    </row>
    <row r="665" spans="1:33">
      <c r="A665" t="s">
        <v>36</v>
      </c>
      <c r="B665" t="s">
        <v>1</v>
      </c>
      <c r="C665">
        <v>1989</v>
      </c>
      <c r="D665">
        <v>0</v>
      </c>
      <c r="E665">
        <v>0.55000000000000004</v>
      </c>
      <c r="F665">
        <v>50594</v>
      </c>
      <c r="G665">
        <v>21467</v>
      </c>
      <c r="H665">
        <v>775231</v>
      </c>
      <c r="I665">
        <v>144</v>
      </c>
      <c r="J665">
        <v>555</v>
      </c>
      <c r="K665">
        <v>847991</v>
      </c>
      <c r="Z665" s="24">
        <v>3.5099999999999999E-2</v>
      </c>
      <c r="AA665" s="23">
        <v>385366</v>
      </c>
      <c r="AB665" s="23">
        <v>72252</v>
      </c>
      <c r="AC665" s="23">
        <v>108955</v>
      </c>
      <c r="AD665" s="23">
        <v>0</v>
      </c>
      <c r="AE665" s="23">
        <v>0</v>
      </c>
      <c r="AF665" s="23">
        <v>566573</v>
      </c>
      <c r="AG665">
        <f t="shared" si="10"/>
        <v>1.5399561825492309E-4</v>
      </c>
    </row>
    <row r="666" spans="1:33">
      <c r="A666" t="s">
        <v>36</v>
      </c>
      <c r="B666" t="s">
        <v>1</v>
      </c>
      <c r="C666">
        <v>1990</v>
      </c>
      <c r="D666">
        <v>0</v>
      </c>
      <c r="E666">
        <v>0.55000000000000004</v>
      </c>
      <c r="F666">
        <v>51326</v>
      </c>
      <c r="G666">
        <v>21653</v>
      </c>
      <c r="H666">
        <v>814895</v>
      </c>
      <c r="I666">
        <v>141</v>
      </c>
      <c r="J666">
        <v>500</v>
      </c>
      <c r="K666">
        <v>888515</v>
      </c>
      <c r="Z666" s="24">
        <v>3.5200000000000002E-2</v>
      </c>
      <c r="AA666" s="23">
        <v>7988</v>
      </c>
      <c r="AB666" s="23">
        <v>7606</v>
      </c>
      <c r="AC666" s="23">
        <v>0</v>
      </c>
      <c r="AD666" s="23">
        <v>0</v>
      </c>
      <c r="AE666" s="23">
        <v>1036</v>
      </c>
      <c r="AF666" s="23">
        <v>16630</v>
      </c>
      <c r="AG666">
        <f t="shared" si="10"/>
        <v>4.5200656077493476E-6</v>
      </c>
    </row>
    <row r="667" spans="1:33">
      <c r="A667" t="s">
        <v>36</v>
      </c>
      <c r="B667" t="s">
        <v>1</v>
      </c>
      <c r="C667">
        <v>1991</v>
      </c>
      <c r="D667">
        <v>0</v>
      </c>
      <c r="E667">
        <v>0.28000000000000003</v>
      </c>
      <c r="F667">
        <v>53282</v>
      </c>
      <c r="G667">
        <v>22744</v>
      </c>
      <c r="H667">
        <v>804564</v>
      </c>
      <c r="I667">
        <v>141</v>
      </c>
      <c r="J667">
        <v>471</v>
      </c>
      <c r="K667">
        <v>881202</v>
      </c>
      <c r="Z667" s="24">
        <v>3.5200000000000002E-2</v>
      </c>
      <c r="AA667" s="23">
        <v>7182</v>
      </c>
      <c r="AB667" s="23">
        <v>3647</v>
      </c>
      <c r="AC667" s="23">
        <v>9804</v>
      </c>
      <c r="AD667" s="23">
        <v>0</v>
      </c>
      <c r="AE667" s="23">
        <v>185</v>
      </c>
      <c r="AF667" s="23">
        <v>20818</v>
      </c>
      <c r="AG667">
        <f t="shared" si="10"/>
        <v>5.6583719676563992E-6</v>
      </c>
    </row>
    <row r="668" spans="1:33">
      <c r="A668" t="s">
        <v>36</v>
      </c>
      <c r="B668" t="s">
        <v>1</v>
      </c>
      <c r="C668">
        <v>1992</v>
      </c>
      <c r="D668">
        <v>0</v>
      </c>
      <c r="E668">
        <v>0.47</v>
      </c>
      <c r="F668">
        <v>48955</v>
      </c>
      <c r="G668">
        <v>23429</v>
      </c>
      <c r="H668">
        <v>806445</v>
      </c>
      <c r="I668">
        <v>141</v>
      </c>
      <c r="J668">
        <v>480</v>
      </c>
      <c r="K668">
        <v>879450</v>
      </c>
      <c r="Z668" s="24">
        <v>3.5200000000000002E-2</v>
      </c>
      <c r="AA668" s="23">
        <v>88819</v>
      </c>
      <c r="AB668" s="23">
        <v>76175</v>
      </c>
      <c r="AC668" s="23">
        <v>0</v>
      </c>
      <c r="AD668" s="23">
        <v>0</v>
      </c>
      <c r="AE668" s="23">
        <v>0</v>
      </c>
      <c r="AF668" s="23">
        <v>164994</v>
      </c>
      <c r="AG668">
        <f t="shared" si="10"/>
        <v>4.4845682795249297E-5</v>
      </c>
    </row>
    <row r="669" spans="1:33">
      <c r="A669" t="s">
        <v>36</v>
      </c>
      <c r="B669" t="s">
        <v>1</v>
      </c>
      <c r="C669">
        <v>1993</v>
      </c>
      <c r="D669">
        <v>0</v>
      </c>
      <c r="E669">
        <v>0.46</v>
      </c>
      <c r="F669">
        <v>54131</v>
      </c>
      <c r="G669">
        <v>23672</v>
      </c>
      <c r="H669">
        <v>818656</v>
      </c>
      <c r="I669">
        <v>141</v>
      </c>
      <c r="J669">
        <v>486</v>
      </c>
      <c r="K669">
        <v>897086</v>
      </c>
      <c r="Z669" s="24">
        <v>3.5200000000000002E-2</v>
      </c>
      <c r="AA669" s="23">
        <v>59160</v>
      </c>
      <c r="AB669" s="23">
        <v>29334</v>
      </c>
      <c r="AC669" s="23">
        <v>370845</v>
      </c>
      <c r="AD669" s="23">
        <v>0</v>
      </c>
      <c r="AE669" s="23">
        <v>0</v>
      </c>
      <c r="AF669" s="23">
        <v>459339</v>
      </c>
      <c r="AG669">
        <f t="shared" si="10"/>
        <v>1.2484921324100887E-4</v>
      </c>
    </row>
    <row r="670" spans="1:33">
      <c r="A670" t="s">
        <v>36</v>
      </c>
      <c r="B670" t="s">
        <v>1</v>
      </c>
      <c r="C670">
        <v>1994</v>
      </c>
      <c r="D670">
        <v>0</v>
      </c>
      <c r="E670">
        <v>7.42</v>
      </c>
      <c r="F670">
        <v>52845</v>
      </c>
      <c r="G670">
        <v>24830</v>
      </c>
      <c r="H670">
        <v>740399</v>
      </c>
      <c r="I670">
        <v>140</v>
      </c>
      <c r="J670">
        <v>0</v>
      </c>
      <c r="K670">
        <v>818214</v>
      </c>
      <c r="Z670" s="24">
        <v>3.5200000000000002E-2</v>
      </c>
      <c r="AA670" s="23">
        <v>307200</v>
      </c>
      <c r="AB670" s="23">
        <v>98300</v>
      </c>
      <c r="AC670" s="23">
        <v>175700</v>
      </c>
      <c r="AD670" s="23">
        <v>58500</v>
      </c>
      <c r="AE670" s="23">
        <v>1500</v>
      </c>
      <c r="AF670" s="23">
        <v>641200</v>
      </c>
      <c r="AG670">
        <f t="shared" si="10"/>
        <v>1.7427937869446072E-4</v>
      </c>
    </row>
    <row r="671" spans="1:33">
      <c r="A671" t="s">
        <v>36</v>
      </c>
      <c r="B671" t="s">
        <v>1</v>
      </c>
      <c r="C671">
        <v>1995</v>
      </c>
      <c r="D671">
        <v>0</v>
      </c>
      <c r="E671">
        <v>0.37</v>
      </c>
      <c r="F671">
        <v>51297</v>
      </c>
      <c r="G671">
        <v>24905</v>
      </c>
      <c r="H671">
        <v>810780</v>
      </c>
      <c r="I671">
        <v>177</v>
      </c>
      <c r="J671">
        <v>0</v>
      </c>
      <c r="K671">
        <v>887159</v>
      </c>
      <c r="Z671" s="24">
        <v>3.5200000000000002E-2</v>
      </c>
      <c r="AA671" s="23">
        <v>2067734</v>
      </c>
      <c r="AB671" s="23">
        <v>1154916</v>
      </c>
      <c r="AC671" s="23">
        <v>633245</v>
      </c>
      <c r="AD671" s="23">
        <v>14844</v>
      </c>
      <c r="AE671" s="23">
        <v>24010</v>
      </c>
      <c r="AF671" s="23">
        <v>3894749</v>
      </c>
      <c r="AG671">
        <f t="shared" si="10"/>
        <v>1.0586001807405992E-3</v>
      </c>
    </row>
    <row r="672" spans="1:33">
      <c r="A672" t="s">
        <v>36</v>
      </c>
      <c r="B672" t="s">
        <v>1</v>
      </c>
      <c r="C672">
        <v>1996</v>
      </c>
      <c r="D672">
        <v>0</v>
      </c>
      <c r="E672">
        <v>0.47</v>
      </c>
      <c r="F672">
        <v>56112</v>
      </c>
      <c r="G672">
        <v>23081</v>
      </c>
      <c r="H672">
        <v>796402</v>
      </c>
      <c r="I672">
        <v>141</v>
      </c>
      <c r="J672">
        <v>0</v>
      </c>
      <c r="K672">
        <v>875736</v>
      </c>
      <c r="Z672" s="24">
        <v>3.5299999999999998E-2</v>
      </c>
      <c r="AA672" s="23">
        <v>127376</v>
      </c>
      <c r="AB672" s="23">
        <v>50369</v>
      </c>
      <c r="AC672" s="23">
        <v>659892</v>
      </c>
      <c r="AD672" s="23">
        <v>0</v>
      </c>
      <c r="AE672" s="23">
        <v>0</v>
      </c>
      <c r="AF672" s="23">
        <v>837637</v>
      </c>
      <c r="AG672">
        <f t="shared" si="10"/>
        <v>2.2767132865173423E-4</v>
      </c>
    </row>
    <row r="673" spans="1:33">
      <c r="A673" t="s">
        <v>36</v>
      </c>
      <c r="B673" t="s">
        <v>1</v>
      </c>
      <c r="C673">
        <v>1997</v>
      </c>
      <c r="D673">
        <v>0</v>
      </c>
      <c r="E673">
        <v>0.47</v>
      </c>
      <c r="F673">
        <v>54082</v>
      </c>
      <c r="G673">
        <v>21898</v>
      </c>
      <c r="H673">
        <v>833504</v>
      </c>
      <c r="I673">
        <v>141</v>
      </c>
      <c r="J673">
        <v>462</v>
      </c>
      <c r="K673">
        <v>910087</v>
      </c>
      <c r="Z673" s="24">
        <v>3.5400000000000001E-2</v>
      </c>
      <c r="AA673" s="23">
        <v>23422</v>
      </c>
      <c r="AB673" s="23">
        <v>8538</v>
      </c>
      <c r="AC673" s="23">
        <v>433</v>
      </c>
      <c r="AD673" s="23">
        <v>387</v>
      </c>
      <c r="AE673" s="23">
        <v>0</v>
      </c>
      <c r="AF673" s="23">
        <v>32780</v>
      </c>
      <c r="AG673">
        <f t="shared" si="10"/>
        <v>8.9096663031884308E-6</v>
      </c>
    </row>
    <row r="674" spans="1:33">
      <c r="A674" t="s">
        <v>36</v>
      </c>
      <c r="B674" t="s">
        <v>1</v>
      </c>
      <c r="C674">
        <v>1998</v>
      </c>
      <c r="D674">
        <v>0</v>
      </c>
      <c r="E674">
        <v>0.31</v>
      </c>
      <c r="F674">
        <v>56767</v>
      </c>
      <c r="G674">
        <v>23221</v>
      </c>
      <c r="H674">
        <v>837594</v>
      </c>
      <c r="I674">
        <v>141</v>
      </c>
      <c r="J674">
        <v>456</v>
      </c>
      <c r="K674">
        <v>918179</v>
      </c>
      <c r="Z674" s="24">
        <v>3.5400000000000001E-2</v>
      </c>
      <c r="AA674" s="23">
        <v>34894</v>
      </c>
      <c r="AB674" s="23">
        <v>3332</v>
      </c>
      <c r="AC674" s="23">
        <v>0</v>
      </c>
      <c r="AD674" s="23">
        <v>355</v>
      </c>
      <c r="AE674" s="23">
        <v>3375</v>
      </c>
      <c r="AF674" s="23">
        <v>41956</v>
      </c>
      <c r="AG674">
        <f t="shared" si="10"/>
        <v>1.140372054351964E-5</v>
      </c>
    </row>
    <row r="675" spans="1:33">
      <c r="A675" t="s">
        <v>36</v>
      </c>
      <c r="B675" t="s">
        <v>1</v>
      </c>
      <c r="C675">
        <v>1999</v>
      </c>
      <c r="D675">
        <v>0</v>
      </c>
      <c r="E675">
        <v>0.37</v>
      </c>
      <c r="F675">
        <v>61049</v>
      </c>
      <c r="G675">
        <v>24032</v>
      </c>
      <c r="H675">
        <v>828103</v>
      </c>
      <c r="I675">
        <v>141</v>
      </c>
      <c r="J675">
        <v>459</v>
      </c>
      <c r="K675">
        <v>913784</v>
      </c>
      <c r="Z675" s="24">
        <v>3.5400000000000001E-2</v>
      </c>
      <c r="AA675" s="23">
        <v>102048</v>
      </c>
      <c r="AB675" s="23">
        <v>44476</v>
      </c>
      <c r="AC675" s="23">
        <v>79479</v>
      </c>
      <c r="AD675" s="23">
        <v>1037</v>
      </c>
      <c r="AE675" s="23">
        <v>651</v>
      </c>
      <c r="AF675" s="23">
        <v>227691</v>
      </c>
      <c r="AG675">
        <f t="shared" si="10"/>
        <v>6.1886846560075563E-5</v>
      </c>
    </row>
    <row r="676" spans="1:33">
      <c r="A676" t="s">
        <v>36</v>
      </c>
      <c r="B676" t="s">
        <v>1</v>
      </c>
      <c r="C676">
        <v>2000</v>
      </c>
      <c r="D676">
        <v>0</v>
      </c>
      <c r="E676">
        <v>0.31</v>
      </c>
      <c r="F676">
        <v>65865</v>
      </c>
      <c r="G676">
        <v>25971</v>
      </c>
      <c r="H676">
        <v>547198</v>
      </c>
      <c r="I676">
        <v>141</v>
      </c>
      <c r="J676">
        <v>520</v>
      </c>
      <c r="K676">
        <v>639695</v>
      </c>
      <c r="Z676" s="24">
        <v>3.5400000000000001E-2</v>
      </c>
      <c r="AA676" s="23">
        <v>214737</v>
      </c>
      <c r="AB676" s="23">
        <v>43695</v>
      </c>
      <c r="AC676" s="23">
        <v>0</v>
      </c>
      <c r="AD676" s="23">
        <v>0</v>
      </c>
      <c r="AE676" s="23">
        <v>0</v>
      </c>
      <c r="AF676" s="23">
        <v>258432</v>
      </c>
      <c r="AG676">
        <f t="shared" si="10"/>
        <v>7.0242308787846024E-5</v>
      </c>
    </row>
    <row r="677" spans="1:33">
      <c r="A677" t="s">
        <v>36</v>
      </c>
      <c r="B677" t="s">
        <v>1</v>
      </c>
      <c r="C677">
        <v>2001</v>
      </c>
      <c r="D677">
        <v>0</v>
      </c>
      <c r="E677">
        <v>0.02</v>
      </c>
      <c r="F677">
        <v>68270</v>
      </c>
      <c r="G677">
        <v>28085</v>
      </c>
      <c r="H677">
        <v>521200</v>
      </c>
      <c r="I677">
        <v>0</v>
      </c>
      <c r="J677">
        <v>692</v>
      </c>
      <c r="K677">
        <v>618247</v>
      </c>
      <c r="Z677" s="24">
        <v>3.5400000000000001E-2</v>
      </c>
      <c r="AA677" s="23">
        <v>116103</v>
      </c>
      <c r="AB677" s="23">
        <v>281796</v>
      </c>
      <c r="AC677" s="23">
        <v>0</v>
      </c>
      <c r="AD677" s="23">
        <v>0</v>
      </c>
      <c r="AE677" s="23">
        <v>0</v>
      </c>
      <c r="AF677" s="23">
        <v>397899</v>
      </c>
      <c r="AG677">
        <f t="shared" si="10"/>
        <v>1.0814970446529511E-4</v>
      </c>
    </row>
    <row r="678" spans="1:33">
      <c r="A678" t="s">
        <v>36</v>
      </c>
      <c r="B678" t="s">
        <v>1</v>
      </c>
      <c r="C678">
        <v>2002</v>
      </c>
      <c r="D678">
        <v>0</v>
      </c>
      <c r="E678">
        <v>1.1399999999999999</v>
      </c>
      <c r="F678">
        <v>68445</v>
      </c>
      <c r="G678">
        <v>26211</v>
      </c>
      <c r="H678">
        <v>701210</v>
      </c>
      <c r="I678">
        <v>0</v>
      </c>
      <c r="J678">
        <v>826</v>
      </c>
      <c r="K678">
        <v>796692</v>
      </c>
      <c r="Z678" s="24">
        <v>3.5400000000000001E-2</v>
      </c>
      <c r="AA678" s="23">
        <v>3185870</v>
      </c>
      <c r="AB678" s="23">
        <v>1990607</v>
      </c>
      <c r="AC678" s="23">
        <v>1038625</v>
      </c>
      <c r="AD678" s="23">
        <v>21503</v>
      </c>
      <c r="AE678" s="23">
        <v>0</v>
      </c>
      <c r="AF678" s="23">
        <v>6236605</v>
      </c>
      <c r="AG678">
        <f t="shared" si="10"/>
        <v>1.6951210925807347E-3</v>
      </c>
    </row>
    <row r="679" spans="1:33">
      <c r="A679" t="s">
        <v>36</v>
      </c>
      <c r="B679" t="s">
        <v>1</v>
      </c>
      <c r="C679">
        <v>2003</v>
      </c>
      <c r="D679">
        <v>0</v>
      </c>
      <c r="E679">
        <v>2.4300000000000002</v>
      </c>
      <c r="F679">
        <v>67505</v>
      </c>
      <c r="G679">
        <v>28259</v>
      </c>
      <c r="H679">
        <v>781447</v>
      </c>
      <c r="I679">
        <v>0</v>
      </c>
      <c r="J679">
        <v>0</v>
      </c>
      <c r="K679">
        <v>877211</v>
      </c>
      <c r="Z679" s="24">
        <v>3.5499999999999997E-2</v>
      </c>
      <c r="AA679" s="23">
        <v>12769</v>
      </c>
      <c r="AB679" s="23">
        <v>3768</v>
      </c>
      <c r="AC679" s="23">
        <v>38609</v>
      </c>
      <c r="AD679" s="23">
        <v>0</v>
      </c>
      <c r="AE679" s="23">
        <v>0</v>
      </c>
      <c r="AF679" s="23">
        <v>55146</v>
      </c>
      <c r="AG679">
        <f t="shared" si="10"/>
        <v>1.4988787613045431E-5</v>
      </c>
    </row>
    <row r="680" spans="1:33">
      <c r="A680" t="s">
        <v>36</v>
      </c>
      <c r="B680" t="s">
        <v>1</v>
      </c>
      <c r="C680">
        <v>2004</v>
      </c>
      <c r="D680">
        <v>0</v>
      </c>
      <c r="E680">
        <v>2.61</v>
      </c>
      <c r="F680">
        <v>63961</v>
      </c>
      <c r="G680">
        <v>26226</v>
      </c>
      <c r="H680">
        <v>910384</v>
      </c>
      <c r="I680">
        <v>0</v>
      </c>
      <c r="J680">
        <v>0</v>
      </c>
      <c r="K680">
        <v>1000571</v>
      </c>
      <c r="Z680" s="24">
        <v>3.5499999999999997E-2</v>
      </c>
      <c r="AA680" s="23">
        <v>51355</v>
      </c>
      <c r="AB680" s="23">
        <v>50536</v>
      </c>
      <c r="AC680" s="23">
        <v>16261</v>
      </c>
      <c r="AD680" s="23">
        <v>909</v>
      </c>
      <c r="AE680" s="23">
        <v>42451</v>
      </c>
      <c r="AF680" s="23">
        <v>161512</v>
      </c>
      <c r="AG680">
        <f t="shared" si="10"/>
        <v>4.3899268577198595E-5</v>
      </c>
    </row>
    <row r="681" spans="1:33">
      <c r="A681" t="s">
        <v>36</v>
      </c>
      <c r="B681" t="s">
        <v>1</v>
      </c>
      <c r="C681">
        <v>2005</v>
      </c>
      <c r="D681">
        <v>0</v>
      </c>
      <c r="E681">
        <v>2.5299999999999998</v>
      </c>
      <c r="F681">
        <v>67769</v>
      </c>
      <c r="G681">
        <v>26868</v>
      </c>
      <c r="H681">
        <v>885657</v>
      </c>
      <c r="I681">
        <v>0</v>
      </c>
      <c r="J681">
        <v>0</v>
      </c>
      <c r="K681">
        <v>980294</v>
      </c>
      <c r="Z681" s="24">
        <v>3.5499999999999997E-2</v>
      </c>
      <c r="AA681" s="23">
        <v>87616</v>
      </c>
      <c r="AB681" s="23">
        <v>304926</v>
      </c>
      <c r="AC681" s="23">
        <v>298113</v>
      </c>
      <c r="AD681" s="23">
        <v>764</v>
      </c>
      <c r="AE681" s="23">
        <v>0</v>
      </c>
      <c r="AF681" s="23">
        <v>691419</v>
      </c>
      <c r="AG681">
        <f t="shared" si="10"/>
        <v>1.8792899834302142E-4</v>
      </c>
    </row>
    <row r="682" spans="1:33">
      <c r="A682" t="s">
        <v>36</v>
      </c>
      <c r="B682" t="s">
        <v>1</v>
      </c>
      <c r="C682">
        <v>2006</v>
      </c>
      <c r="D682">
        <v>0</v>
      </c>
      <c r="E682">
        <v>5.04</v>
      </c>
      <c r="F682">
        <v>69927</v>
      </c>
      <c r="G682">
        <v>27877</v>
      </c>
      <c r="H682">
        <v>911641</v>
      </c>
      <c r="I682">
        <v>0</v>
      </c>
      <c r="J682">
        <v>0</v>
      </c>
      <c r="K682">
        <v>1009445</v>
      </c>
      <c r="Z682" s="24">
        <v>3.56E-2</v>
      </c>
      <c r="AA682" s="23">
        <v>132003</v>
      </c>
      <c r="AB682" s="23">
        <v>82705</v>
      </c>
      <c r="AC682" s="23">
        <v>0</v>
      </c>
      <c r="AD682" s="23">
        <v>0</v>
      </c>
      <c r="AE682" s="23">
        <v>0</v>
      </c>
      <c r="AF682" s="23">
        <v>214708</v>
      </c>
      <c r="AG682">
        <f t="shared" si="10"/>
        <v>5.8358042483983575E-5</v>
      </c>
    </row>
    <row r="683" spans="1:33">
      <c r="A683" t="s">
        <v>37</v>
      </c>
      <c r="B683" t="s">
        <v>1</v>
      </c>
      <c r="C683">
        <v>1988</v>
      </c>
      <c r="D683">
        <v>0</v>
      </c>
      <c r="E683">
        <v>7.83</v>
      </c>
      <c r="F683">
        <v>83984</v>
      </c>
      <c r="G683">
        <v>9976</v>
      </c>
      <c r="H683">
        <v>28231</v>
      </c>
      <c r="I683">
        <v>145</v>
      </c>
      <c r="J683">
        <v>873</v>
      </c>
      <c r="K683">
        <v>123209</v>
      </c>
      <c r="Z683" s="24">
        <v>3.56E-2</v>
      </c>
      <c r="AA683" s="23">
        <v>366287</v>
      </c>
      <c r="AB683" s="23">
        <v>102555</v>
      </c>
      <c r="AC683" s="23">
        <v>6716</v>
      </c>
      <c r="AD683" s="23">
        <v>0</v>
      </c>
      <c r="AE683" s="23">
        <v>0</v>
      </c>
      <c r="AF683" s="23">
        <v>475558</v>
      </c>
      <c r="AG683">
        <f t="shared" si="10"/>
        <v>1.2925756826759257E-4</v>
      </c>
    </row>
    <row r="684" spans="1:33">
      <c r="A684" t="s">
        <v>37</v>
      </c>
      <c r="B684" t="s">
        <v>1</v>
      </c>
      <c r="C684">
        <v>1989</v>
      </c>
      <c r="D684">
        <v>0</v>
      </c>
      <c r="E684">
        <v>8.02</v>
      </c>
      <c r="F684">
        <v>88000</v>
      </c>
      <c r="G684">
        <v>10400</v>
      </c>
      <c r="H684">
        <v>29440</v>
      </c>
      <c r="I684">
        <v>142</v>
      </c>
      <c r="J684">
        <v>796</v>
      </c>
      <c r="K684">
        <v>128778</v>
      </c>
      <c r="Z684" s="24">
        <v>3.5699999999999996E-2</v>
      </c>
      <c r="AA684" s="23">
        <v>6883</v>
      </c>
      <c r="AB684" s="23">
        <v>4017</v>
      </c>
      <c r="AC684" s="23">
        <v>8834</v>
      </c>
      <c r="AD684" s="23">
        <v>0</v>
      </c>
      <c r="AE684" s="23">
        <v>0</v>
      </c>
      <c r="AF684" s="23">
        <v>19734</v>
      </c>
      <c r="AG684">
        <f t="shared" si="10"/>
        <v>5.3637387073557199E-6</v>
      </c>
    </row>
    <row r="685" spans="1:33">
      <c r="A685" t="s">
        <v>37</v>
      </c>
      <c r="B685" t="s">
        <v>1</v>
      </c>
      <c r="C685">
        <v>1990</v>
      </c>
      <c r="D685">
        <v>0</v>
      </c>
      <c r="E685">
        <v>8.6999999999999993</v>
      </c>
      <c r="F685">
        <v>87561</v>
      </c>
      <c r="G685">
        <v>10370</v>
      </c>
      <c r="H685">
        <v>30860</v>
      </c>
      <c r="I685">
        <v>144</v>
      </c>
      <c r="J685">
        <v>815</v>
      </c>
      <c r="K685">
        <v>129750</v>
      </c>
      <c r="Z685" s="24">
        <v>3.5699999999999996E-2</v>
      </c>
      <c r="AA685" s="23">
        <v>38295</v>
      </c>
      <c r="AB685" s="23">
        <v>3694</v>
      </c>
      <c r="AC685" s="23">
        <v>15977</v>
      </c>
      <c r="AD685" s="23">
        <v>356</v>
      </c>
      <c r="AE685" s="23">
        <v>0</v>
      </c>
      <c r="AF685" s="23">
        <v>58322</v>
      </c>
      <c r="AG685">
        <f t="shared" si="10"/>
        <v>1.5852030449498344E-5</v>
      </c>
    </row>
    <row r="686" spans="1:33">
      <c r="A686" t="s">
        <v>37</v>
      </c>
      <c r="B686" t="s">
        <v>1</v>
      </c>
      <c r="C686">
        <v>1991</v>
      </c>
      <c r="D686">
        <v>0</v>
      </c>
      <c r="E686">
        <v>8.5399999999999991</v>
      </c>
      <c r="F686">
        <v>94482</v>
      </c>
      <c r="G686">
        <v>10975</v>
      </c>
      <c r="H686">
        <v>30995</v>
      </c>
      <c r="I686">
        <v>145</v>
      </c>
      <c r="J686">
        <v>937</v>
      </c>
      <c r="K686">
        <v>137534</v>
      </c>
      <c r="Z686" s="24">
        <v>3.5699999999999996E-2</v>
      </c>
      <c r="AA686" s="23">
        <v>39129</v>
      </c>
      <c r="AB686" s="23">
        <v>6899</v>
      </c>
      <c r="AC686" s="23">
        <v>40000</v>
      </c>
      <c r="AD686" s="23">
        <v>1200</v>
      </c>
      <c r="AE686" s="23">
        <v>45000</v>
      </c>
      <c r="AF686" s="23">
        <v>132228</v>
      </c>
      <c r="AG686">
        <f t="shared" si="10"/>
        <v>3.5939821718669917E-5</v>
      </c>
    </row>
    <row r="687" spans="1:33">
      <c r="A687" t="s">
        <v>37</v>
      </c>
      <c r="B687" t="s">
        <v>1</v>
      </c>
      <c r="C687">
        <v>1992</v>
      </c>
      <c r="D687">
        <v>0</v>
      </c>
      <c r="E687">
        <v>8.64</v>
      </c>
      <c r="F687">
        <v>89856</v>
      </c>
      <c r="G687">
        <v>11009</v>
      </c>
      <c r="H687">
        <v>29629</v>
      </c>
      <c r="I687">
        <v>147</v>
      </c>
      <c r="J687">
        <v>1418</v>
      </c>
      <c r="K687">
        <v>132059</v>
      </c>
      <c r="Z687" s="24">
        <v>3.5799999999999998E-2</v>
      </c>
      <c r="AA687" s="23">
        <v>33845</v>
      </c>
      <c r="AB687" s="23">
        <v>3554</v>
      </c>
      <c r="AC687" s="23">
        <v>15101</v>
      </c>
      <c r="AD687" s="23">
        <v>349</v>
      </c>
      <c r="AE687" s="23">
        <v>0</v>
      </c>
      <c r="AF687" s="23">
        <v>52849</v>
      </c>
      <c r="AG687">
        <f t="shared" si="10"/>
        <v>1.4364458647260689E-5</v>
      </c>
    </row>
    <row r="688" spans="1:33">
      <c r="A688" t="s">
        <v>37</v>
      </c>
      <c r="B688" t="s">
        <v>1</v>
      </c>
      <c r="C688">
        <v>1993</v>
      </c>
      <c r="D688">
        <v>0</v>
      </c>
      <c r="E688">
        <v>7.66</v>
      </c>
      <c r="F688">
        <v>99763</v>
      </c>
      <c r="G688">
        <v>11922</v>
      </c>
      <c r="H688">
        <v>34010</v>
      </c>
      <c r="I688">
        <v>152</v>
      </c>
      <c r="J688">
        <v>653</v>
      </c>
      <c r="K688">
        <v>146500</v>
      </c>
      <c r="Z688" s="24">
        <v>3.5799999999999998E-2</v>
      </c>
      <c r="AA688" s="23">
        <v>84805</v>
      </c>
      <c r="AB688" s="23">
        <v>108072</v>
      </c>
      <c r="AC688" s="23">
        <v>0</v>
      </c>
      <c r="AD688" s="23">
        <v>661</v>
      </c>
      <c r="AE688" s="23">
        <v>0</v>
      </c>
      <c r="AF688" s="23">
        <v>193538</v>
      </c>
      <c r="AG688">
        <f t="shared" si="10"/>
        <v>5.2603996247299653E-5</v>
      </c>
    </row>
    <row r="689" spans="1:33">
      <c r="A689" t="s">
        <v>37</v>
      </c>
      <c r="B689" t="s">
        <v>1</v>
      </c>
      <c r="C689">
        <v>1994</v>
      </c>
      <c r="D689">
        <v>0</v>
      </c>
      <c r="E689">
        <v>7.91</v>
      </c>
      <c r="F689">
        <v>98312</v>
      </c>
      <c r="G689">
        <v>12066</v>
      </c>
      <c r="H689">
        <v>39923</v>
      </c>
      <c r="I689">
        <v>154</v>
      </c>
      <c r="J689">
        <v>1678</v>
      </c>
      <c r="K689">
        <v>152133</v>
      </c>
      <c r="Z689" s="24">
        <v>3.5799999999999998E-2</v>
      </c>
      <c r="AA689" s="23">
        <v>210792</v>
      </c>
      <c r="AB689" s="23">
        <v>240872</v>
      </c>
      <c r="AC689" s="23">
        <v>0</v>
      </c>
      <c r="AD689" s="23">
        <v>0</v>
      </c>
      <c r="AE689" s="23">
        <v>16043</v>
      </c>
      <c r="AF689" s="23">
        <v>467707</v>
      </c>
      <c r="AG689">
        <f t="shared" si="10"/>
        <v>1.2712365154561781E-4</v>
      </c>
    </row>
    <row r="690" spans="1:33">
      <c r="A690" t="s">
        <v>37</v>
      </c>
      <c r="B690" t="s">
        <v>1</v>
      </c>
      <c r="C690">
        <v>1995</v>
      </c>
      <c r="D690">
        <v>0</v>
      </c>
      <c r="E690">
        <v>7.65</v>
      </c>
      <c r="F690">
        <v>102287</v>
      </c>
      <c r="G690">
        <v>12120</v>
      </c>
      <c r="H690">
        <v>42205</v>
      </c>
      <c r="I690">
        <v>157</v>
      </c>
      <c r="J690">
        <v>391</v>
      </c>
      <c r="K690">
        <v>157160</v>
      </c>
      <c r="Z690" s="24">
        <v>3.5799999999999998E-2</v>
      </c>
      <c r="AA690" s="23">
        <v>526796</v>
      </c>
      <c r="AB690" s="23">
        <v>280149</v>
      </c>
      <c r="AC690" s="23">
        <v>264523</v>
      </c>
      <c r="AD690" s="23">
        <v>2142</v>
      </c>
      <c r="AE690" s="23">
        <v>271328</v>
      </c>
      <c r="AF690" s="23">
        <v>1344938</v>
      </c>
      <c r="AG690">
        <f t="shared" si="10"/>
        <v>3.6555670465154491E-4</v>
      </c>
    </row>
    <row r="691" spans="1:33">
      <c r="A691" t="s">
        <v>37</v>
      </c>
      <c r="B691" t="s">
        <v>1</v>
      </c>
      <c r="C691">
        <v>1996</v>
      </c>
      <c r="D691">
        <v>0</v>
      </c>
      <c r="E691">
        <v>7.61</v>
      </c>
      <c r="F691">
        <v>109976</v>
      </c>
      <c r="G691">
        <v>31140</v>
      </c>
      <c r="H691">
        <v>22793</v>
      </c>
      <c r="I691">
        <v>278</v>
      </c>
      <c r="J691">
        <v>534</v>
      </c>
      <c r="K691">
        <v>164721</v>
      </c>
      <c r="Z691" s="24">
        <v>3.5799999999999998E-2</v>
      </c>
      <c r="AA691" s="23">
        <v>619848</v>
      </c>
      <c r="AB691" s="23">
        <v>413491</v>
      </c>
      <c r="AC691" s="23">
        <v>324126</v>
      </c>
      <c r="AD691" s="23">
        <v>2549</v>
      </c>
      <c r="AE691" s="23">
        <v>0</v>
      </c>
      <c r="AF691" s="23">
        <v>1360014</v>
      </c>
      <c r="AG691">
        <f t="shared" si="10"/>
        <v>3.696543901056898E-4</v>
      </c>
    </row>
    <row r="692" spans="1:33">
      <c r="A692" t="s">
        <v>37</v>
      </c>
      <c r="B692" t="s">
        <v>1</v>
      </c>
      <c r="C692">
        <v>1997</v>
      </c>
      <c r="D692">
        <v>0</v>
      </c>
      <c r="E692">
        <v>6.99</v>
      </c>
      <c r="F692">
        <v>109617</v>
      </c>
      <c r="G692">
        <v>25273</v>
      </c>
      <c r="H692">
        <v>32009</v>
      </c>
      <c r="I692">
        <v>516</v>
      </c>
      <c r="J692">
        <v>490</v>
      </c>
      <c r="K692">
        <v>167905</v>
      </c>
      <c r="Z692" s="24">
        <v>3.5799999999999998E-2</v>
      </c>
      <c r="AA692" s="23">
        <v>968937</v>
      </c>
      <c r="AB692" s="23">
        <v>930530</v>
      </c>
      <c r="AC692" s="23">
        <v>292358</v>
      </c>
      <c r="AD692" s="23">
        <v>8200</v>
      </c>
      <c r="AE692" s="23">
        <v>16238</v>
      </c>
      <c r="AF692" s="23">
        <v>2216263</v>
      </c>
      <c r="AG692">
        <f t="shared" si="10"/>
        <v>6.0238449573225448E-4</v>
      </c>
    </row>
    <row r="693" spans="1:33">
      <c r="A693" t="s">
        <v>37</v>
      </c>
      <c r="B693" t="s">
        <v>1</v>
      </c>
      <c r="C693">
        <v>1998</v>
      </c>
      <c r="D693">
        <v>0</v>
      </c>
      <c r="E693">
        <v>8.61</v>
      </c>
      <c r="F693">
        <v>107916</v>
      </c>
      <c r="G693">
        <v>25216</v>
      </c>
      <c r="H693">
        <v>32729</v>
      </c>
      <c r="I693">
        <v>526</v>
      </c>
      <c r="J693">
        <v>351</v>
      </c>
      <c r="K693">
        <v>166738</v>
      </c>
      <c r="Z693" s="24">
        <v>3.5900000000000001E-2</v>
      </c>
      <c r="AA693" s="23">
        <v>27630</v>
      </c>
      <c r="AB693" s="23">
        <v>16672</v>
      </c>
      <c r="AC693" s="23">
        <v>72416</v>
      </c>
      <c r="AD693" s="23">
        <v>79</v>
      </c>
      <c r="AE693" s="23">
        <v>1001</v>
      </c>
      <c r="AF693" s="23">
        <v>117798</v>
      </c>
      <c r="AG693">
        <f t="shared" si="10"/>
        <v>3.2017720292342612E-5</v>
      </c>
    </row>
    <row r="694" spans="1:33">
      <c r="A694" t="s">
        <v>37</v>
      </c>
      <c r="B694" t="s">
        <v>1</v>
      </c>
      <c r="C694">
        <v>1999</v>
      </c>
      <c r="D694">
        <v>0</v>
      </c>
      <c r="E694">
        <v>6.51</v>
      </c>
      <c r="F694">
        <v>114000</v>
      </c>
      <c r="G694">
        <v>29480</v>
      </c>
      <c r="H694">
        <v>34000</v>
      </c>
      <c r="I694">
        <v>500</v>
      </c>
      <c r="J694">
        <v>1020</v>
      </c>
      <c r="K694">
        <v>179000</v>
      </c>
      <c r="Z694" s="24">
        <v>3.5900000000000001E-2</v>
      </c>
      <c r="AA694" s="23">
        <v>37444</v>
      </c>
      <c r="AB694" s="23">
        <v>46674</v>
      </c>
      <c r="AC694" s="23">
        <v>49620</v>
      </c>
      <c r="AD694" s="23">
        <v>0</v>
      </c>
      <c r="AE694" s="23">
        <v>0</v>
      </c>
      <c r="AF694" s="23">
        <v>133738</v>
      </c>
      <c r="AG694">
        <f t="shared" si="10"/>
        <v>3.6350242588645958E-5</v>
      </c>
    </row>
    <row r="695" spans="1:33">
      <c r="A695" t="s">
        <v>37</v>
      </c>
      <c r="B695" t="s">
        <v>1</v>
      </c>
      <c r="C695">
        <v>2000</v>
      </c>
      <c r="D695">
        <v>0</v>
      </c>
      <c r="E695">
        <v>7.44</v>
      </c>
      <c r="F695">
        <v>114489</v>
      </c>
      <c r="G695">
        <v>29079</v>
      </c>
      <c r="H695">
        <v>34252</v>
      </c>
      <c r="I695">
        <v>558</v>
      </c>
      <c r="J695">
        <v>708</v>
      </c>
      <c r="K695">
        <v>179086</v>
      </c>
      <c r="Z695" s="24">
        <v>3.5900000000000001E-2</v>
      </c>
      <c r="AA695" s="23">
        <v>74964</v>
      </c>
      <c r="AB695" s="23">
        <v>55047</v>
      </c>
      <c r="AC695" s="23">
        <v>0</v>
      </c>
      <c r="AD695" s="23">
        <v>15940</v>
      </c>
      <c r="AE695" s="23">
        <v>5235</v>
      </c>
      <c r="AF695" s="23">
        <v>151186</v>
      </c>
      <c r="AG695">
        <f t="shared" si="10"/>
        <v>4.1092642151124042E-5</v>
      </c>
    </row>
    <row r="696" spans="1:33">
      <c r="A696" t="s">
        <v>37</v>
      </c>
      <c r="B696" t="s">
        <v>1</v>
      </c>
      <c r="C696">
        <v>2001</v>
      </c>
      <c r="D696">
        <v>0</v>
      </c>
      <c r="E696">
        <v>4.75</v>
      </c>
      <c r="F696">
        <v>110664</v>
      </c>
      <c r="G696">
        <v>27258</v>
      </c>
      <c r="H696">
        <v>33976</v>
      </c>
      <c r="I696">
        <v>0</v>
      </c>
      <c r="J696">
        <v>1574</v>
      </c>
      <c r="K696">
        <v>173472</v>
      </c>
      <c r="Z696" s="24">
        <v>3.5900000000000001E-2</v>
      </c>
      <c r="AA696" s="23">
        <v>207871</v>
      </c>
      <c r="AB696" s="23">
        <v>38557</v>
      </c>
      <c r="AC696" s="23">
        <v>0</v>
      </c>
      <c r="AD696" s="23">
        <v>0</v>
      </c>
      <c r="AE696" s="23">
        <v>1982</v>
      </c>
      <c r="AF696" s="23">
        <v>248410</v>
      </c>
      <c r="AG696">
        <f t="shared" si="10"/>
        <v>6.7518310139567971E-5</v>
      </c>
    </row>
    <row r="697" spans="1:33">
      <c r="A697" t="s">
        <v>37</v>
      </c>
      <c r="B697" t="s">
        <v>1</v>
      </c>
      <c r="C697">
        <v>2002</v>
      </c>
      <c r="D697">
        <v>0</v>
      </c>
      <c r="E697">
        <v>7.14</v>
      </c>
      <c r="F697">
        <v>110269</v>
      </c>
      <c r="G697">
        <v>26287</v>
      </c>
      <c r="H697">
        <v>34825</v>
      </c>
      <c r="I697">
        <v>0</v>
      </c>
      <c r="J697">
        <v>1465</v>
      </c>
      <c r="K697">
        <v>172846</v>
      </c>
      <c r="Z697" s="24">
        <v>3.5900000000000001E-2</v>
      </c>
      <c r="AA697" s="23">
        <v>122269</v>
      </c>
      <c r="AB697" s="23">
        <v>136208</v>
      </c>
      <c r="AC697" s="23">
        <v>0</v>
      </c>
      <c r="AD697" s="23">
        <v>26843</v>
      </c>
      <c r="AE697" s="23">
        <v>0</v>
      </c>
      <c r="AF697" s="23">
        <v>285320</v>
      </c>
      <c r="AG697">
        <f t="shared" si="10"/>
        <v>7.755051829242596E-5</v>
      </c>
    </row>
    <row r="698" spans="1:33">
      <c r="A698" t="s">
        <v>37</v>
      </c>
      <c r="B698" t="s">
        <v>1</v>
      </c>
      <c r="C698">
        <v>2003</v>
      </c>
      <c r="D698">
        <v>0</v>
      </c>
      <c r="E698">
        <v>7.15</v>
      </c>
      <c r="F698">
        <v>110502</v>
      </c>
      <c r="G698">
        <v>27740</v>
      </c>
      <c r="H698">
        <v>35409</v>
      </c>
      <c r="I698">
        <v>0</v>
      </c>
      <c r="J698">
        <v>0</v>
      </c>
      <c r="K698">
        <v>173651</v>
      </c>
      <c r="Z698" s="24">
        <v>3.5900000000000001E-2</v>
      </c>
      <c r="AA698" s="23">
        <v>108345</v>
      </c>
      <c r="AB698" s="23">
        <v>86572</v>
      </c>
      <c r="AC698" s="23">
        <v>253656</v>
      </c>
      <c r="AD698" s="23">
        <v>0</v>
      </c>
      <c r="AE698" s="23">
        <v>23361</v>
      </c>
      <c r="AF698" s="23">
        <v>471934</v>
      </c>
      <c r="AG698">
        <f t="shared" si="10"/>
        <v>1.2827255817965006E-4</v>
      </c>
    </row>
    <row r="699" spans="1:33">
      <c r="A699" t="s">
        <v>37</v>
      </c>
      <c r="B699" t="s">
        <v>1</v>
      </c>
      <c r="C699">
        <v>2004</v>
      </c>
      <c r="D699">
        <v>0</v>
      </c>
      <c r="E699">
        <v>6.59</v>
      </c>
      <c r="F699">
        <v>112790</v>
      </c>
      <c r="G699">
        <v>27343</v>
      </c>
      <c r="H699">
        <v>39641</v>
      </c>
      <c r="I699">
        <v>0</v>
      </c>
      <c r="J699">
        <v>0</v>
      </c>
      <c r="K699">
        <v>179774</v>
      </c>
      <c r="Z699" s="24">
        <v>3.61E-2</v>
      </c>
      <c r="AA699" s="23">
        <v>35789</v>
      </c>
      <c r="AB699" s="23">
        <v>19882</v>
      </c>
      <c r="AC699" s="23">
        <v>86818</v>
      </c>
      <c r="AD699" s="23">
        <v>0</v>
      </c>
      <c r="AE699" s="23">
        <v>3617</v>
      </c>
      <c r="AF699" s="23">
        <v>146106</v>
      </c>
      <c r="AG699">
        <f t="shared" si="10"/>
        <v>3.9711888495840418E-5</v>
      </c>
    </row>
    <row r="700" spans="1:33">
      <c r="A700" t="s">
        <v>37</v>
      </c>
      <c r="B700" t="s">
        <v>1</v>
      </c>
      <c r="C700">
        <v>2005</v>
      </c>
      <c r="D700">
        <v>0</v>
      </c>
      <c r="E700">
        <v>8.01</v>
      </c>
      <c r="F700">
        <v>111456</v>
      </c>
      <c r="G700">
        <v>27887</v>
      </c>
      <c r="H700">
        <v>42855</v>
      </c>
      <c r="I700">
        <v>0</v>
      </c>
      <c r="J700">
        <v>0</v>
      </c>
      <c r="K700">
        <v>182198</v>
      </c>
      <c r="Z700" s="24">
        <v>3.61E-2</v>
      </c>
      <c r="AA700" s="23">
        <v>53808</v>
      </c>
      <c r="AB700" s="23">
        <v>34203</v>
      </c>
      <c r="AC700" s="23">
        <v>118090</v>
      </c>
      <c r="AD700" s="23">
        <v>0</v>
      </c>
      <c r="AE700" s="23">
        <v>5329</v>
      </c>
      <c r="AF700" s="23">
        <v>211430</v>
      </c>
      <c r="AG700">
        <f t="shared" si="10"/>
        <v>5.7467075853664737E-5</v>
      </c>
    </row>
    <row r="701" spans="1:33">
      <c r="A701" t="s">
        <v>37</v>
      </c>
      <c r="B701" t="s">
        <v>1</v>
      </c>
      <c r="C701">
        <v>2006</v>
      </c>
      <c r="D701">
        <v>0</v>
      </c>
      <c r="E701">
        <v>6.87</v>
      </c>
      <c r="F701">
        <v>118828</v>
      </c>
      <c r="G701">
        <v>29362</v>
      </c>
      <c r="H701">
        <v>41526</v>
      </c>
      <c r="I701">
        <v>0</v>
      </c>
      <c r="J701">
        <v>0</v>
      </c>
      <c r="K701">
        <v>189716</v>
      </c>
      <c r="Z701" s="24">
        <v>3.61E-2</v>
      </c>
      <c r="AA701" s="23">
        <v>107893</v>
      </c>
      <c r="AB701" s="23">
        <v>50198</v>
      </c>
      <c r="AC701" s="23">
        <v>93157</v>
      </c>
      <c r="AD701" s="23">
        <v>1106</v>
      </c>
      <c r="AE701" s="23">
        <v>723</v>
      </c>
      <c r="AF701" s="23">
        <v>253077</v>
      </c>
      <c r="AG701">
        <f t="shared" si="10"/>
        <v>6.8786809609884642E-5</v>
      </c>
    </row>
    <row r="702" spans="1:33">
      <c r="A702" t="s">
        <v>38</v>
      </c>
      <c r="B702" t="s">
        <v>1</v>
      </c>
      <c r="C702">
        <v>1988</v>
      </c>
      <c r="D702">
        <v>0</v>
      </c>
      <c r="E702">
        <v>0.99</v>
      </c>
      <c r="F702">
        <v>0</v>
      </c>
      <c r="G702">
        <v>0</v>
      </c>
      <c r="H702">
        <v>1689514</v>
      </c>
      <c r="I702">
        <v>0</v>
      </c>
      <c r="J702">
        <v>0</v>
      </c>
      <c r="K702">
        <v>1689514</v>
      </c>
      <c r="Z702" s="24">
        <v>3.6200000000000003E-2</v>
      </c>
      <c r="AA702" s="23">
        <v>52479</v>
      </c>
      <c r="AB702" s="23">
        <v>45054</v>
      </c>
      <c r="AC702" s="23">
        <v>55692</v>
      </c>
      <c r="AD702" s="23">
        <v>0</v>
      </c>
      <c r="AE702" s="23">
        <v>629</v>
      </c>
      <c r="AF702" s="23">
        <v>153854</v>
      </c>
      <c r="AG702">
        <f t="shared" si="10"/>
        <v>4.1817809622048592E-5</v>
      </c>
    </row>
    <row r="703" spans="1:33">
      <c r="A703" t="s">
        <v>38</v>
      </c>
      <c r="B703" t="s">
        <v>1</v>
      </c>
      <c r="C703">
        <v>1989</v>
      </c>
      <c r="D703">
        <v>0</v>
      </c>
      <c r="E703">
        <v>0.99</v>
      </c>
      <c r="F703">
        <v>0</v>
      </c>
      <c r="G703">
        <v>0</v>
      </c>
      <c r="H703">
        <v>1691305</v>
      </c>
      <c r="I703">
        <v>0</v>
      </c>
      <c r="J703">
        <v>0</v>
      </c>
      <c r="K703">
        <v>1691305</v>
      </c>
      <c r="Z703" s="24">
        <v>3.6200000000000003E-2</v>
      </c>
      <c r="AA703" s="23">
        <v>203872</v>
      </c>
      <c r="AB703" s="23">
        <v>37996</v>
      </c>
      <c r="AC703" s="23">
        <v>0</v>
      </c>
      <c r="AD703" s="23">
        <v>0</v>
      </c>
      <c r="AE703" s="23">
        <v>1687</v>
      </c>
      <c r="AF703" s="23">
        <v>243555</v>
      </c>
      <c r="AG703">
        <f t="shared" si="10"/>
        <v>6.619871191192979E-5</v>
      </c>
    </row>
    <row r="704" spans="1:33">
      <c r="A704" t="s">
        <v>38</v>
      </c>
      <c r="B704" t="s">
        <v>1</v>
      </c>
      <c r="C704">
        <v>1990</v>
      </c>
      <c r="D704">
        <v>0</v>
      </c>
      <c r="E704">
        <v>0.99</v>
      </c>
      <c r="F704">
        <v>0</v>
      </c>
      <c r="G704">
        <v>0</v>
      </c>
      <c r="H704">
        <v>1699728</v>
      </c>
      <c r="I704">
        <v>0</v>
      </c>
      <c r="J704">
        <v>0</v>
      </c>
      <c r="K704">
        <v>1699728</v>
      </c>
      <c r="Z704" s="24">
        <v>3.6200000000000003E-2</v>
      </c>
      <c r="AA704" s="23">
        <v>48154</v>
      </c>
      <c r="AB704" s="23">
        <v>54836</v>
      </c>
      <c r="AC704" s="23">
        <v>516967</v>
      </c>
      <c r="AD704" s="23">
        <v>0</v>
      </c>
      <c r="AE704" s="23">
        <v>0</v>
      </c>
      <c r="AF704" s="23">
        <v>619957</v>
      </c>
      <c r="AG704">
        <f t="shared" si="10"/>
        <v>1.685054909190296E-4</v>
      </c>
    </row>
    <row r="705" spans="1:33">
      <c r="A705" t="s">
        <v>38</v>
      </c>
      <c r="B705" t="s">
        <v>1</v>
      </c>
      <c r="C705">
        <v>1991</v>
      </c>
      <c r="D705">
        <v>0</v>
      </c>
      <c r="E705">
        <v>0.99</v>
      </c>
      <c r="F705">
        <v>0</v>
      </c>
      <c r="G705">
        <v>0</v>
      </c>
      <c r="H705">
        <v>1699728</v>
      </c>
      <c r="I705">
        <v>0</v>
      </c>
      <c r="J705">
        <v>0</v>
      </c>
      <c r="K705">
        <v>1699728</v>
      </c>
      <c r="Z705" s="24">
        <v>3.6200000000000003E-2</v>
      </c>
      <c r="AA705" s="23">
        <v>118837</v>
      </c>
      <c r="AB705" s="23">
        <v>59917</v>
      </c>
      <c r="AC705" s="23">
        <v>554149</v>
      </c>
      <c r="AD705" s="23">
        <v>0</v>
      </c>
      <c r="AE705" s="23">
        <v>0</v>
      </c>
      <c r="AF705" s="23">
        <v>732903</v>
      </c>
      <c r="AG705">
        <f t="shared" si="10"/>
        <v>1.9920442838943596E-4</v>
      </c>
    </row>
    <row r="706" spans="1:33">
      <c r="A706" t="s">
        <v>38</v>
      </c>
      <c r="B706" t="s">
        <v>1</v>
      </c>
      <c r="C706">
        <v>1992</v>
      </c>
      <c r="D706">
        <v>0</v>
      </c>
      <c r="E706">
        <v>0.99</v>
      </c>
      <c r="F706">
        <v>0</v>
      </c>
      <c r="G706">
        <v>0</v>
      </c>
      <c r="H706">
        <v>1699728</v>
      </c>
      <c r="I706">
        <v>0</v>
      </c>
      <c r="J706">
        <v>0</v>
      </c>
      <c r="K706">
        <v>1699728</v>
      </c>
      <c r="Z706" s="24">
        <v>3.6200000000000003E-2</v>
      </c>
      <c r="AA706" s="23">
        <v>132204</v>
      </c>
      <c r="AB706" s="23">
        <v>54153</v>
      </c>
      <c r="AC706" s="23">
        <v>671163</v>
      </c>
      <c r="AD706" s="23">
        <v>0</v>
      </c>
      <c r="AE706" s="23">
        <v>0</v>
      </c>
      <c r="AF706" s="23">
        <v>857520</v>
      </c>
      <c r="AG706">
        <f t="shared" si="10"/>
        <v>2.3307556584228626E-4</v>
      </c>
    </row>
    <row r="707" spans="1:33">
      <c r="A707" t="s">
        <v>38</v>
      </c>
      <c r="B707" t="s">
        <v>1</v>
      </c>
      <c r="C707">
        <v>1993</v>
      </c>
      <c r="D707">
        <v>0</v>
      </c>
      <c r="E707">
        <v>0.99</v>
      </c>
      <c r="F707">
        <v>0</v>
      </c>
      <c r="G707">
        <v>0</v>
      </c>
      <c r="H707">
        <v>1699728</v>
      </c>
      <c r="I707">
        <v>0</v>
      </c>
      <c r="J707">
        <v>0</v>
      </c>
      <c r="K707">
        <v>1699728</v>
      </c>
      <c r="Z707" s="24">
        <v>3.6200000000000003E-2</v>
      </c>
      <c r="AA707" s="23">
        <v>2058666</v>
      </c>
      <c r="AB707" s="23">
        <v>1253253</v>
      </c>
      <c r="AC707" s="23">
        <v>644799</v>
      </c>
      <c r="AD707" s="23">
        <v>0</v>
      </c>
      <c r="AE707" s="23">
        <v>28280</v>
      </c>
      <c r="AF707" s="23">
        <v>3984998</v>
      </c>
      <c r="AG707">
        <f t="shared" ref="AG707:AG770" si="11">AF707/AF$3340</f>
        <v>1.0831300304720345E-3</v>
      </c>
    </row>
    <row r="708" spans="1:33">
      <c r="A708" t="s">
        <v>39</v>
      </c>
      <c r="B708" t="s">
        <v>1</v>
      </c>
      <c r="C708">
        <v>1988</v>
      </c>
      <c r="D708">
        <v>0</v>
      </c>
      <c r="E708">
        <v>8.0500000000000007</v>
      </c>
      <c r="F708">
        <v>33321</v>
      </c>
      <c r="G708">
        <v>13775</v>
      </c>
      <c r="H708">
        <v>23322</v>
      </c>
      <c r="I708">
        <v>211</v>
      </c>
      <c r="J708">
        <v>28160</v>
      </c>
      <c r="K708">
        <v>98789</v>
      </c>
      <c r="Z708" s="24">
        <v>3.6299999999999999E-2</v>
      </c>
      <c r="AA708" s="23">
        <v>90704</v>
      </c>
      <c r="AB708" s="23">
        <v>114021</v>
      </c>
      <c r="AC708" s="23">
        <v>0</v>
      </c>
      <c r="AD708" s="23">
        <v>662</v>
      </c>
      <c r="AE708" s="23">
        <v>0</v>
      </c>
      <c r="AF708" s="23">
        <v>205387</v>
      </c>
      <c r="AG708">
        <f t="shared" si="11"/>
        <v>5.5824576968058643E-5</v>
      </c>
    </row>
    <row r="709" spans="1:33">
      <c r="A709" t="s">
        <v>39</v>
      </c>
      <c r="B709" t="s">
        <v>1</v>
      </c>
      <c r="C709">
        <v>1989</v>
      </c>
      <c r="D709">
        <v>0</v>
      </c>
      <c r="E709">
        <v>7.09</v>
      </c>
      <c r="F709">
        <v>34755</v>
      </c>
      <c r="G709">
        <v>14640</v>
      </c>
      <c r="H709">
        <v>23187</v>
      </c>
      <c r="I709">
        <v>211</v>
      </c>
      <c r="J709">
        <v>27681</v>
      </c>
      <c r="K709">
        <v>100474</v>
      </c>
      <c r="Z709" s="24">
        <v>3.6299999999999999E-2</v>
      </c>
      <c r="AA709" s="23">
        <v>3215167</v>
      </c>
      <c r="AB709" s="23">
        <v>2080288</v>
      </c>
      <c r="AC709" s="23">
        <v>865613</v>
      </c>
      <c r="AD709" s="23">
        <v>0</v>
      </c>
      <c r="AE709" s="23">
        <v>23477</v>
      </c>
      <c r="AF709" s="23">
        <v>6184545</v>
      </c>
      <c r="AG709">
        <f t="shared" si="11"/>
        <v>1.680971085633084E-3</v>
      </c>
    </row>
    <row r="710" spans="1:33">
      <c r="A710" t="s">
        <v>39</v>
      </c>
      <c r="B710" t="s">
        <v>1</v>
      </c>
      <c r="C710">
        <v>1990</v>
      </c>
      <c r="D710">
        <v>0</v>
      </c>
      <c r="E710">
        <v>7.79</v>
      </c>
      <c r="F710">
        <v>34078</v>
      </c>
      <c r="G710">
        <v>14277</v>
      </c>
      <c r="H710">
        <v>22909</v>
      </c>
      <c r="I710">
        <v>211</v>
      </c>
      <c r="J710">
        <v>32627</v>
      </c>
      <c r="K710">
        <v>104102</v>
      </c>
      <c r="Z710" s="24">
        <v>3.6400000000000002E-2</v>
      </c>
      <c r="AA710" s="23">
        <v>41515</v>
      </c>
      <c r="AB710" s="23">
        <v>12720</v>
      </c>
      <c r="AC710" s="23">
        <v>0</v>
      </c>
      <c r="AD710" s="23">
        <v>129</v>
      </c>
      <c r="AE710" s="23">
        <v>0</v>
      </c>
      <c r="AF710" s="23">
        <v>54364</v>
      </c>
      <c r="AG710">
        <f t="shared" si="11"/>
        <v>1.4776238526739959E-5</v>
      </c>
    </row>
    <row r="711" spans="1:33">
      <c r="A711" t="s">
        <v>39</v>
      </c>
      <c r="B711" t="s">
        <v>1</v>
      </c>
      <c r="C711">
        <v>1991</v>
      </c>
      <c r="D711">
        <v>0</v>
      </c>
      <c r="E711">
        <v>7.16</v>
      </c>
      <c r="F711">
        <v>36524</v>
      </c>
      <c r="G711">
        <v>15450</v>
      </c>
      <c r="H711">
        <v>22986</v>
      </c>
      <c r="I711">
        <v>211</v>
      </c>
      <c r="J711">
        <v>30805</v>
      </c>
      <c r="K711">
        <v>105976</v>
      </c>
      <c r="Z711" s="24">
        <v>3.6400000000000002E-2</v>
      </c>
      <c r="AA711" s="23">
        <v>18540</v>
      </c>
      <c r="AB711" s="23">
        <v>44213</v>
      </c>
      <c r="AC711" s="23">
        <v>2771</v>
      </c>
      <c r="AD711" s="23">
        <v>0</v>
      </c>
      <c r="AE711" s="23">
        <v>0</v>
      </c>
      <c r="AF711" s="23">
        <v>65524</v>
      </c>
      <c r="AG711">
        <f t="shared" si="11"/>
        <v>1.7809547737953594E-5</v>
      </c>
    </row>
    <row r="712" spans="1:33">
      <c r="A712" t="s">
        <v>39</v>
      </c>
      <c r="B712" t="s">
        <v>1</v>
      </c>
      <c r="C712">
        <v>1992</v>
      </c>
      <c r="D712">
        <v>0</v>
      </c>
      <c r="E712">
        <v>7.41</v>
      </c>
      <c r="F712">
        <v>34600</v>
      </c>
      <c r="G712">
        <v>14967</v>
      </c>
      <c r="H712">
        <v>22117</v>
      </c>
      <c r="I712">
        <v>230</v>
      </c>
      <c r="J712">
        <v>30819</v>
      </c>
      <c r="K712">
        <v>102733</v>
      </c>
      <c r="Z712" s="24">
        <v>3.6400000000000002E-2</v>
      </c>
      <c r="AA712" s="23">
        <v>116462</v>
      </c>
      <c r="AB712" s="23">
        <v>27205</v>
      </c>
      <c r="AC712" s="23">
        <v>75143</v>
      </c>
      <c r="AD712" s="23">
        <v>952</v>
      </c>
      <c r="AE712" s="23">
        <v>1313</v>
      </c>
      <c r="AF712" s="23">
        <v>221075</v>
      </c>
      <c r="AG712">
        <f t="shared" si="11"/>
        <v>6.00886051853991E-5</v>
      </c>
    </row>
    <row r="713" spans="1:33">
      <c r="A713" t="s">
        <v>39</v>
      </c>
      <c r="B713" t="s">
        <v>1</v>
      </c>
      <c r="C713">
        <v>1993</v>
      </c>
      <c r="D713">
        <v>0</v>
      </c>
      <c r="E713">
        <v>7.79</v>
      </c>
      <c r="F713">
        <v>38000</v>
      </c>
      <c r="G713">
        <v>14000</v>
      </c>
      <c r="H713">
        <v>23000</v>
      </c>
      <c r="I713">
        <v>211</v>
      </c>
      <c r="J713">
        <v>25000</v>
      </c>
      <c r="K713">
        <v>100211</v>
      </c>
      <c r="Z713" s="24">
        <v>3.6400000000000002E-2</v>
      </c>
      <c r="AA713" s="23">
        <v>113653</v>
      </c>
      <c r="AB713" s="23">
        <v>59776</v>
      </c>
      <c r="AC713" s="23">
        <v>487112</v>
      </c>
      <c r="AD713" s="23">
        <v>0</v>
      </c>
      <c r="AE713" s="23">
        <v>0</v>
      </c>
      <c r="AF713" s="23">
        <v>660541</v>
      </c>
      <c r="AG713">
        <f t="shared" si="11"/>
        <v>1.795362992548624E-4</v>
      </c>
    </row>
    <row r="714" spans="1:33">
      <c r="A714" t="s">
        <v>39</v>
      </c>
      <c r="B714" t="s">
        <v>1</v>
      </c>
      <c r="C714">
        <v>1994</v>
      </c>
      <c r="D714">
        <v>0</v>
      </c>
      <c r="E714">
        <v>8.3800000000000008</v>
      </c>
      <c r="F714">
        <v>35000</v>
      </c>
      <c r="G714">
        <v>15000</v>
      </c>
      <c r="H714">
        <v>16000</v>
      </c>
      <c r="I714">
        <v>200</v>
      </c>
      <c r="J714">
        <v>29800</v>
      </c>
      <c r="K714">
        <v>96000</v>
      </c>
      <c r="Z714" s="24">
        <v>3.6400000000000002E-2</v>
      </c>
      <c r="AA714" s="23">
        <v>218306</v>
      </c>
      <c r="AB714" s="23">
        <v>368263</v>
      </c>
      <c r="AC714" s="23">
        <v>124589</v>
      </c>
      <c r="AD714" s="23">
        <v>0</v>
      </c>
      <c r="AE714" s="23">
        <v>0</v>
      </c>
      <c r="AF714" s="23">
        <v>711158</v>
      </c>
      <c r="AG714">
        <f t="shared" si="11"/>
        <v>1.9329409605988037E-4</v>
      </c>
    </row>
    <row r="715" spans="1:33">
      <c r="A715" t="s">
        <v>39</v>
      </c>
      <c r="B715" t="s">
        <v>1</v>
      </c>
      <c r="C715">
        <v>1995</v>
      </c>
      <c r="D715">
        <v>0</v>
      </c>
      <c r="E715">
        <v>7.27</v>
      </c>
      <c r="F715">
        <v>36579</v>
      </c>
      <c r="G715">
        <v>15916</v>
      </c>
      <c r="H715">
        <v>17254</v>
      </c>
      <c r="I715">
        <v>216</v>
      </c>
      <c r="J715">
        <v>23392</v>
      </c>
      <c r="K715">
        <v>93357</v>
      </c>
      <c r="Z715" s="24">
        <v>3.6400000000000002E-2</v>
      </c>
      <c r="AA715" s="23">
        <v>120154</v>
      </c>
      <c r="AB715" s="23">
        <v>59091</v>
      </c>
      <c r="AC715" s="23">
        <v>613557</v>
      </c>
      <c r="AD715" s="23">
        <v>0</v>
      </c>
      <c r="AE715" s="23">
        <v>0</v>
      </c>
      <c r="AF715" s="23">
        <v>792802</v>
      </c>
      <c r="AG715">
        <f t="shared" si="11"/>
        <v>2.1548509043625366E-4</v>
      </c>
    </row>
    <row r="716" spans="1:33">
      <c r="A716" t="s">
        <v>39</v>
      </c>
      <c r="B716" t="s">
        <v>1</v>
      </c>
      <c r="C716">
        <v>1996</v>
      </c>
      <c r="D716">
        <v>0</v>
      </c>
      <c r="E716">
        <v>8.18</v>
      </c>
      <c r="F716">
        <v>37886</v>
      </c>
      <c r="G716">
        <v>16387</v>
      </c>
      <c r="H716">
        <v>16309</v>
      </c>
      <c r="I716">
        <v>215</v>
      </c>
      <c r="J716">
        <v>26135</v>
      </c>
      <c r="K716">
        <v>96932</v>
      </c>
      <c r="Z716" s="24">
        <v>3.6499999999999998E-2</v>
      </c>
      <c r="AA716" s="23">
        <v>6195</v>
      </c>
      <c r="AB716" s="23">
        <v>4408</v>
      </c>
      <c r="AC716" s="23">
        <v>0</v>
      </c>
      <c r="AD716" s="23">
        <v>0</v>
      </c>
      <c r="AE716" s="23">
        <v>128</v>
      </c>
      <c r="AF716" s="23">
        <v>10731</v>
      </c>
      <c r="AG716">
        <f t="shared" si="11"/>
        <v>2.9167061958363346E-6</v>
      </c>
    </row>
    <row r="717" spans="1:33">
      <c r="A717" t="s">
        <v>39</v>
      </c>
      <c r="B717" t="s">
        <v>1</v>
      </c>
      <c r="C717">
        <v>1997</v>
      </c>
      <c r="D717">
        <v>0</v>
      </c>
      <c r="E717">
        <v>6.58</v>
      </c>
      <c r="F717">
        <v>37946</v>
      </c>
      <c r="G717">
        <v>17271</v>
      </c>
      <c r="H717">
        <v>17754</v>
      </c>
      <c r="I717">
        <v>208</v>
      </c>
      <c r="J717">
        <v>24878</v>
      </c>
      <c r="K717">
        <v>98057</v>
      </c>
      <c r="Z717" s="24">
        <v>3.6499999999999998E-2</v>
      </c>
      <c r="AA717" s="23">
        <v>7356</v>
      </c>
      <c r="AB717" s="23">
        <v>4238</v>
      </c>
      <c r="AC717" s="23">
        <v>8656</v>
      </c>
      <c r="AD717" s="23">
        <v>0</v>
      </c>
      <c r="AE717" s="23">
        <v>0</v>
      </c>
      <c r="AF717" s="23">
        <v>20250</v>
      </c>
      <c r="AG717">
        <f t="shared" si="11"/>
        <v>5.5039884880892535E-6</v>
      </c>
    </row>
    <row r="718" spans="1:33">
      <c r="A718" t="s">
        <v>39</v>
      </c>
      <c r="B718" t="s">
        <v>1</v>
      </c>
      <c r="C718">
        <v>1998</v>
      </c>
      <c r="D718">
        <v>0</v>
      </c>
      <c r="E718">
        <v>6.77</v>
      </c>
      <c r="F718">
        <v>38211</v>
      </c>
      <c r="G718">
        <v>17380</v>
      </c>
      <c r="H718">
        <v>19712</v>
      </c>
      <c r="I718">
        <v>238</v>
      </c>
      <c r="J718">
        <v>26639</v>
      </c>
      <c r="K718">
        <v>102180</v>
      </c>
      <c r="Z718" s="24">
        <v>3.6499999999999998E-2</v>
      </c>
      <c r="AA718" s="23">
        <v>59884</v>
      </c>
      <c r="AB718" s="23">
        <v>30780</v>
      </c>
      <c r="AC718" s="23">
        <v>25422</v>
      </c>
      <c r="AD718" s="23">
        <v>541</v>
      </c>
      <c r="AE718" s="23">
        <v>2970</v>
      </c>
      <c r="AF718" s="23">
        <v>119597</v>
      </c>
      <c r="AG718">
        <f t="shared" si="11"/>
        <v>3.2506691911605454E-5</v>
      </c>
    </row>
    <row r="719" spans="1:33">
      <c r="A719" t="s">
        <v>39</v>
      </c>
      <c r="B719" t="s">
        <v>1</v>
      </c>
      <c r="C719">
        <v>1999</v>
      </c>
      <c r="D719">
        <v>0</v>
      </c>
      <c r="E719">
        <v>7.43</v>
      </c>
      <c r="F719">
        <v>38545</v>
      </c>
      <c r="G719">
        <v>17829</v>
      </c>
      <c r="H719">
        <v>6642</v>
      </c>
      <c r="I719">
        <v>238</v>
      </c>
      <c r="J719">
        <v>28938</v>
      </c>
      <c r="K719">
        <v>92192</v>
      </c>
      <c r="Z719" s="24">
        <v>3.6499999999999998E-2</v>
      </c>
      <c r="AA719" s="23">
        <v>116234</v>
      </c>
      <c r="AB719" s="23">
        <v>134748</v>
      </c>
      <c r="AC719" s="23">
        <v>0</v>
      </c>
      <c r="AD719" s="23">
        <v>0</v>
      </c>
      <c r="AE719" s="23">
        <v>24788</v>
      </c>
      <c r="AF719" s="23">
        <v>275770</v>
      </c>
      <c r="AG719">
        <f t="shared" si="11"/>
        <v>7.4954810141253007E-5</v>
      </c>
    </row>
    <row r="720" spans="1:33">
      <c r="A720" t="s">
        <v>39</v>
      </c>
      <c r="B720" t="s">
        <v>1</v>
      </c>
      <c r="C720">
        <v>2000</v>
      </c>
      <c r="D720">
        <v>0</v>
      </c>
      <c r="E720">
        <v>8.1999999999999993</v>
      </c>
      <c r="F720">
        <v>38171</v>
      </c>
      <c r="G720">
        <v>19225</v>
      </c>
      <c r="H720">
        <v>555</v>
      </c>
      <c r="I720">
        <v>240</v>
      </c>
      <c r="J720">
        <v>28250</v>
      </c>
      <c r="K720">
        <v>86441</v>
      </c>
      <c r="Z720" s="24">
        <v>3.6600000000000001E-2</v>
      </c>
      <c r="AA720" s="23">
        <v>31546</v>
      </c>
      <c r="AB720" s="23">
        <v>6977</v>
      </c>
      <c r="AC720" s="23">
        <v>0</v>
      </c>
      <c r="AD720" s="23">
        <v>0</v>
      </c>
      <c r="AE720" s="23">
        <v>0</v>
      </c>
      <c r="AF720" s="23">
        <v>38523</v>
      </c>
      <c r="AG720">
        <f t="shared" si="11"/>
        <v>1.0470624618600608E-5</v>
      </c>
    </row>
    <row r="721" spans="1:33">
      <c r="A721" t="s">
        <v>39</v>
      </c>
      <c r="B721" t="s">
        <v>1</v>
      </c>
      <c r="C721">
        <v>2001</v>
      </c>
      <c r="D721">
        <v>0</v>
      </c>
      <c r="E721">
        <v>8.09</v>
      </c>
      <c r="F721">
        <v>37752</v>
      </c>
      <c r="G721">
        <v>16897</v>
      </c>
      <c r="H721">
        <v>2822</v>
      </c>
      <c r="I721">
        <v>0</v>
      </c>
      <c r="J721">
        <v>29381</v>
      </c>
      <c r="K721">
        <v>86852</v>
      </c>
      <c r="Z721" s="24">
        <v>3.6600000000000001E-2</v>
      </c>
      <c r="AA721" s="23">
        <v>22900</v>
      </c>
      <c r="AB721" s="23">
        <v>44901</v>
      </c>
      <c r="AC721" s="23">
        <v>0</v>
      </c>
      <c r="AD721" s="23">
        <v>0</v>
      </c>
      <c r="AE721" s="23">
        <v>0</v>
      </c>
      <c r="AF721" s="23">
        <v>67801</v>
      </c>
      <c r="AG721">
        <f t="shared" si="11"/>
        <v>1.8428440665725407E-5</v>
      </c>
    </row>
    <row r="722" spans="1:33">
      <c r="A722" t="s">
        <v>39</v>
      </c>
      <c r="B722" t="s">
        <v>1</v>
      </c>
      <c r="C722">
        <v>2002</v>
      </c>
      <c r="D722">
        <v>0</v>
      </c>
      <c r="E722">
        <v>8.6999999999999993</v>
      </c>
      <c r="F722">
        <v>38672</v>
      </c>
      <c r="G722">
        <v>18406</v>
      </c>
      <c r="H722">
        <v>1999</v>
      </c>
      <c r="I722">
        <v>0</v>
      </c>
      <c r="J722">
        <v>30064</v>
      </c>
      <c r="K722">
        <v>89141</v>
      </c>
      <c r="Z722" s="24">
        <v>3.6600000000000001E-2</v>
      </c>
      <c r="AA722" s="23">
        <v>28094</v>
      </c>
      <c r="AB722" s="23">
        <v>38817</v>
      </c>
      <c r="AC722" s="23">
        <v>33102</v>
      </c>
      <c r="AD722" s="23">
        <v>0</v>
      </c>
      <c r="AE722" s="23">
        <v>0</v>
      </c>
      <c r="AF722" s="23">
        <v>100013</v>
      </c>
      <c r="AG722">
        <f t="shared" si="11"/>
        <v>2.7183723489346693E-5</v>
      </c>
    </row>
    <row r="723" spans="1:33">
      <c r="A723" t="s">
        <v>39</v>
      </c>
      <c r="B723" t="s">
        <v>1</v>
      </c>
      <c r="C723">
        <v>2003</v>
      </c>
      <c r="D723">
        <v>0</v>
      </c>
      <c r="E723">
        <v>8.8000000000000007</v>
      </c>
      <c r="F723">
        <v>37079</v>
      </c>
      <c r="G723">
        <v>20672</v>
      </c>
      <c r="H723">
        <v>34503</v>
      </c>
      <c r="I723">
        <v>0</v>
      </c>
      <c r="J723">
        <v>0</v>
      </c>
      <c r="K723">
        <v>92254</v>
      </c>
      <c r="Z723" s="24">
        <v>3.6699999999999997E-2</v>
      </c>
      <c r="AA723" s="23">
        <v>2962</v>
      </c>
      <c r="AB723" s="23">
        <v>0</v>
      </c>
      <c r="AC723" s="23">
        <v>0</v>
      </c>
      <c r="AD723" s="23">
        <v>0</v>
      </c>
      <c r="AE723" s="23">
        <v>0</v>
      </c>
      <c r="AF723" s="23">
        <v>2962</v>
      </c>
      <c r="AG723">
        <f t="shared" si="11"/>
        <v>8.0507722971458612E-7</v>
      </c>
    </row>
    <row r="724" spans="1:33">
      <c r="A724" t="s">
        <v>39</v>
      </c>
      <c r="B724" t="s">
        <v>1</v>
      </c>
      <c r="C724">
        <v>2004</v>
      </c>
      <c r="D724">
        <v>0</v>
      </c>
      <c r="E724">
        <v>7.56</v>
      </c>
      <c r="F724">
        <v>38700</v>
      </c>
      <c r="G724">
        <v>50300</v>
      </c>
      <c r="H724">
        <v>4800</v>
      </c>
      <c r="I724">
        <v>0</v>
      </c>
      <c r="J724">
        <v>0</v>
      </c>
      <c r="K724">
        <v>93800</v>
      </c>
      <c r="Z724" s="24">
        <v>3.6699999999999997E-2</v>
      </c>
      <c r="AA724" s="23">
        <v>3966</v>
      </c>
      <c r="AB724" s="23">
        <v>0</v>
      </c>
      <c r="AC724" s="23">
        <v>0</v>
      </c>
      <c r="AD724" s="23">
        <v>0</v>
      </c>
      <c r="AE724" s="23">
        <v>0</v>
      </c>
      <c r="AF724" s="23">
        <v>3966</v>
      </c>
      <c r="AG724">
        <f t="shared" si="11"/>
        <v>1.0779663379635545E-6</v>
      </c>
    </row>
    <row r="725" spans="1:33">
      <c r="A725" t="s">
        <v>39</v>
      </c>
      <c r="B725" t="s">
        <v>1</v>
      </c>
      <c r="C725">
        <v>2005</v>
      </c>
      <c r="D725">
        <v>0</v>
      </c>
      <c r="E725">
        <v>7.92</v>
      </c>
      <c r="F725">
        <v>37000</v>
      </c>
      <c r="G725">
        <v>54000</v>
      </c>
      <c r="H725">
        <v>1000</v>
      </c>
      <c r="I725">
        <v>0</v>
      </c>
      <c r="J725">
        <v>0</v>
      </c>
      <c r="K725">
        <v>92000</v>
      </c>
      <c r="Z725" s="24">
        <v>3.6699999999999997E-2</v>
      </c>
      <c r="AA725" s="23">
        <v>4039</v>
      </c>
      <c r="AB725" s="23">
        <v>1607</v>
      </c>
      <c r="AC725" s="23">
        <v>0</v>
      </c>
      <c r="AD725" s="23">
        <v>149</v>
      </c>
      <c r="AE725" s="23">
        <v>456</v>
      </c>
      <c r="AF725" s="23">
        <v>6251</v>
      </c>
      <c r="AG725">
        <f t="shared" si="11"/>
        <v>1.6990336809405394E-6</v>
      </c>
    </row>
    <row r="726" spans="1:33">
      <c r="A726" t="s">
        <v>39</v>
      </c>
      <c r="B726" t="s">
        <v>1</v>
      </c>
      <c r="C726">
        <v>2006</v>
      </c>
      <c r="D726">
        <v>0</v>
      </c>
      <c r="E726">
        <v>7.81</v>
      </c>
      <c r="F726">
        <v>38547</v>
      </c>
      <c r="G726">
        <v>49682</v>
      </c>
      <c r="H726">
        <v>895</v>
      </c>
      <c r="I726">
        <v>0</v>
      </c>
      <c r="J726">
        <v>0</v>
      </c>
      <c r="K726">
        <v>89124</v>
      </c>
      <c r="Z726" s="24">
        <v>3.6699999999999997E-2</v>
      </c>
      <c r="AA726" s="23">
        <v>32989</v>
      </c>
      <c r="AB726" s="23">
        <v>10667</v>
      </c>
      <c r="AC726" s="23">
        <v>0</v>
      </c>
      <c r="AD726" s="23">
        <v>1517</v>
      </c>
      <c r="AE726" s="23">
        <v>1831</v>
      </c>
      <c r="AF726" s="23">
        <v>47004</v>
      </c>
      <c r="AG726">
        <f t="shared" si="11"/>
        <v>1.2775776537982582E-5</v>
      </c>
    </row>
    <row r="727" spans="1:33">
      <c r="A727" t="s">
        <v>40</v>
      </c>
      <c r="B727" t="s">
        <v>1</v>
      </c>
      <c r="C727">
        <v>1988</v>
      </c>
      <c r="D727">
        <v>0</v>
      </c>
      <c r="E727">
        <v>12</v>
      </c>
      <c r="F727">
        <v>11527</v>
      </c>
      <c r="G727">
        <v>3800</v>
      </c>
      <c r="H727">
        <v>0</v>
      </c>
      <c r="I727">
        <v>64</v>
      </c>
      <c r="J727">
        <v>5533</v>
      </c>
      <c r="K727">
        <v>20924</v>
      </c>
      <c r="Z727" s="24">
        <v>3.6699999999999997E-2</v>
      </c>
      <c r="AA727" s="23">
        <v>28720</v>
      </c>
      <c r="AB727" s="23">
        <v>17353</v>
      </c>
      <c r="AC727" s="23">
        <v>7142</v>
      </c>
      <c r="AD727" s="23">
        <v>199</v>
      </c>
      <c r="AE727" s="23">
        <v>3255</v>
      </c>
      <c r="AF727" s="23">
        <v>56669</v>
      </c>
      <c r="AG727">
        <f t="shared" si="11"/>
        <v>1.5402741907729871E-5</v>
      </c>
    </row>
    <row r="728" spans="1:33">
      <c r="A728" t="s">
        <v>40</v>
      </c>
      <c r="B728" t="s">
        <v>1</v>
      </c>
      <c r="C728">
        <v>1989</v>
      </c>
      <c r="D728">
        <v>0</v>
      </c>
      <c r="E728">
        <v>9.11</v>
      </c>
      <c r="F728">
        <v>13414</v>
      </c>
      <c r="G728">
        <v>4445</v>
      </c>
      <c r="H728">
        <v>0</v>
      </c>
      <c r="I728">
        <v>64</v>
      </c>
      <c r="J728">
        <v>4211</v>
      </c>
      <c r="K728">
        <v>22134</v>
      </c>
      <c r="Z728" s="24">
        <v>3.6699999999999997E-2</v>
      </c>
      <c r="AA728" s="23">
        <v>208930</v>
      </c>
      <c r="AB728" s="23">
        <v>381072</v>
      </c>
      <c r="AC728" s="23">
        <v>117861</v>
      </c>
      <c r="AD728" s="23">
        <v>0</v>
      </c>
      <c r="AE728" s="23">
        <v>0</v>
      </c>
      <c r="AF728" s="23">
        <v>707863</v>
      </c>
      <c r="AG728">
        <f t="shared" si="11"/>
        <v>1.9239850879725054E-4</v>
      </c>
    </row>
    <row r="729" spans="1:33">
      <c r="A729" t="s">
        <v>40</v>
      </c>
      <c r="B729" t="s">
        <v>1</v>
      </c>
      <c r="C729">
        <v>1990</v>
      </c>
      <c r="D729">
        <v>0</v>
      </c>
      <c r="E729">
        <v>9.26</v>
      </c>
      <c r="F729">
        <v>13000</v>
      </c>
      <c r="G729">
        <v>5000</v>
      </c>
      <c r="H729">
        <v>0</v>
      </c>
      <c r="I729">
        <v>500</v>
      </c>
      <c r="J729">
        <v>6000</v>
      </c>
      <c r="K729">
        <v>24500</v>
      </c>
      <c r="Z729" s="24">
        <v>3.6799999999999999E-2</v>
      </c>
      <c r="AA729" s="23">
        <v>43703</v>
      </c>
      <c r="AB729" s="23">
        <v>66909</v>
      </c>
      <c r="AC729" s="23">
        <v>0</v>
      </c>
      <c r="AD729" s="23">
        <v>0</v>
      </c>
      <c r="AE729" s="23">
        <v>6893</v>
      </c>
      <c r="AF729" s="23">
        <v>117505</v>
      </c>
      <c r="AG729">
        <f t="shared" si="11"/>
        <v>3.1938082335453219E-5</v>
      </c>
    </row>
    <row r="730" spans="1:33">
      <c r="A730" t="s">
        <v>40</v>
      </c>
      <c r="B730" t="s">
        <v>1</v>
      </c>
      <c r="C730">
        <v>1991</v>
      </c>
      <c r="D730">
        <v>0</v>
      </c>
      <c r="E730">
        <v>9.19</v>
      </c>
      <c r="F730">
        <v>13158</v>
      </c>
      <c r="G730">
        <v>5102</v>
      </c>
      <c r="H730">
        <v>0</v>
      </c>
      <c r="I730">
        <v>64</v>
      </c>
      <c r="J730">
        <v>5169</v>
      </c>
      <c r="K730">
        <v>23493</v>
      </c>
      <c r="Z730" s="24">
        <v>3.6799999999999999E-2</v>
      </c>
      <c r="AA730" s="23">
        <v>142863</v>
      </c>
      <c r="AB730" s="23">
        <v>95386</v>
      </c>
      <c r="AC730" s="23">
        <v>46363</v>
      </c>
      <c r="AD730" s="23">
        <v>0</v>
      </c>
      <c r="AE730" s="23">
        <v>0</v>
      </c>
      <c r="AF730" s="23">
        <v>284612</v>
      </c>
      <c r="AG730">
        <f t="shared" si="11"/>
        <v>7.7358082546768331E-5</v>
      </c>
    </row>
    <row r="731" spans="1:33">
      <c r="A731" t="s">
        <v>40</v>
      </c>
      <c r="B731" t="s">
        <v>1</v>
      </c>
      <c r="C731">
        <v>1992</v>
      </c>
      <c r="D731">
        <v>0</v>
      </c>
      <c r="E731">
        <v>12.09</v>
      </c>
      <c r="F731">
        <v>13076</v>
      </c>
      <c r="G731">
        <v>4897</v>
      </c>
      <c r="H731">
        <v>0</v>
      </c>
      <c r="I731">
        <v>65</v>
      </c>
      <c r="J731">
        <v>6479</v>
      </c>
      <c r="K731">
        <v>24517</v>
      </c>
      <c r="Z731" s="24">
        <v>3.6799999999999999E-2</v>
      </c>
      <c r="AA731" s="23">
        <v>366669</v>
      </c>
      <c r="AB731" s="23">
        <v>228650</v>
      </c>
      <c r="AC731" s="23">
        <v>126021</v>
      </c>
      <c r="AD731" s="23">
        <v>0</v>
      </c>
      <c r="AE731" s="23">
        <v>0</v>
      </c>
      <c r="AF731" s="23">
        <v>721340</v>
      </c>
      <c r="AG731">
        <f t="shared" si="11"/>
        <v>1.9606158301226185E-4</v>
      </c>
    </row>
    <row r="732" spans="1:33">
      <c r="A732" t="s">
        <v>40</v>
      </c>
      <c r="B732" t="s">
        <v>1</v>
      </c>
      <c r="C732">
        <v>1993</v>
      </c>
      <c r="D732">
        <v>0</v>
      </c>
      <c r="E732">
        <v>13.01</v>
      </c>
      <c r="F732">
        <v>14397</v>
      </c>
      <c r="G732">
        <v>5345</v>
      </c>
      <c r="H732">
        <v>0</v>
      </c>
      <c r="I732">
        <v>46</v>
      </c>
      <c r="J732">
        <v>3568</v>
      </c>
      <c r="K732">
        <v>23356</v>
      </c>
      <c r="Z732" s="24">
        <v>3.6900000000000002E-2</v>
      </c>
      <c r="AA732" s="23">
        <v>4239</v>
      </c>
      <c r="AB732" s="23">
        <v>2658</v>
      </c>
      <c r="AC732" s="23">
        <v>0</v>
      </c>
      <c r="AD732" s="23">
        <v>0</v>
      </c>
      <c r="AE732" s="23">
        <v>0</v>
      </c>
      <c r="AF732" s="23">
        <v>6897</v>
      </c>
      <c r="AG732">
        <f t="shared" si="11"/>
        <v>1.8746177087581028E-6</v>
      </c>
    </row>
    <row r="733" spans="1:33">
      <c r="A733" t="s">
        <v>40</v>
      </c>
      <c r="B733" t="s">
        <v>1</v>
      </c>
      <c r="C733">
        <v>1994</v>
      </c>
      <c r="D733">
        <v>0</v>
      </c>
      <c r="E733">
        <v>12.32</v>
      </c>
      <c r="F733">
        <v>13722</v>
      </c>
      <c r="G733">
        <v>5371</v>
      </c>
      <c r="H733">
        <v>0</v>
      </c>
      <c r="I733">
        <v>46</v>
      </c>
      <c r="J733">
        <v>5544</v>
      </c>
      <c r="K733">
        <v>24683</v>
      </c>
      <c r="Z733" s="24">
        <v>3.6900000000000002E-2</v>
      </c>
      <c r="AA733" s="23">
        <v>15396</v>
      </c>
      <c r="AB733" s="23">
        <v>14146</v>
      </c>
      <c r="AC733" s="23">
        <v>3465</v>
      </c>
      <c r="AD733" s="23">
        <v>0</v>
      </c>
      <c r="AE733" s="23">
        <v>0</v>
      </c>
      <c r="AF733" s="23">
        <v>33007</v>
      </c>
      <c r="AG733">
        <f t="shared" si="11"/>
        <v>8.9713653346351595E-6</v>
      </c>
    </row>
    <row r="734" spans="1:33">
      <c r="A734" t="s">
        <v>40</v>
      </c>
      <c r="B734" t="s">
        <v>1</v>
      </c>
      <c r="C734">
        <v>1995</v>
      </c>
      <c r="D734">
        <v>0</v>
      </c>
      <c r="E734">
        <v>9.77</v>
      </c>
      <c r="F734">
        <v>13833</v>
      </c>
      <c r="G734">
        <v>5395</v>
      </c>
      <c r="H734">
        <v>0</v>
      </c>
      <c r="I734">
        <v>56</v>
      </c>
      <c r="J734">
        <v>4422</v>
      </c>
      <c r="K734">
        <v>23706</v>
      </c>
      <c r="Z734" s="24">
        <v>3.6900000000000002E-2</v>
      </c>
      <c r="AA734" s="23">
        <v>18724</v>
      </c>
      <c r="AB734" s="23">
        <v>26274</v>
      </c>
      <c r="AC734" s="23">
        <v>3772</v>
      </c>
      <c r="AD734" s="23">
        <v>0</v>
      </c>
      <c r="AE734" s="23">
        <v>2657</v>
      </c>
      <c r="AF734" s="23">
        <v>51427</v>
      </c>
      <c r="AG734">
        <f t="shared" si="11"/>
        <v>1.3977956344541533E-5</v>
      </c>
    </row>
    <row r="735" spans="1:33">
      <c r="A735" t="s">
        <v>40</v>
      </c>
      <c r="B735" t="s">
        <v>1</v>
      </c>
      <c r="C735">
        <v>1996</v>
      </c>
      <c r="D735">
        <v>0</v>
      </c>
      <c r="E735">
        <v>11.6</v>
      </c>
      <c r="F735">
        <v>14066</v>
      </c>
      <c r="G735">
        <v>5537</v>
      </c>
      <c r="H735">
        <v>0</v>
      </c>
      <c r="I735">
        <v>69</v>
      </c>
      <c r="J735">
        <v>5193</v>
      </c>
      <c r="K735">
        <v>24865</v>
      </c>
      <c r="Z735" s="24">
        <v>3.6900000000000002E-2</v>
      </c>
      <c r="AA735" s="23">
        <v>40293</v>
      </c>
      <c r="AB735" s="23">
        <v>37311</v>
      </c>
      <c r="AC735" s="23">
        <v>56458</v>
      </c>
      <c r="AD735" s="23">
        <v>0</v>
      </c>
      <c r="AE735" s="23">
        <v>0</v>
      </c>
      <c r="AF735" s="23">
        <v>134062</v>
      </c>
      <c r="AG735">
        <f t="shared" si="11"/>
        <v>3.6438306404455382E-5</v>
      </c>
    </row>
    <row r="736" spans="1:33">
      <c r="A736" t="s">
        <v>40</v>
      </c>
      <c r="B736" t="s">
        <v>1</v>
      </c>
      <c r="C736">
        <v>1997</v>
      </c>
      <c r="D736">
        <v>0</v>
      </c>
      <c r="E736">
        <v>9.92</v>
      </c>
      <c r="F736">
        <v>13914</v>
      </c>
      <c r="G736">
        <v>5399</v>
      </c>
      <c r="H736">
        <v>0</v>
      </c>
      <c r="I736">
        <v>69</v>
      </c>
      <c r="J736">
        <v>4644</v>
      </c>
      <c r="K736">
        <v>24026</v>
      </c>
      <c r="Z736" s="24">
        <v>3.6900000000000002E-2</v>
      </c>
      <c r="AA736" s="23">
        <v>367654</v>
      </c>
      <c r="AB736" s="23">
        <v>55914</v>
      </c>
      <c r="AC736" s="23">
        <v>277937</v>
      </c>
      <c r="AD736" s="23">
        <v>0</v>
      </c>
      <c r="AE736" s="23">
        <v>3442</v>
      </c>
      <c r="AF736" s="23">
        <v>704947</v>
      </c>
      <c r="AG736">
        <f t="shared" si="11"/>
        <v>1.9160593445496568E-4</v>
      </c>
    </row>
    <row r="737" spans="1:33">
      <c r="A737" t="s">
        <v>40</v>
      </c>
      <c r="B737" t="s">
        <v>1</v>
      </c>
      <c r="C737">
        <v>1998</v>
      </c>
      <c r="D737">
        <v>0</v>
      </c>
      <c r="E737">
        <v>10.68</v>
      </c>
      <c r="F737">
        <v>14255</v>
      </c>
      <c r="G737">
        <v>5457</v>
      </c>
      <c r="H737">
        <v>0</v>
      </c>
      <c r="I737">
        <v>70</v>
      </c>
      <c r="J737">
        <v>4724</v>
      </c>
      <c r="K737">
        <v>24506</v>
      </c>
      <c r="Z737" s="24">
        <v>3.7000000000000005E-2</v>
      </c>
      <c r="AA737" s="23">
        <v>13920</v>
      </c>
      <c r="AB737" s="23">
        <v>17342</v>
      </c>
      <c r="AC737" s="23">
        <v>0</v>
      </c>
      <c r="AD737" s="23">
        <v>0</v>
      </c>
      <c r="AE737" s="23">
        <v>0</v>
      </c>
      <c r="AF737" s="23">
        <v>31262</v>
      </c>
      <c r="AG737">
        <f t="shared" si="11"/>
        <v>8.4970710180072218E-6</v>
      </c>
    </row>
    <row r="738" spans="1:33">
      <c r="A738" t="s">
        <v>40</v>
      </c>
      <c r="B738" t="s">
        <v>1</v>
      </c>
      <c r="C738">
        <v>1999</v>
      </c>
      <c r="D738">
        <v>0</v>
      </c>
      <c r="E738">
        <v>11.64</v>
      </c>
      <c r="F738">
        <v>14017</v>
      </c>
      <c r="G738">
        <v>5484</v>
      </c>
      <c r="H738">
        <v>0</v>
      </c>
      <c r="I738">
        <v>73</v>
      </c>
      <c r="J738">
        <v>5739</v>
      </c>
      <c r="K738">
        <v>25313</v>
      </c>
      <c r="Z738" s="24">
        <v>3.7000000000000005E-2</v>
      </c>
      <c r="AA738" s="23">
        <v>25824</v>
      </c>
      <c r="AB738" s="23">
        <v>13915</v>
      </c>
      <c r="AC738" s="23">
        <v>11127</v>
      </c>
      <c r="AD738" s="23">
        <v>0</v>
      </c>
      <c r="AE738" s="23">
        <v>0</v>
      </c>
      <c r="AF738" s="23">
        <v>50866</v>
      </c>
      <c r="AG738">
        <f t="shared" si="11"/>
        <v>1.3825475478278912E-5</v>
      </c>
    </row>
    <row r="739" spans="1:33">
      <c r="A739" t="s">
        <v>40</v>
      </c>
      <c r="B739" t="s">
        <v>1</v>
      </c>
      <c r="C739">
        <v>2000</v>
      </c>
      <c r="D739">
        <v>0</v>
      </c>
      <c r="E739">
        <v>11.99</v>
      </c>
      <c r="F739">
        <v>14260</v>
      </c>
      <c r="G739">
        <v>5617</v>
      </c>
      <c r="H739">
        <v>0</v>
      </c>
      <c r="I739">
        <v>77</v>
      </c>
      <c r="J739">
        <v>5378</v>
      </c>
      <c r="K739">
        <v>25332</v>
      </c>
      <c r="Z739" s="24">
        <v>3.7000000000000005E-2</v>
      </c>
      <c r="AA739" s="23">
        <v>22748</v>
      </c>
      <c r="AB739" s="23">
        <v>39738</v>
      </c>
      <c r="AC739" s="23">
        <v>0</v>
      </c>
      <c r="AD739" s="23">
        <v>0</v>
      </c>
      <c r="AE739" s="23">
        <v>771</v>
      </c>
      <c r="AF739" s="23">
        <v>63257</v>
      </c>
      <c r="AG739">
        <f t="shared" si="11"/>
        <v>1.7193372829188244E-5</v>
      </c>
    </row>
    <row r="740" spans="1:33">
      <c r="A740" t="s">
        <v>40</v>
      </c>
      <c r="B740" t="s">
        <v>1</v>
      </c>
      <c r="C740">
        <v>2001</v>
      </c>
      <c r="D740">
        <v>0</v>
      </c>
      <c r="E740">
        <v>11.06</v>
      </c>
      <c r="F740">
        <v>13900</v>
      </c>
      <c r="G740">
        <v>5490</v>
      </c>
      <c r="H740">
        <v>5745</v>
      </c>
      <c r="I740">
        <v>0</v>
      </c>
      <c r="J740">
        <v>81</v>
      </c>
      <c r="K740">
        <v>25216</v>
      </c>
      <c r="Z740" s="24">
        <v>3.7000000000000005E-2</v>
      </c>
      <c r="AA740" s="23">
        <v>41904</v>
      </c>
      <c r="AB740" s="23">
        <v>37833</v>
      </c>
      <c r="AC740" s="23">
        <v>56412</v>
      </c>
      <c r="AD740" s="23">
        <v>0</v>
      </c>
      <c r="AE740" s="23">
        <v>0</v>
      </c>
      <c r="AF740" s="23">
        <v>136149</v>
      </c>
      <c r="AG740">
        <f t="shared" si="11"/>
        <v>3.7005556971104385E-5</v>
      </c>
    </row>
    <row r="741" spans="1:33">
      <c r="A741" t="s">
        <v>40</v>
      </c>
      <c r="B741" t="s">
        <v>1</v>
      </c>
      <c r="C741">
        <v>2002</v>
      </c>
      <c r="D741">
        <v>0</v>
      </c>
      <c r="E741">
        <v>11.19</v>
      </c>
      <c r="F741">
        <v>13997</v>
      </c>
      <c r="G741">
        <v>5483</v>
      </c>
      <c r="H741">
        <v>82</v>
      </c>
      <c r="I741">
        <v>0</v>
      </c>
      <c r="J741">
        <v>6237</v>
      </c>
      <c r="K741">
        <v>25799</v>
      </c>
      <c r="Z741" s="24">
        <v>3.7000000000000005E-2</v>
      </c>
      <c r="AA741" s="23">
        <v>206540</v>
      </c>
      <c r="AB741" s="23">
        <v>41471</v>
      </c>
      <c r="AC741" s="23">
        <v>0</v>
      </c>
      <c r="AD741" s="23">
        <v>0</v>
      </c>
      <c r="AE741" s="23">
        <v>0</v>
      </c>
      <c r="AF741" s="23">
        <v>248011</v>
      </c>
      <c r="AG741">
        <f t="shared" si="11"/>
        <v>6.7409861181210061E-5</v>
      </c>
    </row>
    <row r="742" spans="1:33">
      <c r="A742" t="s">
        <v>40</v>
      </c>
      <c r="B742" t="s">
        <v>1</v>
      </c>
      <c r="C742">
        <v>2003</v>
      </c>
      <c r="D742">
        <v>0</v>
      </c>
      <c r="E742">
        <v>11.44</v>
      </c>
      <c r="F742">
        <v>13402</v>
      </c>
      <c r="G742">
        <v>5654</v>
      </c>
      <c r="H742">
        <v>5112</v>
      </c>
      <c r="I742">
        <v>0</v>
      </c>
      <c r="J742">
        <v>0</v>
      </c>
      <c r="K742">
        <v>24168</v>
      </c>
      <c r="Z742" s="24">
        <v>3.7000000000000005E-2</v>
      </c>
      <c r="AA742" s="23">
        <v>2151446</v>
      </c>
      <c r="AB742" s="23">
        <v>1222730</v>
      </c>
      <c r="AC742" s="23">
        <v>661282</v>
      </c>
      <c r="AD742" s="23">
        <v>15802</v>
      </c>
      <c r="AE742" s="23">
        <v>26203</v>
      </c>
      <c r="AF742" s="23">
        <v>4077463</v>
      </c>
      <c r="AG742">
        <f t="shared" si="11"/>
        <v>1.1082621932153023E-3</v>
      </c>
    </row>
    <row r="743" spans="1:33">
      <c r="A743" t="s">
        <v>40</v>
      </c>
      <c r="B743" t="s">
        <v>1</v>
      </c>
      <c r="C743">
        <v>2004</v>
      </c>
      <c r="D743">
        <v>0</v>
      </c>
      <c r="E743">
        <v>10.95</v>
      </c>
      <c r="F743">
        <v>13402</v>
      </c>
      <c r="G743">
        <v>5746</v>
      </c>
      <c r="H743">
        <v>4187</v>
      </c>
      <c r="I743">
        <v>0</v>
      </c>
      <c r="J743">
        <v>0</v>
      </c>
      <c r="K743">
        <v>23335</v>
      </c>
      <c r="Z743" s="24">
        <v>3.7100000000000001E-2</v>
      </c>
      <c r="AA743" s="23">
        <v>13237</v>
      </c>
      <c r="AB743" s="23">
        <v>1960</v>
      </c>
      <c r="AC743" s="23">
        <v>18118</v>
      </c>
      <c r="AD743" s="23">
        <v>78</v>
      </c>
      <c r="AE743" s="23">
        <v>894</v>
      </c>
      <c r="AF743" s="23">
        <v>34287</v>
      </c>
      <c r="AG743">
        <f t="shared" si="11"/>
        <v>9.3192717674625296E-6</v>
      </c>
    </row>
    <row r="744" spans="1:33">
      <c r="A744" t="s">
        <v>40</v>
      </c>
      <c r="B744" t="s">
        <v>1</v>
      </c>
      <c r="C744">
        <v>2005</v>
      </c>
      <c r="D744">
        <v>0</v>
      </c>
      <c r="E744">
        <v>11.98</v>
      </c>
      <c r="F744">
        <v>13655</v>
      </c>
      <c r="G744">
        <v>5788</v>
      </c>
      <c r="H744">
        <v>4144</v>
      </c>
      <c r="I744">
        <v>0</v>
      </c>
      <c r="J744">
        <v>0</v>
      </c>
      <c r="K744">
        <v>23587</v>
      </c>
      <c r="Z744" s="24">
        <v>3.7100000000000001E-2</v>
      </c>
      <c r="AA744" s="23">
        <v>354540</v>
      </c>
      <c r="AB744" s="23">
        <v>72443</v>
      </c>
      <c r="AC744" s="23">
        <v>6306</v>
      </c>
      <c r="AD744" s="23">
        <v>0</v>
      </c>
      <c r="AE744" s="23">
        <v>25058</v>
      </c>
      <c r="AF744" s="23">
        <v>458347</v>
      </c>
      <c r="AG744">
        <f t="shared" si="11"/>
        <v>1.2457958575556765E-4</v>
      </c>
    </row>
    <row r="745" spans="1:33">
      <c r="A745" t="s">
        <v>40</v>
      </c>
      <c r="B745" t="s">
        <v>1</v>
      </c>
      <c r="C745">
        <v>2006</v>
      </c>
      <c r="D745">
        <v>0</v>
      </c>
      <c r="E745">
        <v>11.81</v>
      </c>
      <c r="F745">
        <v>13758</v>
      </c>
      <c r="G745">
        <v>5901</v>
      </c>
      <c r="H745">
        <v>4539</v>
      </c>
      <c r="I745">
        <v>0</v>
      </c>
      <c r="J745">
        <v>0</v>
      </c>
      <c r="K745">
        <v>24198</v>
      </c>
      <c r="Z745" s="24">
        <v>3.7100000000000001E-2</v>
      </c>
      <c r="AA745" s="23">
        <v>2973916</v>
      </c>
      <c r="AB745" s="23">
        <v>3740611</v>
      </c>
      <c r="AC745" s="23">
        <v>1173744</v>
      </c>
      <c r="AD745" s="23">
        <v>0</v>
      </c>
      <c r="AE745" s="23">
        <v>1101900</v>
      </c>
      <c r="AF745" s="23">
        <v>8990171</v>
      </c>
      <c r="AG745">
        <f t="shared" si="11"/>
        <v>2.4435455649359926E-3</v>
      </c>
    </row>
    <row r="746" spans="1:33">
      <c r="A746" t="s">
        <v>41</v>
      </c>
      <c r="B746" t="s">
        <v>1</v>
      </c>
      <c r="C746">
        <v>1988</v>
      </c>
      <c r="D746">
        <v>0</v>
      </c>
      <c r="E746">
        <v>2.66</v>
      </c>
      <c r="F746">
        <v>87456</v>
      </c>
      <c r="G746">
        <v>17135</v>
      </c>
      <c r="H746">
        <v>128644</v>
      </c>
      <c r="I746">
        <v>864</v>
      </c>
      <c r="J746">
        <v>254</v>
      </c>
      <c r="K746">
        <v>234353</v>
      </c>
      <c r="Z746" s="24">
        <v>3.7200000000000004E-2</v>
      </c>
      <c r="AA746" s="23">
        <v>118999</v>
      </c>
      <c r="AB746" s="23">
        <v>40213</v>
      </c>
      <c r="AC746" s="23">
        <v>0</v>
      </c>
      <c r="AD746" s="23">
        <v>185</v>
      </c>
      <c r="AE746" s="23">
        <v>5681</v>
      </c>
      <c r="AF746" s="23">
        <v>165078</v>
      </c>
      <c r="AG746">
        <f t="shared" si="11"/>
        <v>4.4868514154903594E-5</v>
      </c>
    </row>
    <row r="747" spans="1:33">
      <c r="A747" t="s">
        <v>41</v>
      </c>
      <c r="B747" t="s">
        <v>1</v>
      </c>
      <c r="C747">
        <v>1989</v>
      </c>
      <c r="D747">
        <v>0</v>
      </c>
      <c r="E747">
        <v>3.04</v>
      </c>
      <c r="F747">
        <v>91670</v>
      </c>
      <c r="G747">
        <v>20008</v>
      </c>
      <c r="H747">
        <v>132605</v>
      </c>
      <c r="I747">
        <v>846</v>
      </c>
      <c r="J747">
        <v>208</v>
      </c>
      <c r="K747">
        <v>245337</v>
      </c>
      <c r="Z747" s="24">
        <v>3.7200000000000004E-2</v>
      </c>
      <c r="AA747" s="23">
        <v>300815</v>
      </c>
      <c r="AB747" s="23">
        <v>130777</v>
      </c>
      <c r="AC747" s="23">
        <v>281366</v>
      </c>
      <c r="AD747" s="23">
        <v>1465</v>
      </c>
      <c r="AE747" s="23">
        <v>21831</v>
      </c>
      <c r="AF747" s="23">
        <v>736254</v>
      </c>
      <c r="AG747">
        <f t="shared" si="11"/>
        <v>2.0011523655850199E-4</v>
      </c>
    </row>
    <row r="748" spans="1:33">
      <c r="A748" t="s">
        <v>41</v>
      </c>
      <c r="B748" t="s">
        <v>1</v>
      </c>
      <c r="C748">
        <v>1990</v>
      </c>
      <c r="D748">
        <v>0</v>
      </c>
      <c r="E748">
        <v>2.4900000000000002</v>
      </c>
      <c r="F748">
        <v>92805</v>
      </c>
      <c r="G748">
        <v>19885</v>
      </c>
      <c r="H748">
        <v>150884</v>
      </c>
      <c r="I748">
        <v>825</v>
      </c>
      <c r="J748">
        <v>318</v>
      </c>
      <c r="K748">
        <v>264717</v>
      </c>
      <c r="Z748" s="24">
        <v>3.7200000000000004E-2</v>
      </c>
      <c r="AA748" s="23">
        <v>382311</v>
      </c>
      <c r="AB748" s="23">
        <v>231924</v>
      </c>
      <c r="AC748" s="23">
        <v>168982</v>
      </c>
      <c r="AD748" s="23">
        <v>0</v>
      </c>
      <c r="AE748" s="23">
        <v>0</v>
      </c>
      <c r="AF748" s="23">
        <v>783217</v>
      </c>
      <c r="AG748">
        <f t="shared" si="11"/>
        <v>2.1287986921855807E-4</v>
      </c>
    </row>
    <row r="749" spans="1:33">
      <c r="A749" t="s">
        <v>41</v>
      </c>
      <c r="B749" t="s">
        <v>1</v>
      </c>
      <c r="C749">
        <v>1991</v>
      </c>
      <c r="D749">
        <v>0</v>
      </c>
      <c r="E749">
        <v>3.39</v>
      </c>
      <c r="F749">
        <v>97152</v>
      </c>
      <c r="G749">
        <v>19691</v>
      </c>
      <c r="H749">
        <v>157698</v>
      </c>
      <c r="I749">
        <v>816</v>
      </c>
      <c r="J749">
        <v>340</v>
      </c>
      <c r="K749">
        <v>275697</v>
      </c>
      <c r="Z749" s="24">
        <v>3.7200000000000004E-2</v>
      </c>
      <c r="AA749" s="23">
        <v>527569</v>
      </c>
      <c r="AB749" s="23">
        <v>274505</v>
      </c>
      <c r="AC749" s="23">
        <v>267207</v>
      </c>
      <c r="AD749" s="23">
        <v>3081</v>
      </c>
      <c r="AE749" s="23">
        <v>256979</v>
      </c>
      <c r="AF749" s="23">
        <v>1329341</v>
      </c>
      <c r="AG749">
        <f t="shared" si="11"/>
        <v>3.6131741040716327E-4</v>
      </c>
    </row>
    <row r="750" spans="1:33">
      <c r="A750" t="s">
        <v>41</v>
      </c>
      <c r="B750" t="s">
        <v>1</v>
      </c>
      <c r="C750">
        <v>1992</v>
      </c>
      <c r="D750">
        <v>0</v>
      </c>
      <c r="E750">
        <v>2.98</v>
      </c>
      <c r="F750">
        <v>92474</v>
      </c>
      <c r="G750">
        <v>21051</v>
      </c>
      <c r="H750">
        <v>151149</v>
      </c>
      <c r="I750">
        <v>841</v>
      </c>
      <c r="J750">
        <v>428</v>
      </c>
      <c r="K750">
        <v>265943</v>
      </c>
      <c r="Z750" s="24">
        <v>3.73E-2</v>
      </c>
      <c r="AA750" s="23">
        <v>39368</v>
      </c>
      <c r="AB750" s="23">
        <v>34752</v>
      </c>
      <c r="AC750" s="23">
        <v>47352</v>
      </c>
      <c r="AD750" s="23">
        <v>0</v>
      </c>
      <c r="AE750" s="23">
        <v>0</v>
      </c>
      <c r="AF750" s="23">
        <v>121472</v>
      </c>
      <c r="AG750">
        <f t="shared" si="11"/>
        <v>3.3016320475317423E-5</v>
      </c>
    </row>
    <row r="751" spans="1:33">
      <c r="A751" t="s">
        <v>41</v>
      </c>
      <c r="B751" t="s">
        <v>1</v>
      </c>
      <c r="C751">
        <v>1993</v>
      </c>
      <c r="D751">
        <v>0</v>
      </c>
      <c r="E751">
        <v>2.91</v>
      </c>
      <c r="F751">
        <v>100610</v>
      </c>
      <c r="G751">
        <v>21434</v>
      </c>
      <c r="H751">
        <v>149235</v>
      </c>
      <c r="I751">
        <v>833</v>
      </c>
      <c r="J751">
        <v>234</v>
      </c>
      <c r="K751">
        <v>272346</v>
      </c>
      <c r="Z751" s="24">
        <v>3.73E-2</v>
      </c>
      <c r="AA751" s="23">
        <v>68543</v>
      </c>
      <c r="AB751" s="23">
        <v>40860</v>
      </c>
      <c r="AC751" s="23">
        <v>28891</v>
      </c>
      <c r="AD751" s="23">
        <v>0</v>
      </c>
      <c r="AE751" s="23">
        <v>4603</v>
      </c>
      <c r="AF751" s="23">
        <v>142897</v>
      </c>
      <c r="AG751">
        <f t="shared" si="11"/>
        <v>3.8839676196666178E-5</v>
      </c>
    </row>
    <row r="752" spans="1:33">
      <c r="A752" t="s">
        <v>41</v>
      </c>
      <c r="B752" t="s">
        <v>1</v>
      </c>
      <c r="C752">
        <v>1994</v>
      </c>
      <c r="D752">
        <v>0</v>
      </c>
      <c r="E752">
        <v>3.85</v>
      </c>
      <c r="F752">
        <v>99922</v>
      </c>
      <c r="G752">
        <v>22729</v>
      </c>
      <c r="H752">
        <v>150024</v>
      </c>
      <c r="I752">
        <v>836</v>
      </c>
      <c r="J752">
        <v>320</v>
      </c>
      <c r="K752">
        <v>273831</v>
      </c>
      <c r="Z752" s="24">
        <v>3.7400000000000003E-2</v>
      </c>
      <c r="AA752" s="23">
        <v>19927</v>
      </c>
      <c r="AB752" s="23">
        <v>23602</v>
      </c>
      <c r="AC752" s="23">
        <v>0</v>
      </c>
      <c r="AD752" s="23">
        <v>0</v>
      </c>
      <c r="AE752" s="23">
        <v>0</v>
      </c>
      <c r="AF752" s="23">
        <v>43529</v>
      </c>
      <c r="AG752">
        <f t="shared" si="11"/>
        <v>1.1831264933236401E-5</v>
      </c>
    </row>
    <row r="753" spans="1:33">
      <c r="A753" t="s">
        <v>41</v>
      </c>
      <c r="B753" t="s">
        <v>1</v>
      </c>
      <c r="C753">
        <v>1995</v>
      </c>
      <c r="D753">
        <v>0</v>
      </c>
      <c r="E753">
        <v>2.57</v>
      </c>
      <c r="F753">
        <v>101624</v>
      </c>
      <c r="G753">
        <v>23102</v>
      </c>
      <c r="H753">
        <v>144685</v>
      </c>
      <c r="I753">
        <v>866</v>
      </c>
      <c r="J753">
        <v>276</v>
      </c>
      <c r="K753">
        <v>270553</v>
      </c>
      <c r="Z753" s="24">
        <v>3.7400000000000003E-2</v>
      </c>
      <c r="AA753" s="23">
        <v>66438</v>
      </c>
      <c r="AB753" s="23">
        <v>36990</v>
      </c>
      <c r="AC753" s="23">
        <v>828</v>
      </c>
      <c r="AD753" s="23">
        <v>0</v>
      </c>
      <c r="AE753" s="23">
        <v>0</v>
      </c>
      <c r="AF753" s="23">
        <v>104256</v>
      </c>
      <c r="AG753">
        <f t="shared" si="11"/>
        <v>2.8336978953789293E-5</v>
      </c>
    </row>
    <row r="754" spans="1:33">
      <c r="A754" t="s">
        <v>41</v>
      </c>
      <c r="B754" t="s">
        <v>1</v>
      </c>
      <c r="C754">
        <v>1996</v>
      </c>
      <c r="D754">
        <v>0</v>
      </c>
      <c r="E754">
        <v>3.16</v>
      </c>
      <c r="F754">
        <v>110702</v>
      </c>
      <c r="G754">
        <v>27111</v>
      </c>
      <c r="H754">
        <v>147287</v>
      </c>
      <c r="I754">
        <v>904</v>
      </c>
      <c r="J754">
        <v>443</v>
      </c>
      <c r="K754">
        <v>286447</v>
      </c>
      <c r="Z754" s="24">
        <v>3.7400000000000003E-2</v>
      </c>
      <c r="AA754" s="23">
        <v>111000</v>
      </c>
      <c r="AB754" s="23">
        <v>111000</v>
      </c>
      <c r="AC754" s="23">
        <v>0</v>
      </c>
      <c r="AD754" s="23">
        <v>19000</v>
      </c>
      <c r="AE754" s="23">
        <v>0</v>
      </c>
      <c r="AF754" s="23">
        <v>241000</v>
      </c>
      <c r="AG754">
        <f t="shared" si="11"/>
        <v>6.5504258055778272E-5</v>
      </c>
    </row>
    <row r="755" spans="1:33">
      <c r="A755" t="s">
        <v>41</v>
      </c>
      <c r="B755" t="s">
        <v>1</v>
      </c>
      <c r="C755">
        <v>1997</v>
      </c>
      <c r="D755">
        <v>0</v>
      </c>
      <c r="E755">
        <v>3.37</v>
      </c>
      <c r="F755">
        <v>110601</v>
      </c>
      <c r="G755">
        <v>31252</v>
      </c>
      <c r="H755">
        <v>147891</v>
      </c>
      <c r="I755">
        <v>927</v>
      </c>
      <c r="J755">
        <v>431</v>
      </c>
      <c r="K755">
        <v>291102</v>
      </c>
      <c r="Z755" s="24">
        <v>3.7400000000000003E-2</v>
      </c>
      <c r="AA755" s="23">
        <v>267737</v>
      </c>
      <c r="AB755" s="23">
        <v>294047</v>
      </c>
      <c r="AC755" s="23">
        <v>47570</v>
      </c>
      <c r="AD755" s="23">
        <v>0</v>
      </c>
      <c r="AE755" s="23">
        <v>0</v>
      </c>
      <c r="AF755" s="23">
        <v>609354</v>
      </c>
      <c r="AG755">
        <f t="shared" si="11"/>
        <v>1.65623575366476E-4</v>
      </c>
    </row>
    <row r="756" spans="1:33">
      <c r="A756" t="s">
        <v>41</v>
      </c>
      <c r="B756" t="s">
        <v>1</v>
      </c>
      <c r="C756">
        <v>1998</v>
      </c>
      <c r="D756">
        <v>0</v>
      </c>
      <c r="E756">
        <v>3.23</v>
      </c>
      <c r="F756">
        <v>114002</v>
      </c>
      <c r="G756">
        <v>32033</v>
      </c>
      <c r="H756">
        <v>153366</v>
      </c>
      <c r="I756">
        <v>967</v>
      </c>
      <c r="J756">
        <v>279</v>
      </c>
      <c r="K756">
        <v>300647</v>
      </c>
      <c r="Z756" s="24">
        <v>3.7400000000000003E-2</v>
      </c>
      <c r="AA756" s="23">
        <v>0</v>
      </c>
      <c r="AB756" s="23">
        <v>0</v>
      </c>
      <c r="AC756" s="23">
        <v>904831</v>
      </c>
      <c r="AD756" s="23">
        <v>0</v>
      </c>
      <c r="AE756" s="23">
        <v>0</v>
      </c>
      <c r="AF756" s="23">
        <v>904831</v>
      </c>
      <c r="AG756">
        <f t="shared" si="11"/>
        <v>2.4593478556376726E-4</v>
      </c>
    </row>
    <row r="757" spans="1:33">
      <c r="A757" t="s">
        <v>41</v>
      </c>
      <c r="B757" t="s">
        <v>1</v>
      </c>
      <c r="C757">
        <v>1999</v>
      </c>
      <c r="D757">
        <v>0</v>
      </c>
      <c r="E757">
        <v>1.34</v>
      </c>
      <c r="F757">
        <v>120387</v>
      </c>
      <c r="G757">
        <v>34055</v>
      </c>
      <c r="H757">
        <v>151054</v>
      </c>
      <c r="I757">
        <v>1023</v>
      </c>
      <c r="J757">
        <v>468</v>
      </c>
      <c r="K757">
        <v>306987</v>
      </c>
      <c r="Z757" s="24">
        <v>3.7400000000000003E-2</v>
      </c>
      <c r="AA757" s="23">
        <v>621386</v>
      </c>
      <c r="AB757" s="23">
        <v>906189</v>
      </c>
      <c r="AC757" s="23">
        <v>69479</v>
      </c>
      <c r="AD757" s="23">
        <v>0</v>
      </c>
      <c r="AE757" s="23">
        <v>0</v>
      </c>
      <c r="AF757" s="23">
        <v>1597054</v>
      </c>
      <c r="AG757">
        <f t="shared" si="11"/>
        <v>4.3408231263490838E-4</v>
      </c>
    </row>
    <row r="758" spans="1:33">
      <c r="A758" t="s">
        <v>41</v>
      </c>
      <c r="B758" t="s">
        <v>1</v>
      </c>
      <c r="C758">
        <v>2000</v>
      </c>
      <c r="D758">
        <v>0</v>
      </c>
      <c r="E758">
        <v>4.12</v>
      </c>
      <c r="F758">
        <v>141621</v>
      </c>
      <c r="G758">
        <v>58836</v>
      </c>
      <c r="H758">
        <v>156752</v>
      </c>
      <c r="I758">
        <v>1382</v>
      </c>
      <c r="J758">
        <v>536</v>
      </c>
      <c r="K758">
        <v>359127</v>
      </c>
      <c r="Z758" s="24">
        <v>3.7499999999999999E-2</v>
      </c>
      <c r="AA758" s="23">
        <v>218306</v>
      </c>
      <c r="AB758" s="23">
        <v>372773</v>
      </c>
      <c r="AC758" s="23">
        <v>124589</v>
      </c>
      <c r="AD758" s="23">
        <v>0</v>
      </c>
      <c r="AE758" s="23">
        <v>0</v>
      </c>
      <c r="AF758" s="23">
        <v>715668</v>
      </c>
      <c r="AG758">
        <f t="shared" si="11"/>
        <v>1.9451992263179555E-4</v>
      </c>
    </row>
    <row r="759" spans="1:33">
      <c r="A759" t="s">
        <v>41</v>
      </c>
      <c r="B759" t="s">
        <v>1</v>
      </c>
      <c r="C759">
        <v>2001</v>
      </c>
      <c r="D759">
        <v>0</v>
      </c>
      <c r="E759">
        <v>3.04</v>
      </c>
      <c r="F759">
        <v>175362</v>
      </c>
      <c r="G759">
        <v>81857</v>
      </c>
      <c r="H759">
        <v>180822</v>
      </c>
      <c r="I759">
        <v>0</v>
      </c>
      <c r="J759">
        <v>3059</v>
      </c>
      <c r="K759">
        <v>441100</v>
      </c>
      <c r="Z759" s="24">
        <v>3.7499999999999999E-2</v>
      </c>
      <c r="AA759" s="23">
        <v>77510</v>
      </c>
      <c r="AB759" s="23">
        <v>543789</v>
      </c>
      <c r="AC759" s="23">
        <v>362182</v>
      </c>
      <c r="AD759" s="23">
        <v>7901</v>
      </c>
      <c r="AE759" s="23">
        <v>950</v>
      </c>
      <c r="AF759" s="23">
        <v>992332</v>
      </c>
      <c r="AG759">
        <f t="shared" si="11"/>
        <v>2.6971772367222641E-4</v>
      </c>
    </row>
    <row r="760" spans="1:33">
      <c r="A760" t="s">
        <v>41</v>
      </c>
      <c r="B760" t="s">
        <v>1</v>
      </c>
      <c r="C760">
        <v>2002</v>
      </c>
      <c r="D760">
        <v>0</v>
      </c>
      <c r="E760">
        <v>3.27</v>
      </c>
      <c r="F760">
        <v>174845</v>
      </c>
      <c r="G760">
        <v>83916</v>
      </c>
      <c r="H760">
        <v>198893</v>
      </c>
      <c r="I760">
        <v>0</v>
      </c>
      <c r="J760">
        <v>3555</v>
      </c>
      <c r="K760">
        <v>461209</v>
      </c>
      <c r="Z760" s="24">
        <v>3.7499999999999999E-2</v>
      </c>
      <c r="AA760" s="23">
        <v>2207535</v>
      </c>
      <c r="AB760" s="23">
        <v>1283274</v>
      </c>
      <c r="AC760" s="23">
        <v>609143</v>
      </c>
      <c r="AD760" s="23">
        <v>15680</v>
      </c>
      <c r="AE760" s="23">
        <v>9775</v>
      </c>
      <c r="AF760" s="23">
        <v>4125407</v>
      </c>
      <c r="AG760">
        <f t="shared" si="11"/>
        <v>1.1212934635398924E-3</v>
      </c>
    </row>
    <row r="761" spans="1:33">
      <c r="A761" t="s">
        <v>41</v>
      </c>
      <c r="B761" t="s">
        <v>1</v>
      </c>
      <c r="C761">
        <v>2003</v>
      </c>
      <c r="D761">
        <v>0</v>
      </c>
      <c r="E761">
        <v>3.37</v>
      </c>
      <c r="F761">
        <v>176983</v>
      </c>
      <c r="G761">
        <v>86953</v>
      </c>
      <c r="H761">
        <v>190866</v>
      </c>
      <c r="I761">
        <v>0</v>
      </c>
      <c r="J761">
        <v>0</v>
      </c>
      <c r="K761">
        <v>454802</v>
      </c>
      <c r="Z761" s="24">
        <v>3.7499999999999999E-2</v>
      </c>
      <c r="AA761" s="23">
        <v>7572788</v>
      </c>
      <c r="AB761" s="23">
        <v>7224360</v>
      </c>
      <c r="AC761" s="23">
        <v>3630074</v>
      </c>
      <c r="AD761" s="23">
        <v>0</v>
      </c>
      <c r="AE761" s="23">
        <v>5306</v>
      </c>
      <c r="AF761" s="23">
        <v>18432528</v>
      </c>
      <c r="AG761">
        <f t="shared" si="11"/>
        <v>5.009996144117671E-3</v>
      </c>
    </row>
    <row r="762" spans="1:33">
      <c r="A762" t="s">
        <v>41</v>
      </c>
      <c r="B762" t="s">
        <v>1</v>
      </c>
      <c r="C762">
        <v>2004</v>
      </c>
      <c r="D762">
        <v>0</v>
      </c>
      <c r="E762">
        <v>2.98</v>
      </c>
      <c r="F762">
        <v>182480</v>
      </c>
      <c r="G762">
        <v>84300</v>
      </c>
      <c r="H762">
        <v>201718</v>
      </c>
      <c r="I762">
        <v>0</v>
      </c>
      <c r="J762">
        <v>0</v>
      </c>
      <c r="K762">
        <v>468498</v>
      </c>
      <c r="Z762" s="24">
        <v>3.7599999999999995E-2</v>
      </c>
      <c r="AA762" s="23">
        <v>58046</v>
      </c>
      <c r="AB762" s="23">
        <v>15833</v>
      </c>
      <c r="AC762" s="23">
        <v>24337</v>
      </c>
      <c r="AD762" s="23">
        <v>398</v>
      </c>
      <c r="AE762" s="23">
        <v>7334</v>
      </c>
      <c r="AF762" s="23">
        <v>105948</v>
      </c>
      <c r="AG762">
        <f t="shared" si="11"/>
        <v>2.8796867769682974E-5</v>
      </c>
    </row>
    <row r="763" spans="1:33">
      <c r="A763" t="s">
        <v>41</v>
      </c>
      <c r="B763" t="s">
        <v>1</v>
      </c>
      <c r="C763">
        <v>2005</v>
      </c>
      <c r="D763">
        <v>0</v>
      </c>
      <c r="E763">
        <v>3.26</v>
      </c>
      <c r="F763">
        <v>188505</v>
      </c>
      <c r="G763">
        <v>86188</v>
      </c>
      <c r="H763">
        <v>213506</v>
      </c>
      <c r="I763">
        <v>0</v>
      </c>
      <c r="J763">
        <v>0</v>
      </c>
      <c r="K763">
        <v>488199</v>
      </c>
      <c r="Z763" s="24">
        <v>3.7599999999999995E-2</v>
      </c>
      <c r="AA763" s="23">
        <v>79168</v>
      </c>
      <c r="AB763" s="23">
        <v>92593</v>
      </c>
      <c r="AC763" s="23">
        <v>0</v>
      </c>
      <c r="AD763" s="23">
        <v>654</v>
      </c>
      <c r="AE763" s="23">
        <v>0</v>
      </c>
      <c r="AF763" s="23">
        <v>172415</v>
      </c>
      <c r="AG763">
        <f t="shared" si="11"/>
        <v>4.6862724699946103E-5</v>
      </c>
    </row>
    <row r="764" spans="1:33">
      <c r="A764" t="s">
        <v>41</v>
      </c>
      <c r="B764" t="s">
        <v>1</v>
      </c>
      <c r="C764">
        <v>2006</v>
      </c>
      <c r="D764">
        <v>0</v>
      </c>
      <c r="E764">
        <v>2.57</v>
      </c>
      <c r="F764">
        <v>199772</v>
      </c>
      <c r="G764">
        <v>90552</v>
      </c>
      <c r="H764">
        <v>222353</v>
      </c>
      <c r="I764">
        <v>0</v>
      </c>
      <c r="J764">
        <v>0</v>
      </c>
      <c r="K764">
        <v>512677</v>
      </c>
      <c r="Z764" s="24">
        <v>3.7599999999999995E-2</v>
      </c>
      <c r="AA764" s="23">
        <v>57099</v>
      </c>
      <c r="AB764" s="23">
        <v>123163</v>
      </c>
      <c r="AC764" s="23">
        <v>0</v>
      </c>
      <c r="AD764" s="23">
        <v>0</v>
      </c>
      <c r="AE764" s="23">
        <v>34677</v>
      </c>
      <c r="AF764" s="23">
        <v>214939</v>
      </c>
      <c r="AG764">
        <f t="shared" si="11"/>
        <v>5.8420828723032892E-5</v>
      </c>
    </row>
    <row r="765" spans="1:33">
      <c r="A765" t="s">
        <v>42</v>
      </c>
      <c r="B765" t="s">
        <v>1</v>
      </c>
      <c r="C765">
        <v>1988</v>
      </c>
      <c r="D765">
        <v>0</v>
      </c>
      <c r="E765">
        <v>5.56</v>
      </c>
      <c r="F765">
        <v>27959</v>
      </c>
      <c r="G765">
        <v>14111</v>
      </c>
      <c r="H765">
        <v>14566</v>
      </c>
      <c r="I765">
        <v>0</v>
      </c>
      <c r="J765">
        <v>125441</v>
      </c>
      <c r="K765">
        <v>182077</v>
      </c>
      <c r="Z765" s="24">
        <v>3.7599999999999995E-2</v>
      </c>
      <c r="AA765" s="23">
        <v>131341</v>
      </c>
      <c r="AB765" s="23">
        <v>18134</v>
      </c>
      <c r="AC765" s="23">
        <v>92513</v>
      </c>
      <c r="AD765" s="23">
        <v>0</v>
      </c>
      <c r="AE765" s="23">
        <v>0</v>
      </c>
      <c r="AF765" s="23">
        <v>241988</v>
      </c>
      <c r="AG765">
        <f t="shared" si="11"/>
        <v>6.5772798333616899E-5</v>
      </c>
    </row>
    <row r="766" spans="1:33">
      <c r="A766" t="s">
        <v>42</v>
      </c>
      <c r="B766" t="s">
        <v>1</v>
      </c>
      <c r="C766">
        <v>1989</v>
      </c>
      <c r="D766">
        <v>0</v>
      </c>
      <c r="E766">
        <v>5.05</v>
      </c>
      <c r="F766">
        <v>29411</v>
      </c>
      <c r="G766">
        <v>13355</v>
      </c>
      <c r="H766">
        <v>14683</v>
      </c>
      <c r="I766">
        <v>0</v>
      </c>
      <c r="J766">
        <v>132514</v>
      </c>
      <c r="K766">
        <v>189963</v>
      </c>
      <c r="Z766" s="24">
        <v>3.7599999999999995E-2</v>
      </c>
      <c r="AA766" s="23">
        <v>265263</v>
      </c>
      <c r="AB766" s="23">
        <v>261460</v>
      </c>
      <c r="AC766" s="23">
        <v>46511</v>
      </c>
      <c r="AD766" s="23">
        <v>0</v>
      </c>
      <c r="AE766" s="23">
        <v>0</v>
      </c>
      <c r="AF766" s="23">
        <v>573234</v>
      </c>
      <c r="AG766">
        <f t="shared" si="11"/>
        <v>1.5580609071512864E-4</v>
      </c>
    </row>
    <row r="767" spans="1:33">
      <c r="A767" t="s">
        <v>42</v>
      </c>
      <c r="B767" t="s">
        <v>1</v>
      </c>
      <c r="C767">
        <v>1990</v>
      </c>
      <c r="D767">
        <v>0</v>
      </c>
      <c r="E767">
        <v>5.87</v>
      </c>
      <c r="F767">
        <v>28585</v>
      </c>
      <c r="G767">
        <v>12580</v>
      </c>
      <c r="H767">
        <v>14789</v>
      </c>
      <c r="I767">
        <v>0</v>
      </c>
      <c r="J767">
        <v>139725</v>
      </c>
      <c r="K767">
        <v>195679</v>
      </c>
      <c r="Z767" s="24">
        <v>3.7699999999999997E-2</v>
      </c>
      <c r="AA767" s="23">
        <v>120744</v>
      </c>
      <c r="AB767" s="23">
        <v>64829</v>
      </c>
      <c r="AC767" s="23">
        <v>0</v>
      </c>
      <c r="AD767" s="23">
        <v>0</v>
      </c>
      <c r="AE767" s="23">
        <v>7469</v>
      </c>
      <c r="AF767" s="23">
        <v>193042</v>
      </c>
      <c r="AG767">
        <f t="shared" si="11"/>
        <v>5.2469182504579044E-5</v>
      </c>
    </row>
    <row r="768" spans="1:33">
      <c r="A768" t="s">
        <v>42</v>
      </c>
      <c r="B768" t="s">
        <v>1</v>
      </c>
      <c r="C768">
        <v>1991</v>
      </c>
      <c r="D768">
        <v>0</v>
      </c>
      <c r="E768">
        <v>5.31</v>
      </c>
      <c r="F768">
        <v>30718</v>
      </c>
      <c r="G768">
        <v>13020</v>
      </c>
      <c r="H768">
        <v>15765</v>
      </c>
      <c r="I768">
        <v>0</v>
      </c>
      <c r="J768">
        <v>135519</v>
      </c>
      <c r="K768">
        <v>195022</v>
      </c>
      <c r="Z768" s="24">
        <v>3.78E-2</v>
      </c>
      <c r="AA768" s="23">
        <v>61400</v>
      </c>
      <c r="AB768" s="23">
        <v>47250</v>
      </c>
      <c r="AC768" s="23">
        <v>106088</v>
      </c>
      <c r="AD768" s="23">
        <v>0</v>
      </c>
      <c r="AE768" s="23">
        <v>0</v>
      </c>
      <c r="AF768" s="23">
        <v>214738</v>
      </c>
      <c r="AG768">
        <f t="shared" si="11"/>
        <v>5.8366196541002972E-5</v>
      </c>
    </row>
    <row r="769" spans="1:33">
      <c r="A769" t="s">
        <v>42</v>
      </c>
      <c r="B769" t="s">
        <v>1</v>
      </c>
      <c r="C769">
        <v>1992</v>
      </c>
      <c r="D769">
        <v>0</v>
      </c>
      <c r="E769">
        <v>4.78</v>
      </c>
      <c r="F769">
        <v>29555</v>
      </c>
      <c r="G769">
        <v>11585</v>
      </c>
      <c r="H769">
        <v>16748</v>
      </c>
      <c r="I769">
        <v>0</v>
      </c>
      <c r="J769">
        <v>141883</v>
      </c>
      <c r="K769">
        <v>199771</v>
      </c>
      <c r="Z769" s="24">
        <v>3.7900000000000003E-2</v>
      </c>
      <c r="AA769" s="23">
        <v>18789</v>
      </c>
      <c r="AB769" s="23">
        <v>28079</v>
      </c>
      <c r="AC769" s="23">
        <v>3371</v>
      </c>
      <c r="AD769" s="23">
        <v>121</v>
      </c>
      <c r="AE769" s="23">
        <v>10028</v>
      </c>
      <c r="AF769" s="23">
        <v>60388</v>
      </c>
      <c r="AG769">
        <f t="shared" si="11"/>
        <v>1.6413573176233771E-5</v>
      </c>
    </row>
    <row r="770" spans="1:33">
      <c r="A770" t="s">
        <v>42</v>
      </c>
      <c r="B770" t="s">
        <v>1</v>
      </c>
      <c r="C770">
        <v>1993</v>
      </c>
      <c r="D770">
        <v>0</v>
      </c>
      <c r="E770">
        <v>5.71</v>
      </c>
      <c r="F770">
        <v>33504</v>
      </c>
      <c r="G770">
        <v>10921</v>
      </c>
      <c r="H770">
        <v>17344</v>
      </c>
      <c r="I770">
        <v>0</v>
      </c>
      <c r="J770">
        <v>118577</v>
      </c>
      <c r="K770">
        <v>180346</v>
      </c>
      <c r="Z770" s="24">
        <v>3.7900000000000003E-2</v>
      </c>
      <c r="AA770" s="23">
        <v>100430</v>
      </c>
      <c r="AB770" s="23">
        <v>42464</v>
      </c>
      <c r="AC770" s="23">
        <v>79462</v>
      </c>
      <c r="AD770" s="23">
        <v>990</v>
      </c>
      <c r="AE770" s="23">
        <v>586</v>
      </c>
      <c r="AF770" s="23">
        <v>223932</v>
      </c>
      <c r="AG770">
        <f t="shared" si="11"/>
        <v>6.0865143215545814E-5</v>
      </c>
    </row>
    <row r="771" spans="1:33">
      <c r="A771" t="s">
        <v>42</v>
      </c>
      <c r="B771" t="s">
        <v>1</v>
      </c>
      <c r="C771">
        <v>1994</v>
      </c>
      <c r="D771">
        <v>0</v>
      </c>
      <c r="E771">
        <v>4.92</v>
      </c>
      <c r="F771">
        <v>32377</v>
      </c>
      <c r="G771">
        <v>12894</v>
      </c>
      <c r="H771">
        <v>19098</v>
      </c>
      <c r="I771">
        <v>0</v>
      </c>
      <c r="J771">
        <v>154076</v>
      </c>
      <c r="K771">
        <v>218445</v>
      </c>
      <c r="Z771" s="24">
        <v>3.7900000000000003E-2</v>
      </c>
      <c r="AA771" s="23">
        <v>899540</v>
      </c>
      <c r="AB771" s="23">
        <v>934760</v>
      </c>
      <c r="AC771" s="23">
        <v>433703</v>
      </c>
      <c r="AD771" s="23">
        <v>7587</v>
      </c>
      <c r="AE771" s="23">
        <v>15105</v>
      </c>
      <c r="AF771" s="23">
        <v>2290695</v>
      </c>
      <c r="AG771">
        <f t="shared" ref="AG771:AG834" si="12">AF771/AF$3340</f>
        <v>6.2261525480116603E-4</v>
      </c>
    </row>
    <row r="772" spans="1:33">
      <c r="A772" t="s">
        <v>42</v>
      </c>
      <c r="B772" t="s">
        <v>1</v>
      </c>
      <c r="C772">
        <v>1995</v>
      </c>
      <c r="D772">
        <v>0</v>
      </c>
      <c r="E772">
        <v>5.65</v>
      </c>
      <c r="F772">
        <v>32739</v>
      </c>
      <c r="G772">
        <v>13499</v>
      </c>
      <c r="H772">
        <v>19772</v>
      </c>
      <c r="I772">
        <v>0</v>
      </c>
      <c r="J772">
        <v>124553</v>
      </c>
      <c r="K772">
        <v>190563</v>
      </c>
      <c r="Z772" s="24">
        <v>3.7900000000000003E-2</v>
      </c>
      <c r="AA772" s="23">
        <v>1004182</v>
      </c>
      <c r="AB772" s="23">
        <v>951049</v>
      </c>
      <c r="AC772" s="23">
        <v>504867</v>
      </c>
      <c r="AD772" s="23">
        <v>6510</v>
      </c>
      <c r="AE772" s="23">
        <v>13417</v>
      </c>
      <c r="AF772" s="23">
        <v>2480025</v>
      </c>
      <c r="AG772">
        <f t="shared" si="12"/>
        <v>6.7407550865054573E-4</v>
      </c>
    </row>
    <row r="773" spans="1:33">
      <c r="A773" t="s">
        <v>42</v>
      </c>
      <c r="B773" t="s">
        <v>1</v>
      </c>
      <c r="C773">
        <v>1996</v>
      </c>
      <c r="D773">
        <v>0</v>
      </c>
      <c r="E773">
        <v>5.39</v>
      </c>
      <c r="F773">
        <v>36024</v>
      </c>
      <c r="G773">
        <v>15514</v>
      </c>
      <c r="H773">
        <v>18782</v>
      </c>
      <c r="I773">
        <v>0</v>
      </c>
      <c r="J773">
        <v>137839</v>
      </c>
      <c r="K773">
        <v>208159</v>
      </c>
      <c r="Z773" s="24">
        <v>3.7900000000000003E-2</v>
      </c>
      <c r="AA773" s="23">
        <v>3073673</v>
      </c>
      <c r="AB773" s="23">
        <v>3845912</v>
      </c>
      <c r="AC773" s="23">
        <v>1197613</v>
      </c>
      <c r="AD773" s="23">
        <v>0</v>
      </c>
      <c r="AE773" s="23">
        <v>805932</v>
      </c>
      <c r="AF773" s="23">
        <v>8923130</v>
      </c>
      <c r="AG773">
        <f t="shared" si="12"/>
        <v>2.4253236937147584E-3</v>
      </c>
    </row>
    <row r="774" spans="1:33">
      <c r="A774" t="s">
        <v>42</v>
      </c>
      <c r="B774" t="s">
        <v>1</v>
      </c>
      <c r="C774">
        <v>1997</v>
      </c>
      <c r="D774">
        <v>0</v>
      </c>
      <c r="E774">
        <v>5.22</v>
      </c>
      <c r="F774">
        <v>35044</v>
      </c>
      <c r="G774">
        <v>18949</v>
      </c>
      <c r="H774">
        <v>20887</v>
      </c>
      <c r="I774">
        <v>0</v>
      </c>
      <c r="J774">
        <v>145046</v>
      </c>
      <c r="K774">
        <v>219926</v>
      </c>
      <c r="Z774" s="24">
        <v>3.7900000000000003E-2</v>
      </c>
      <c r="AA774" s="23">
        <v>2950653</v>
      </c>
      <c r="AB774" s="23">
        <v>4834363</v>
      </c>
      <c r="AC774" s="23">
        <v>1193778</v>
      </c>
      <c r="AD774" s="23">
        <v>0</v>
      </c>
      <c r="AE774" s="23">
        <v>41731</v>
      </c>
      <c r="AF774" s="23">
        <v>9020525</v>
      </c>
      <c r="AG774">
        <f t="shared" si="12"/>
        <v>2.4517958398282132E-3</v>
      </c>
    </row>
    <row r="775" spans="1:33">
      <c r="A775" t="s">
        <v>42</v>
      </c>
      <c r="B775" t="s">
        <v>1</v>
      </c>
      <c r="C775">
        <v>1998</v>
      </c>
      <c r="D775">
        <v>0</v>
      </c>
      <c r="E775">
        <v>4.8099999999999996</v>
      </c>
      <c r="F775">
        <v>33818</v>
      </c>
      <c r="G775">
        <v>18839</v>
      </c>
      <c r="H775">
        <v>23395</v>
      </c>
      <c r="I775">
        <v>0</v>
      </c>
      <c r="J775">
        <v>166757</v>
      </c>
      <c r="K775">
        <v>242809</v>
      </c>
      <c r="Z775" s="24">
        <v>3.7999999999999999E-2</v>
      </c>
      <c r="AA775" s="23">
        <v>14882</v>
      </c>
      <c r="AB775" s="23">
        <v>1228</v>
      </c>
      <c r="AC775" s="23">
        <v>0</v>
      </c>
      <c r="AD775" s="23">
        <v>0</v>
      </c>
      <c r="AE775" s="23">
        <v>49</v>
      </c>
      <c r="AF775" s="23">
        <v>16159</v>
      </c>
      <c r="AG775">
        <f t="shared" si="12"/>
        <v>4.3920469125449009E-6</v>
      </c>
    </row>
    <row r="776" spans="1:33">
      <c r="A776" t="s">
        <v>42</v>
      </c>
      <c r="B776" t="s">
        <v>1</v>
      </c>
      <c r="C776">
        <v>1999</v>
      </c>
      <c r="D776">
        <v>0</v>
      </c>
      <c r="E776">
        <v>4.74</v>
      </c>
      <c r="F776">
        <v>33415</v>
      </c>
      <c r="G776">
        <v>19246</v>
      </c>
      <c r="H776">
        <v>25484</v>
      </c>
      <c r="I776">
        <v>0</v>
      </c>
      <c r="J776">
        <v>179429</v>
      </c>
      <c r="K776">
        <v>257574</v>
      </c>
      <c r="Z776" s="24">
        <v>3.7999999999999999E-2</v>
      </c>
      <c r="AA776" s="23">
        <v>6666</v>
      </c>
      <c r="AB776" s="23">
        <v>3864</v>
      </c>
      <c r="AC776" s="23">
        <v>9415</v>
      </c>
      <c r="AD776" s="23">
        <v>0</v>
      </c>
      <c r="AE776" s="23">
        <v>0</v>
      </c>
      <c r="AF776" s="23">
        <v>19945</v>
      </c>
      <c r="AG776">
        <f t="shared" si="12"/>
        <v>5.4210889083921064E-6</v>
      </c>
    </row>
    <row r="777" spans="1:33">
      <c r="A777" t="s">
        <v>42</v>
      </c>
      <c r="B777" t="s">
        <v>1</v>
      </c>
      <c r="C777">
        <v>2000</v>
      </c>
      <c r="D777">
        <v>0</v>
      </c>
      <c r="E777">
        <v>5.19</v>
      </c>
      <c r="F777">
        <v>36216</v>
      </c>
      <c r="G777">
        <v>19321</v>
      </c>
      <c r="H777">
        <v>27814</v>
      </c>
      <c r="I777">
        <v>61</v>
      </c>
      <c r="J777">
        <v>166459</v>
      </c>
      <c r="K777">
        <v>249871</v>
      </c>
      <c r="Z777" s="24">
        <v>3.7999999999999999E-2</v>
      </c>
      <c r="AA777" s="23">
        <v>284514</v>
      </c>
      <c r="AB777" s="23">
        <v>252140</v>
      </c>
      <c r="AC777" s="23">
        <v>37327</v>
      </c>
      <c r="AD777" s="23">
        <v>3294</v>
      </c>
      <c r="AE777" s="23">
        <v>37944</v>
      </c>
      <c r="AF777" s="23">
        <v>615219</v>
      </c>
      <c r="AG777">
        <f t="shared" si="12"/>
        <v>1.6721769351376703E-4</v>
      </c>
    </row>
    <row r="778" spans="1:33">
      <c r="A778" t="s">
        <v>42</v>
      </c>
      <c r="B778" t="s">
        <v>1</v>
      </c>
      <c r="C778">
        <v>2001</v>
      </c>
      <c r="D778">
        <v>0</v>
      </c>
      <c r="E778">
        <v>5.41</v>
      </c>
      <c r="F778">
        <v>35746</v>
      </c>
      <c r="G778">
        <v>24616</v>
      </c>
      <c r="H778">
        <v>24147</v>
      </c>
      <c r="I778">
        <v>0</v>
      </c>
      <c r="J778">
        <v>156749</v>
      </c>
      <c r="K778">
        <v>241258</v>
      </c>
      <c r="Z778" s="24">
        <v>3.8100000000000002E-2</v>
      </c>
      <c r="AA778" s="23">
        <v>24946</v>
      </c>
      <c r="AB778" s="23">
        <v>8976</v>
      </c>
      <c r="AC778" s="23">
        <v>446</v>
      </c>
      <c r="AD778" s="23">
        <v>424</v>
      </c>
      <c r="AE778" s="23">
        <v>0</v>
      </c>
      <c r="AF778" s="23">
        <v>34792</v>
      </c>
      <c r="AG778">
        <f t="shared" si="12"/>
        <v>9.456531727288953E-6</v>
      </c>
    </row>
    <row r="779" spans="1:33">
      <c r="A779" t="s">
        <v>42</v>
      </c>
      <c r="B779" t="s">
        <v>1</v>
      </c>
      <c r="C779">
        <v>2002</v>
      </c>
      <c r="D779">
        <v>0</v>
      </c>
      <c r="E779">
        <v>4.78</v>
      </c>
      <c r="F779">
        <v>36487</v>
      </c>
      <c r="G779">
        <v>25238</v>
      </c>
      <c r="H779">
        <v>24966</v>
      </c>
      <c r="I779">
        <v>0</v>
      </c>
      <c r="J779">
        <v>168832</v>
      </c>
      <c r="K779">
        <v>255523</v>
      </c>
      <c r="Z779" s="24">
        <v>3.8100000000000002E-2</v>
      </c>
      <c r="AA779" s="23">
        <v>31016</v>
      </c>
      <c r="AB779" s="23">
        <v>16045</v>
      </c>
      <c r="AC779" s="23">
        <v>37076</v>
      </c>
      <c r="AD779" s="23">
        <v>0</v>
      </c>
      <c r="AE779" s="23">
        <v>1382</v>
      </c>
      <c r="AF779" s="23">
        <v>85519</v>
      </c>
      <c r="AG779">
        <f t="shared" si="12"/>
        <v>2.3244226741378019E-5</v>
      </c>
    </row>
    <row r="780" spans="1:33">
      <c r="A780" t="s">
        <v>42</v>
      </c>
      <c r="B780" t="s">
        <v>1</v>
      </c>
      <c r="C780">
        <v>2003</v>
      </c>
      <c r="D780">
        <v>0</v>
      </c>
      <c r="E780">
        <v>5.34</v>
      </c>
      <c r="F780">
        <v>37831</v>
      </c>
      <c r="G780">
        <v>25034</v>
      </c>
      <c r="H780">
        <v>204930</v>
      </c>
      <c r="I780">
        <v>0</v>
      </c>
      <c r="J780">
        <v>0</v>
      </c>
      <c r="K780">
        <v>267795</v>
      </c>
      <c r="Z780" s="24">
        <v>3.8100000000000002E-2</v>
      </c>
      <c r="AA780" s="23">
        <v>46954</v>
      </c>
      <c r="AB780" s="23">
        <v>30501</v>
      </c>
      <c r="AC780" s="23">
        <v>0</v>
      </c>
      <c r="AD780" s="23">
        <v>1786</v>
      </c>
      <c r="AE780" s="23">
        <v>16192</v>
      </c>
      <c r="AF780" s="23">
        <v>95433</v>
      </c>
      <c r="AG780">
        <f t="shared" si="12"/>
        <v>2.593887078438626E-5</v>
      </c>
    </row>
    <row r="781" spans="1:33">
      <c r="A781" t="s">
        <v>42</v>
      </c>
      <c r="B781" t="s">
        <v>1</v>
      </c>
      <c r="C781">
        <v>2004</v>
      </c>
      <c r="D781">
        <v>0</v>
      </c>
      <c r="E781">
        <v>4.8899999999999997</v>
      </c>
      <c r="F781">
        <v>41790</v>
      </c>
      <c r="G781">
        <v>28573</v>
      </c>
      <c r="H781">
        <v>191462</v>
      </c>
      <c r="I781">
        <v>0</v>
      </c>
      <c r="J781">
        <v>0</v>
      </c>
      <c r="K781">
        <v>261825</v>
      </c>
      <c r="Z781" s="24">
        <v>3.8100000000000002E-2</v>
      </c>
      <c r="AA781" s="23">
        <v>106712</v>
      </c>
      <c r="AB781" s="23">
        <v>50602</v>
      </c>
      <c r="AC781" s="23">
        <v>53320</v>
      </c>
      <c r="AD781" s="23">
        <v>1950</v>
      </c>
      <c r="AE781" s="23">
        <v>31128</v>
      </c>
      <c r="AF781" s="23">
        <v>243712</v>
      </c>
      <c r="AG781">
        <f t="shared" si="12"/>
        <v>6.6241384810331269E-5</v>
      </c>
    </row>
    <row r="782" spans="1:33">
      <c r="A782" t="s">
        <v>42</v>
      </c>
      <c r="B782" t="s">
        <v>1</v>
      </c>
      <c r="C782">
        <v>2005</v>
      </c>
      <c r="D782">
        <v>0</v>
      </c>
      <c r="E782">
        <v>4.3899999999999997</v>
      </c>
      <c r="F782">
        <v>43104</v>
      </c>
      <c r="G782">
        <v>27797</v>
      </c>
      <c r="H782">
        <v>203171</v>
      </c>
      <c r="I782">
        <v>0</v>
      </c>
      <c r="J782">
        <v>0</v>
      </c>
      <c r="K782">
        <v>274072</v>
      </c>
      <c r="Z782" s="24">
        <v>3.8100000000000002E-2</v>
      </c>
      <c r="AA782" s="23">
        <v>582842</v>
      </c>
      <c r="AB782" s="23">
        <v>699319</v>
      </c>
      <c r="AC782" s="23">
        <v>87168</v>
      </c>
      <c r="AD782" s="23">
        <v>2828</v>
      </c>
      <c r="AE782" s="23">
        <v>0</v>
      </c>
      <c r="AF782" s="23">
        <v>1372157</v>
      </c>
      <c r="AG782">
        <f t="shared" si="12"/>
        <v>3.7295488058523878E-4</v>
      </c>
    </row>
    <row r="783" spans="1:33">
      <c r="A783" t="s">
        <v>42</v>
      </c>
      <c r="B783" t="s">
        <v>1</v>
      </c>
      <c r="C783">
        <v>2006</v>
      </c>
      <c r="D783">
        <v>0</v>
      </c>
      <c r="E783">
        <v>5.72</v>
      </c>
      <c r="F783">
        <v>44563</v>
      </c>
      <c r="G783">
        <v>58347</v>
      </c>
      <c r="H783">
        <v>156579</v>
      </c>
      <c r="I783">
        <v>0</v>
      </c>
      <c r="J783">
        <v>0</v>
      </c>
      <c r="K783">
        <v>259489</v>
      </c>
      <c r="Z783" s="24">
        <v>3.8199999999999998E-2</v>
      </c>
      <c r="AA783" s="23">
        <v>37819</v>
      </c>
      <c r="AB783" s="23">
        <v>3657</v>
      </c>
      <c r="AC783" s="23">
        <v>16134</v>
      </c>
      <c r="AD783" s="23">
        <v>336</v>
      </c>
      <c r="AE783" s="23">
        <v>0</v>
      </c>
      <c r="AF783" s="23">
        <v>57946</v>
      </c>
      <c r="AG783">
        <f t="shared" si="12"/>
        <v>1.5749832934855302E-5</v>
      </c>
    </row>
    <row r="784" spans="1:33">
      <c r="A784" t="s">
        <v>43</v>
      </c>
      <c r="B784" t="s">
        <v>1</v>
      </c>
      <c r="C784">
        <v>1988</v>
      </c>
      <c r="D784">
        <v>0</v>
      </c>
      <c r="E784">
        <v>7.03</v>
      </c>
      <c r="F784">
        <v>193095</v>
      </c>
      <c r="G784">
        <v>59317</v>
      </c>
      <c r="H784">
        <v>28921</v>
      </c>
      <c r="I784">
        <v>476</v>
      </c>
      <c r="J784">
        <v>5735</v>
      </c>
      <c r="K784">
        <v>287544</v>
      </c>
      <c r="Z784" s="24">
        <v>3.8199999999999998E-2</v>
      </c>
      <c r="AA784" s="23">
        <v>108714</v>
      </c>
      <c r="AB784" s="23">
        <v>45907</v>
      </c>
      <c r="AC784" s="23">
        <v>92653</v>
      </c>
      <c r="AD784" s="23">
        <v>0</v>
      </c>
      <c r="AE784" s="23">
        <v>0</v>
      </c>
      <c r="AF784" s="23">
        <v>247274</v>
      </c>
      <c r="AG784">
        <f t="shared" si="12"/>
        <v>6.7209543180433683E-5</v>
      </c>
    </row>
    <row r="785" spans="1:33">
      <c r="A785" t="s">
        <v>43</v>
      </c>
      <c r="B785" t="s">
        <v>1</v>
      </c>
      <c r="C785">
        <v>1989</v>
      </c>
      <c r="D785">
        <v>0</v>
      </c>
      <c r="E785">
        <v>7.21</v>
      </c>
      <c r="F785">
        <v>200438</v>
      </c>
      <c r="G785">
        <v>41951</v>
      </c>
      <c r="H785">
        <v>49970</v>
      </c>
      <c r="I785">
        <v>444</v>
      </c>
      <c r="J785">
        <v>5664</v>
      </c>
      <c r="K785">
        <v>298467</v>
      </c>
      <c r="Z785" s="24">
        <v>3.8199999999999998E-2</v>
      </c>
      <c r="AA785" s="23">
        <v>123769</v>
      </c>
      <c r="AB785" s="23">
        <v>127367</v>
      </c>
      <c r="AC785" s="23">
        <v>0</v>
      </c>
      <c r="AD785" s="23">
        <v>26383</v>
      </c>
      <c r="AE785" s="23">
        <v>0</v>
      </c>
      <c r="AF785" s="23">
        <v>277519</v>
      </c>
      <c r="AG785">
        <f t="shared" si="12"/>
        <v>7.5430191665483534E-5</v>
      </c>
    </row>
    <row r="786" spans="1:33">
      <c r="A786" t="s">
        <v>43</v>
      </c>
      <c r="B786" t="s">
        <v>1</v>
      </c>
      <c r="C786">
        <v>1990</v>
      </c>
      <c r="D786">
        <v>0</v>
      </c>
      <c r="E786">
        <v>7.05</v>
      </c>
      <c r="F786">
        <v>202564</v>
      </c>
      <c r="G786">
        <v>41666</v>
      </c>
      <c r="H786">
        <v>50789</v>
      </c>
      <c r="I786">
        <v>453</v>
      </c>
      <c r="J786">
        <v>5094</v>
      </c>
      <c r="K786">
        <v>300566</v>
      </c>
      <c r="Z786" s="24">
        <v>3.8300000000000001E-2</v>
      </c>
      <c r="AA786" s="23">
        <v>14066</v>
      </c>
      <c r="AB786" s="23">
        <v>6244</v>
      </c>
      <c r="AC786" s="23">
        <v>451</v>
      </c>
      <c r="AD786" s="23">
        <v>0</v>
      </c>
      <c r="AE786" s="23">
        <v>0</v>
      </c>
      <c r="AF786" s="23">
        <v>20761</v>
      </c>
      <c r="AG786">
        <f t="shared" si="12"/>
        <v>5.6428792593195551E-6</v>
      </c>
    </row>
    <row r="787" spans="1:33">
      <c r="A787" t="s">
        <v>43</v>
      </c>
      <c r="B787" t="s">
        <v>1</v>
      </c>
      <c r="C787">
        <v>1991</v>
      </c>
      <c r="D787">
        <v>0</v>
      </c>
      <c r="E787">
        <v>7.45</v>
      </c>
      <c r="F787">
        <v>214705</v>
      </c>
      <c r="G787">
        <v>41714</v>
      </c>
      <c r="H787">
        <v>41541</v>
      </c>
      <c r="I787">
        <v>472</v>
      </c>
      <c r="J787">
        <v>5774</v>
      </c>
      <c r="K787">
        <v>304206</v>
      </c>
      <c r="Z787" s="24">
        <v>3.8300000000000001E-2</v>
      </c>
      <c r="AA787" s="23">
        <v>28147</v>
      </c>
      <c r="AB787" s="23">
        <v>21551</v>
      </c>
      <c r="AC787" s="23">
        <v>0</v>
      </c>
      <c r="AD787" s="23">
        <v>0</v>
      </c>
      <c r="AE787" s="23">
        <v>0</v>
      </c>
      <c r="AF787" s="23">
        <v>49698</v>
      </c>
      <c r="AG787">
        <f t="shared" si="12"/>
        <v>1.3508010858323936E-5</v>
      </c>
    </row>
    <row r="788" spans="1:33">
      <c r="A788" t="s">
        <v>43</v>
      </c>
      <c r="B788" t="s">
        <v>1</v>
      </c>
      <c r="C788">
        <v>1992</v>
      </c>
      <c r="D788">
        <v>0</v>
      </c>
      <c r="E788">
        <v>7.68</v>
      </c>
      <c r="F788">
        <v>204034</v>
      </c>
      <c r="G788">
        <v>33857</v>
      </c>
      <c r="H788">
        <v>44699</v>
      </c>
      <c r="I788">
        <v>471</v>
      </c>
      <c r="J788">
        <v>7968</v>
      </c>
      <c r="K788">
        <v>291029</v>
      </c>
      <c r="Z788" s="24">
        <v>3.8300000000000001E-2</v>
      </c>
      <c r="AA788" s="23">
        <v>48894</v>
      </c>
      <c r="AB788" s="23">
        <v>51054</v>
      </c>
      <c r="AC788" s="23">
        <v>11220</v>
      </c>
      <c r="AD788" s="23">
        <v>879</v>
      </c>
      <c r="AE788" s="23">
        <v>40934</v>
      </c>
      <c r="AF788" s="23">
        <v>152981</v>
      </c>
      <c r="AG788">
        <f t="shared" si="12"/>
        <v>4.15805265627843E-5</v>
      </c>
    </row>
    <row r="789" spans="1:33">
      <c r="A789" t="s">
        <v>43</v>
      </c>
      <c r="B789" t="s">
        <v>1</v>
      </c>
      <c r="C789">
        <v>1993</v>
      </c>
      <c r="D789">
        <v>0</v>
      </c>
      <c r="E789">
        <v>6.71</v>
      </c>
      <c r="F789">
        <v>226207</v>
      </c>
      <c r="G789">
        <v>37101</v>
      </c>
      <c r="H789">
        <v>43127</v>
      </c>
      <c r="I789">
        <v>488</v>
      </c>
      <c r="J789">
        <v>4755</v>
      </c>
      <c r="K789">
        <v>311678</v>
      </c>
      <c r="Z789" s="24">
        <v>3.8300000000000001E-2</v>
      </c>
      <c r="AA789" s="23">
        <v>117402</v>
      </c>
      <c r="AB789" s="23">
        <v>30387</v>
      </c>
      <c r="AC789" s="23">
        <v>109491</v>
      </c>
      <c r="AD789" s="23">
        <v>392</v>
      </c>
      <c r="AE789" s="23">
        <v>1307</v>
      </c>
      <c r="AF789" s="23">
        <v>258979</v>
      </c>
      <c r="AG789">
        <f t="shared" si="12"/>
        <v>7.0390984427499596E-5</v>
      </c>
    </row>
    <row r="790" spans="1:33">
      <c r="A790" t="s">
        <v>43</v>
      </c>
      <c r="B790" t="s">
        <v>1</v>
      </c>
      <c r="C790">
        <v>1994</v>
      </c>
      <c r="D790">
        <v>0</v>
      </c>
      <c r="E790">
        <v>6.81</v>
      </c>
      <c r="F790">
        <v>229380</v>
      </c>
      <c r="G790">
        <v>45559</v>
      </c>
      <c r="H790">
        <v>46222</v>
      </c>
      <c r="I790">
        <v>518</v>
      </c>
      <c r="J790">
        <v>0</v>
      </c>
      <c r="K790">
        <v>321679</v>
      </c>
      <c r="Z790" s="24">
        <v>3.8300000000000001E-2</v>
      </c>
      <c r="AA790" s="23">
        <v>179836</v>
      </c>
      <c r="AB790" s="23">
        <v>179457</v>
      </c>
      <c r="AC790" s="23">
        <v>0</v>
      </c>
      <c r="AD790" s="23">
        <v>16141</v>
      </c>
      <c r="AE790" s="23">
        <v>0</v>
      </c>
      <c r="AF790" s="23">
        <v>375434</v>
      </c>
      <c r="AG790">
        <f t="shared" si="12"/>
        <v>1.0204367476727412E-4</v>
      </c>
    </row>
    <row r="791" spans="1:33">
      <c r="A791" t="s">
        <v>43</v>
      </c>
      <c r="B791" t="s">
        <v>1</v>
      </c>
      <c r="C791">
        <v>1995</v>
      </c>
      <c r="D791">
        <v>0</v>
      </c>
      <c r="E791">
        <v>3.08</v>
      </c>
      <c r="F791">
        <v>229896</v>
      </c>
      <c r="G791">
        <v>48283</v>
      </c>
      <c r="H791">
        <v>48449</v>
      </c>
      <c r="I791">
        <v>549</v>
      </c>
      <c r="J791">
        <v>0</v>
      </c>
      <c r="K791">
        <v>327177</v>
      </c>
      <c r="Z791" s="24">
        <v>3.8300000000000001E-2</v>
      </c>
      <c r="AA791" s="23">
        <v>567913</v>
      </c>
      <c r="AB791" s="23">
        <v>297524</v>
      </c>
      <c r="AC791" s="23">
        <v>252275</v>
      </c>
      <c r="AD791" s="23">
        <v>2286</v>
      </c>
      <c r="AE791" s="23">
        <v>263119</v>
      </c>
      <c r="AF791" s="23">
        <v>1383117</v>
      </c>
      <c r="AG791">
        <f t="shared" si="12"/>
        <v>3.7593382941632317E-4</v>
      </c>
    </row>
    <row r="792" spans="1:33">
      <c r="A792" t="s">
        <v>43</v>
      </c>
      <c r="B792" t="s">
        <v>1</v>
      </c>
      <c r="C792">
        <v>1996</v>
      </c>
      <c r="D792">
        <v>0</v>
      </c>
      <c r="E792">
        <v>6.17</v>
      </c>
      <c r="F792">
        <v>243723</v>
      </c>
      <c r="G792">
        <v>45599</v>
      </c>
      <c r="H792">
        <v>51528</v>
      </c>
      <c r="I792">
        <v>596</v>
      </c>
      <c r="J792">
        <v>5333</v>
      </c>
      <c r="K792">
        <v>346779</v>
      </c>
      <c r="Z792" s="24">
        <v>3.8300000000000001E-2</v>
      </c>
      <c r="AA792" s="23">
        <v>3167547</v>
      </c>
      <c r="AB792" s="23">
        <v>2674286</v>
      </c>
      <c r="AC792" s="23">
        <v>1863144</v>
      </c>
      <c r="AD792" s="23">
        <v>23513</v>
      </c>
      <c r="AE792" s="23">
        <v>13486</v>
      </c>
      <c r="AF792" s="23">
        <v>7741976</v>
      </c>
      <c r="AG792">
        <f t="shared" si="12"/>
        <v>2.1042837915586808E-3</v>
      </c>
    </row>
    <row r="793" spans="1:33">
      <c r="A793" t="s">
        <v>43</v>
      </c>
      <c r="B793" t="s">
        <v>1</v>
      </c>
      <c r="C793">
        <v>1997</v>
      </c>
      <c r="D793">
        <v>0</v>
      </c>
      <c r="E793">
        <v>11.86</v>
      </c>
      <c r="F793">
        <v>241695</v>
      </c>
      <c r="G793">
        <v>58263</v>
      </c>
      <c r="H793">
        <v>41000</v>
      </c>
      <c r="I793">
        <v>602</v>
      </c>
      <c r="J793">
        <v>4602</v>
      </c>
      <c r="K793">
        <v>346162</v>
      </c>
      <c r="Z793" s="24">
        <v>3.8300000000000001E-2</v>
      </c>
      <c r="AA793" s="23">
        <v>3060651</v>
      </c>
      <c r="AB793" s="23">
        <v>5052063</v>
      </c>
      <c r="AC793" s="23">
        <v>1341505</v>
      </c>
      <c r="AD793" s="23">
        <v>0</v>
      </c>
      <c r="AE793" s="23">
        <v>286</v>
      </c>
      <c r="AF793" s="23">
        <v>9454505</v>
      </c>
      <c r="AG793">
        <f t="shared" si="12"/>
        <v>2.5697524286707302E-3</v>
      </c>
    </row>
    <row r="794" spans="1:33">
      <c r="A794" t="s">
        <v>43</v>
      </c>
      <c r="B794" t="s">
        <v>1</v>
      </c>
      <c r="C794">
        <v>1998</v>
      </c>
      <c r="D794">
        <v>0</v>
      </c>
      <c r="E794">
        <v>9.01</v>
      </c>
      <c r="F794">
        <v>244734</v>
      </c>
      <c r="G794">
        <v>48339</v>
      </c>
      <c r="H794">
        <v>49462</v>
      </c>
      <c r="I794">
        <v>567</v>
      </c>
      <c r="J794">
        <v>5515</v>
      </c>
      <c r="K794">
        <v>348617</v>
      </c>
      <c r="Z794" s="24">
        <v>3.8399999999999997E-2</v>
      </c>
      <c r="AA794" s="23">
        <v>3005</v>
      </c>
      <c r="AB794" s="23">
        <v>0</v>
      </c>
      <c r="AC794" s="23">
        <v>0</v>
      </c>
      <c r="AD794" s="23">
        <v>0</v>
      </c>
      <c r="AE794" s="23">
        <v>0</v>
      </c>
      <c r="AF794" s="23">
        <v>3005</v>
      </c>
      <c r="AG794">
        <f t="shared" si="12"/>
        <v>8.1676471144238059E-7</v>
      </c>
    </row>
    <row r="795" spans="1:33">
      <c r="A795" t="s">
        <v>43</v>
      </c>
      <c r="B795" t="s">
        <v>1</v>
      </c>
      <c r="C795">
        <v>1999</v>
      </c>
      <c r="D795">
        <v>0</v>
      </c>
      <c r="E795">
        <v>5.33</v>
      </c>
      <c r="F795">
        <v>260258</v>
      </c>
      <c r="G795">
        <v>48613</v>
      </c>
      <c r="H795">
        <v>48466</v>
      </c>
      <c r="I795">
        <v>565</v>
      </c>
      <c r="J795">
        <v>6419</v>
      </c>
      <c r="K795">
        <v>364321</v>
      </c>
      <c r="Z795" s="24">
        <v>3.8399999999999997E-2</v>
      </c>
      <c r="AA795" s="23">
        <v>54437</v>
      </c>
      <c r="AB795" s="23">
        <v>28820</v>
      </c>
      <c r="AC795" s="23">
        <v>20281</v>
      </c>
      <c r="AD795" s="23">
        <v>448</v>
      </c>
      <c r="AE795" s="23">
        <v>2754</v>
      </c>
      <c r="AF795" s="23">
        <v>106740</v>
      </c>
      <c r="AG795">
        <f t="shared" si="12"/>
        <v>2.901213487499491E-5</v>
      </c>
    </row>
    <row r="796" spans="1:33">
      <c r="A796" t="s">
        <v>43</v>
      </c>
      <c r="B796" t="s">
        <v>1</v>
      </c>
      <c r="C796">
        <v>2000</v>
      </c>
      <c r="D796">
        <v>0</v>
      </c>
      <c r="E796">
        <v>4.0999999999999996</v>
      </c>
      <c r="F796">
        <v>257890</v>
      </c>
      <c r="G796">
        <v>49124</v>
      </c>
      <c r="H796">
        <v>47927</v>
      </c>
      <c r="I796">
        <v>562</v>
      </c>
      <c r="J796">
        <v>5745</v>
      </c>
      <c r="K796">
        <v>361248</v>
      </c>
      <c r="Z796" s="24">
        <v>3.8399999999999997E-2</v>
      </c>
      <c r="AA796" s="23">
        <v>109822</v>
      </c>
      <c r="AB796" s="23">
        <v>116367</v>
      </c>
      <c r="AC796" s="23">
        <v>0</v>
      </c>
      <c r="AD796" s="23">
        <v>0</v>
      </c>
      <c r="AE796" s="23">
        <v>0</v>
      </c>
      <c r="AF796" s="23">
        <v>226189</v>
      </c>
      <c r="AG796">
        <f t="shared" si="12"/>
        <v>6.1478600105304706E-5</v>
      </c>
    </row>
    <row r="797" spans="1:33">
      <c r="A797" t="s">
        <v>43</v>
      </c>
      <c r="B797" t="s">
        <v>1</v>
      </c>
      <c r="C797">
        <v>2001</v>
      </c>
      <c r="D797">
        <v>0</v>
      </c>
      <c r="E797">
        <v>4.9400000000000004</v>
      </c>
      <c r="F797">
        <v>244126</v>
      </c>
      <c r="G797">
        <v>48746</v>
      </c>
      <c r="H797">
        <v>48958</v>
      </c>
      <c r="I797">
        <v>0</v>
      </c>
      <c r="J797">
        <v>5729</v>
      </c>
      <c r="K797">
        <v>347559</v>
      </c>
      <c r="Z797" s="24">
        <v>3.8399999999999997E-2</v>
      </c>
      <c r="AA797" s="23">
        <v>314462</v>
      </c>
      <c r="AB797" s="23">
        <v>128494</v>
      </c>
      <c r="AC797" s="23">
        <v>428</v>
      </c>
      <c r="AD797" s="23">
        <v>1433</v>
      </c>
      <c r="AE797" s="23">
        <v>66819</v>
      </c>
      <c r="AF797" s="23">
        <v>511636</v>
      </c>
      <c r="AG797">
        <f t="shared" si="12"/>
        <v>1.3906363723911275E-4</v>
      </c>
    </row>
    <row r="798" spans="1:33">
      <c r="A798" t="s">
        <v>43</v>
      </c>
      <c r="B798" t="s">
        <v>1</v>
      </c>
      <c r="C798">
        <v>2002</v>
      </c>
      <c r="D798">
        <v>0</v>
      </c>
      <c r="E798">
        <v>6.43</v>
      </c>
      <c r="F798">
        <v>242021</v>
      </c>
      <c r="G798">
        <v>50172</v>
      </c>
      <c r="H798">
        <v>50514</v>
      </c>
      <c r="I798">
        <v>0</v>
      </c>
      <c r="J798">
        <v>5623</v>
      </c>
      <c r="K798">
        <v>348330</v>
      </c>
      <c r="Z798" s="24">
        <v>3.8399999999999997E-2</v>
      </c>
      <c r="AA798" s="23">
        <v>97727</v>
      </c>
      <c r="AB798" s="23">
        <v>315815</v>
      </c>
      <c r="AC798" s="23">
        <v>364718</v>
      </c>
      <c r="AD798" s="23">
        <v>0</v>
      </c>
      <c r="AE798" s="23">
        <v>0</v>
      </c>
      <c r="AF798" s="23">
        <v>778260</v>
      </c>
      <c r="AG798">
        <f t="shared" si="12"/>
        <v>2.1153254719705395E-4</v>
      </c>
    </row>
    <row r="799" spans="1:33">
      <c r="A799" t="s">
        <v>43</v>
      </c>
      <c r="B799" t="s">
        <v>1</v>
      </c>
      <c r="C799">
        <v>2003</v>
      </c>
      <c r="D799">
        <v>0</v>
      </c>
      <c r="E799">
        <v>7.13</v>
      </c>
      <c r="F799">
        <v>240306</v>
      </c>
      <c r="G799">
        <v>54737</v>
      </c>
      <c r="H799">
        <v>53888</v>
      </c>
      <c r="I799">
        <v>0</v>
      </c>
      <c r="J799">
        <v>0</v>
      </c>
      <c r="K799">
        <v>348931</v>
      </c>
      <c r="Z799" s="24">
        <v>3.85E-2</v>
      </c>
      <c r="AA799" s="23">
        <v>99922</v>
      </c>
      <c r="AB799" s="23">
        <v>22729</v>
      </c>
      <c r="AC799" s="23">
        <v>150024</v>
      </c>
      <c r="AD799" s="23">
        <v>836</v>
      </c>
      <c r="AE799" s="23">
        <v>320</v>
      </c>
      <c r="AF799" s="23">
        <v>273831</v>
      </c>
      <c r="AG799">
        <f t="shared" si="12"/>
        <v>7.4427786255899672E-5</v>
      </c>
    </row>
    <row r="800" spans="1:33">
      <c r="A800" t="s">
        <v>43</v>
      </c>
      <c r="B800" t="s">
        <v>1</v>
      </c>
      <c r="C800">
        <v>2004</v>
      </c>
      <c r="D800">
        <v>0</v>
      </c>
      <c r="E800">
        <v>6.34</v>
      </c>
      <c r="F800">
        <v>247518</v>
      </c>
      <c r="G800">
        <v>54970</v>
      </c>
      <c r="H800">
        <v>57707</v>
      </c>
      <c r="I800">
        <v>0</v>
      </c>
      <c r="J800">
        <v>0</v>
      </c>
      <c r="K800">
        <v>360195</v>
      </c>
      <c r="Z800" s="24">
        <v>3.85E-2</v>
      </c>
      <c r="AA800" s="23">
        <v>402562</v>
      </c>
      <c r="AB800" s="23">
        <v>128601</v>
      </c>
      <c r="AC800" s="23">
        <v>7691</v>
      </c>
      <c r="AD800" s="23">
        <v>0</v>
      </c>
      <c r="AE800" s="23">
        <v>0</v>
      </c>
      <c r="AF800" s="23">
        <v>538854</v>
      </c>
      <c r="AG800">
        <f t="shared" si="12"/>
        <v>1.46461541370906E-4</v>
      </c>
    </row>
    <row r="801" spans="1:33">
      <c r="A801" t="s">
        <v>43</v>
      </c>
      <c r="B801" t="s">
        <v>1</v>
      </c>
      <c r="C801">
        <v>2005</v>
      </c>
      <c r="D801">
        <v>0</v>
      </c>
      <c r="E801">
        <v>0</v>
      </c>
      <c r="F801">
        <v>251024</v>
      </c>
      <c r="G801">
        <v>50155</v>
      </c>
      <c r="H801">
        <v>63746</v>
      </c>
      <c r="I801">
        <v>0</v>
      </c>
      <c r="J801">
        <v>0</v>
      </c>
      <c r="K801">
        <v>364925</v>
      </c>
      <c r="Z801" s="24">
        <v>3.8599999999999995E-2</v>
      </c>
      <c r="AA801" s="23">
        <v>77270</v>
      </c>
      <c r="AB801" s="23">
        <v>40272</v>
      </c>
      <c r="AC801" s="23">
        <v>967</v>
      </c>
      <c r="AD801" s="23">
        <v>0</v>
      </c>
      <c r="AE801" s="23">
        <v>0</v>
      </c>
      <c r="AF801" s="23">
        <v>118509</v>
      </c>
      <c r="AG801">
        <f t="shared" si="12"/>
        <v>3.2210971443702191E-5</v>
      </c>
    </row>
    <row r="802" spans="1:33">
      <c r="A802" t="s">
        <v>43</v>
      </c>
      <c r="B802" t="s">
        <v>1</v>
      </c>
      <c r="C802">
        <v>2006</v>
      </c>
      <c r="D802">
        <v>0</v>
      </c>
      <c r="E802">
        <v>6.83</v>
      </c>
      <c r="F802">
        <v>260872</v>
      </c>
      <c r="G802">
        <v>53051</v>
      </c>
      <c r="H802">
        <v>68383</v>
      </c>
      <c r="I802">
        <v>0</v>
      </c>
      <c r="J802">
        <v>0</v>
      </c>
      <c r="K802">
        <v>382306</v>
      </c>
      <c r="Z802" s="24">
        <v>3.8699999999999998E-2</v>
      </c>
      <c r="AA802" s="23">
        <v>51620</v>
      </c>
      <c r="AB802" s="23">
        <v>43646</v>
      </c>
      <c r="AC802" s="23">
        <v>47233</v>
      </c>
      <c r="AD802" s="23">
        <v>0</v>
      </c>
      <c r="AE802" s="23">
        <v>0</v>
      </c>
      <c r="AF802" s="23">
        <v>142499</v>
      </c>
      <c r="AG802">
        <f t="shared" si="12"/>
        <v>3.8731499040208916E-5</v>
      </c>
    </row>
    <row r="803" spans="1:33">
      <c r="A803" t="s">
        <v>44</v>
      </c>
      <c r="B803" t="s">
        <v>1</v>
      </c>
      <c r="C803">
        <v>1988</v>
      </c>
      <c r="D803">
        <v>0</v>
      </c>
      <c r="E803">
        <v>6.54</v>
      </c>
      <c r="F803">
        <v>137758</v>
      </c>
      <c r="G803">
        <v>63138</v>
      </c>
      <c r="H803">
        <v>51077</v>
      </c>
      <c r="I803">
        <v>288</v>
      </c>
      <c r="J803">
        <v>2677</v>
      </c>
      <c r="K803">
        <v>254938</v>
      </c>
      <c r="Z803" s="24">
        <v>3.8699999999999998E-2</v>
      </c>
      <c r="AA803" s="23">
        <v>0</v>
      </c>
      <c r="AB803" s="23">
        <v>0</v>
      </c>
      <c r="AC803" s="23">
        <v>14305001</v>
      </c>
      <c r="AD803" s="23">
        <v>0</v>
      </c>
      <c r="AE803" s="23">
        <v>796212</v>
      </c>
      <c r="AF803" s="23">
        <v>15101213</v>
      </c>
      <c r="AG803">
        <f t="shared" si="12"/>
        <v>4.1045383954658654E-3</v>
      </c>
    </row>
    <row r="804" spans="1:33">
      <c r="A804" t="s">
        <v>44</v>
      </c>
      <c r="B804" t="s">
        <v>1</v>
      </c>
      <c r="C804">
        <v>1989</v>
      </c>
      <c r="D804">
        <v>0</v>
      </c>
      <c r="E804">
        <v>7.01</v>
      </c>
      <c r="F804">
        <v>147001</v>
      </c>
      <c r="G804">
        <v>67510</v>
      </c>
      <c r="H804">
        <v>43448</v>
      </c>
      <c r="I804">
        <v>287</v>
      </c>
      <c r="J804">
        <v>2520</v>
      </c>
      <c r="K804">
        <v>260766</v>
      </c>
      <c r="Z804" s="24">
        <v>3.8800000000000001E-2</v>
      </c>
      <c r="AA804" s="23">
        <v>11338</v>
      </c>
      <c r="AB804" s="23">
        <v>7818</v>
      </c>
      <c r="AC804" s="23">
        <v>0</v>
      </c>
      <c r="AD804" s="23">
        <v>0</v>
      </c>
      <c r="AE804" s="23">
        <v>0</v>
      </c>
      <c r="AF804" s="23">
        <v>19156</v>
      </c>
      <c r="AG804">
        <f t="shared" si="12"/>
        <v>5.206637208782111E-6</v>
      </c>
    </row>
    <row r="805" spans="1:33">
      <c r="A805" t="s">
        <v>44</v>
      </c>
      <c r="B805" t="s">
        <v>1</v>
      </c>
      <c r="C805">
        <v>1990</v>
      </c>
      <c r="D805">
        <v>0</v>
      </c>
      <c r="E805">
        <v>6.17</v>
      </c>
      <c r="F805">
        <v>150006</v>
      </c>
      <c r="G805">
        <v>70560</v>
      </c>
      <c r="H805">
        <v>32109</v>
      </c>
      <c r="I805">
        <v>289</v>
      </c>
      <c r="J805">
        <v>2306</v>
      </c>
      <c r="K805">
        <v>255270</v>
      </c>
      <c r="Z805" s="24">
        <v>3.8800000000000001E-2</v>
      </c>
      <c r="AA805" s="23">
        <v>22929</v>
      </c>
      <c r="AB805" s="23">
        <v>36624</v>
      </c>
      <c r="AC805" s="23">
        <v>0</v>
      </c>
      <c r="AD805" s="23">
        <v>0</v>
      </c>
      <c r="AE805" s="23">
        <v>594</v>
      </c>
      <c r="AF805" s="23">
        <v>60147</v>
      </c>
      <c r="AG805">
        <f t="shared" si="12"/>
        <v>1.6348068918177992E-5</v>
      </c>
    </row>
    <row r="806" spans="1:33">
      <c r="A806" t="s">
        <v>44</v>
      </c>
      <c r="B806" t="s">
        <v>1</v>
      </c>
      <c r="C806">
        <v>1991</v>
      </c>
      <c r="D806">
        <v>0</v>
      </c>
      <c r="E806">
        <v>6.3</v>
      </c>
      <c r="F806">
        <v>159539</v>
      </c>
      <c r="G806">
        <v>76292</v>
      </c>
      <c r="H806">
        <v>32275</v>
      </c>
      <c r="I806">
        <v>284</v>
      </c>
      <c r="J806">
        <v>0</v>
      </c>
      <c r="K806">
        <v>268390</v>
      </c>
      <c r="Z806" s="24">
        <v>3.8800000000000001E-2</v>
      </c>
      <c r="AA806" s="23">
        <v>202794</v>
      </c>
      <c r="AB806" s="23">
        <v>114434</v>
      </c>
      <c r="AC806" s="23">
        <v>70264</v>
      </c>
      <c r="AD806" s="23">
        <v>0</v>
      </c>
      <c r="AE806" s="23">
        <v>4932</v>
      </c>
      <c r="AF806" s="23">
        <v>392424</v>
      </c>
      <c r="AG806">
        <f t="shared" si="12"/>
        <v>1.0666158905925615E-4</v>
      </c>
    </row>
    <row r="807" spans="1:33">
      <c r="A807" t="s">
        <v>44</v>
      </c>
      <c r="B807" t="s">
        <v>1</v>
      </c>
      <c r="C807">
        <v>1992</v>
      </c>
      <c r="D807">
        <v>0</v>
      </c>
      <c r="E807">
        <v>6.99</v>
      </c>
      <c r="F807">
        <v>146813</v>
      </c>
      <c r="G807">
        <v>72428</v>
      </c>
      <c r="H807">
        <v>32958</v>
      </c>
      <c r="I807">
        <v>332</v>
      </c>
      <c r="J807">
        <v>0</v>
      </c>
      <c r="K807">
        <v>252531</v>
      </c>
      <c r="Z807" s="24">
        <v>3.8800000000000001E-2</v>
      </c>
      <c r="AA807" s="23">
        <v>345039</v>
      </c>
      <c r="AB807" s="23">
        <v>184632</v>
      </c>
      <c r="AC807" s="23">
        <v>807619</v>
      </c>
      <c r="AD807" s="23">
        <v>1708</v>
      </c>
      <c r="AE807" s="23">
        <v>1339</v>
      </c>
      <c r="AF807" s="23">
        <v>1340337</v>
      </c>
      <c r="AG807">
        <f t="shared" si="12"/>
        <v>3.6430614410667088E-4</v>
      </c>
    </row>
    <row r="808" spans="1:33">
      <c r="A808" t="s">
        <v>44</v>
      </c>
      <c r="B808" t="s">
        <v>1</v>
      </c>
      <c r="C808">
        <v>1993</v>
      </c>
      <c r="D808">
        <v>0</v>
      </c>
      <c r="E808">
        <v>5.81</v>
      </c>
      <c r="F808">
        <v>168428</v>
      </c>
      <c r="G808">
        <v>77118</v>
      </c>
      <c r="H808">
        <v>32162</v>
      </c>
      <c r="I808">
        <v>339</v>
      </c>
      <c r="J808">
        <v>0</v>
      </c>
      <c r="K808">
        <v>278047</v>
      </c>
      <c r="Z808" s="24">
        <v>3.8800000000000001E-2</v>
      </c>
      <c r="AA808" s="23">
        <v>3073454</v>
      </c>
      <c r="AB808" s="23">
        <v>2124000</v>
      </c>
      <c r="AC808" s="23">
        <v>867430</v>
      </c>
      <c r="AD808" s="23">
        <v>0</v>
      </c>
      <c r="AE808" s="23">
        <v>0</v>
      </c>
      <c r="AF808" s="23">
        <v>6064884</v>
      </c>
      <c r="AG808">
        <f t="shared" si="12"/>
        <v>1.6484469983998372E-3</v>
      </c>
    </row>
    <row r="809" spans="1:33">
      <c r="A809" t="s">
        <v>44</v>
      </c>
      <c r="B809" t="s">
        <v>1</v>
      </c>
      <c r="C809">
        <v>1994</v>
      </c>
      <c r="D809">
        <v>0</v>
      </c>
      <c r="E809">
        <v>5.69</v>
      </c>
      <c r="F809">
        <v>168693</v>
      </c>
      <c r="G809">
        <v>82057</v>
      </c>
      <c r="H809">
        <v>33519</v>
      </c>
      <c r="I809">
        <v>351</v>
      </c>
      <c r="J809">
        <v>0</v>
      </c>
      <c r="K809">
        <v>284620</v>
      </c>
      <c r="Z809" s="24">
        <v>3.8900000000000004E-2</v>
      </c>
      <c r="AA809" s="23">
        <v>0</v>
      </c>
      <c r="AB809" s="23">
        <v>0</v>
      </c>
      <c r="AC809" s="23">
        <v>780496</v>
      </c>
      <c r="AD809" s="23">
        <v>0</v>
      </c>
      <c r="AE809" s="23">
        <v>0</v>
      </c>
      <c r="AF809" s="23">
        <v>780496</v>
      </c>
      <c r="AG809">
        <f t="shared" si="12"/>
        <v>2.1214029624689926E-4</v>
      </c>
    </row>
    <row r="810" spans="1:33">
      <c r="A810" t="s">
        <v>44</v>
      </c>
      <c r="B810" t="s">
        <v>1</v>
      </c>
      <c r="C810">
        <v>1995</v>
      </c>
      <c r="D810">
        <v>0</v>
      </c>
      <c r="E810">
        <v>4.67</v>
      </c>
      <c r="F810">
        <v>165631</v>
      </c>
      <c r="G810">
        <v>83331</v>
      </c>
      <c r="H810">
        <v>33008</v>
      </c>
      <c r="I810">
        <v>355</v>
      </c>
      <c r="J810">
        <v>0</v>
      </c>
      <c r="K810">
        <v>282325</v>
      </c>
      <c r="Z810" s="24">
        <v>3.9E-2</v>
      </c>
      <c r="AA810" s="23">
        <v>6343</v>
      </c>
      <c r="AB810" s="23">
        <v>13876</v>
      </c>
      <c r="AC810" s="23">
        <v>0</v>
      </c>
      <c r="AD810" s="23">
        <v>79</v>
      </c>
      <c r="AE810" s="23">
        <v>0</v>
      </c>
      <c r="AF810" s="23">
        <v>20298</v>
      </c>
      <c r="AG810">
        <f t="shared" si="12"/>
        <v>5.5170349793202799E-6</v>
      </c>
    </row>
    <row r="811" spans="1:33">
      <c r="A811" t="s">
        <v>44</v>
      </c>
      <c r="B811" t="s">
        <v>1</v>
      </c>
      <c r="C811">
        <v>1996</v>
      </c>
      <c r="D811">
        <v>0</v>
      </c>
      <c r="E811">
        <v>4.66</v>
      </c>
      <c r="F811">
        <v>182600</v>
      </c>
      <c r="G811">
        <v>90821</v>
      </c>
      <c r="H811">
        <v>34788</v>
      </c>
      <c r="I811">
        <v>362</v>
      </c>
      <c r="J811">
        <v>0</v>
      </c>
      <c r="K811">
        <v>308571</v>
      </c>
      <c r="Z811" s="24">
        <v>3.9E-2</v>
      </c>
      <c r="AA811" s="23">
        <v>21740</v>
      </c>
      <c r="AB811" s="23">
        <v>32589</v>
      </c>
      <c r="AC811" s="23">
        <v>105</v>
      </c>
      <c r="AD811" s="23">
        <v>0</v>
      </c>
      <c r="AE811" s="23">
        <v>0</v>
      </c>
      <c r="AF811" s="23">
        <v>54434</v>
      </c>
      <c r="AG811">
        <f t="shared" si="12"/>
        <v>1.4795264659785207E-5</v>
      </c>
    </row>
    <row r="812" spans="1:33">
      <c r="A812" t="s">
        <v>44</v>
      </c>
      <c r="B812" t="s">
        <v>1</v>
      </c>
      <c r="C812">
        <v>1997</v>
      </c>
      <c r="D812">
        <v>0</v>
      </c>
      <c r="E812">
        <v>5.25</v>
      </c>
      <c r="F812">
        <v>171315</v>
      </c>
      <c r="G812">
        <v>85727</v>
      </c>
      <c r="H812">
        <v>34588</v>
      </c>
      <c r="I812">
        <v>364</v>
      </c>
      <c r="J812">
        <v>0</v>
      </c>
      <c r="K812">
        <v>291994</v>
      </c>
      <c r="Z812" s="24">
        <v>3.9E-2</v>
      </c>
      <c r="AA812" s="23">
        <v>9862712</v>
      </c>
      <c r="AB812" s="23">
        <v>7718813</v>
      </c>
      <c r="AC812" s="23">
        <v>4051315</v>
      </c>
      <c r="AD812" s="23">
        <v>77378</v>
      </c>
      <c r="AE812" s="23">
        <v>0</v>
      </c>
      <c r="AF812" s="23">
        <v>21710218</v>
      </c>
      <c r="AG812">
        <f t="shared" si="12"/>
        <v>5.9008785158473137E-3</v>
      </c>
    </row>
    <row r="813" spans="1:33">
      <c r="A813" t="s">
        <v>44</v>
      </c>
      <c r="B813" t="s">
        <v>1</v>
      </c>
      <c r="C813">
        <v>1998</v>
      </c>
      <c r="D813">
        <v>0</v>
      </c>
      <c r="E813">
        <v>6.04</v>
      </c>
      <c r="F813">
        <v>180955</v>
      </c>
      <c r="G813">
        <v>84443</v>
      </c>
      <c r="H813">
        <v>37594</v>
      </c>
      <c r="I813">
        <v>375</v>
      </c>
      <c r="J813">
        <v>0</v>
      </c>
      <c r="K813">
        <v>303367</v>
      </c>
      <c r="Z813" s="24">
        <v>3.9100000000000003E-2</v>
      </c>
      <c r="AA813" s="23">
        <v>5400</v>
      </c>
      <c r="AB813" s="23">
        <v>600</v>
      </c>
      <c r="AC813" s="23">
        <v>0</v>
      </c>
      <c r="AD813" s="23">
        <v>140</v>
      </c>
      <c r="AE813" s="23">
        <v>700</v>
      </c>
      <c r="AF813" s="23">
        <v>6840</v>
      </c>
      <c r="AG813">
        <f t="shared" si="12"/>
        <v>1.8591250004212589E-6</v>
      </c>
    </row>
    <row r="814" spans="1:33">
      <c r="A814" t="s">
        <v>44</v>
      </c>
      <c r="B814" t="s">
        <v>1</v>
      </c>
      <c r="C814">
        <v>1999</v>
      </c>
      <c r="D814">
        <v>0</v>
      </c>
      <c r="E814">
        <v>5.29</v>
      </c>
      <c r="F814">
        <v>187803</v>
      </c>
      <c r="G814">
        <v>92119</v>
      </c>
      <c r="H814">
        <v>40632</v>
      </c>
      <c r="I814">
        <v>378</v>
      </c>
      <c r="J814">
        <v>0</v>
      </c>
      <c r="K814">
        <v>320932</v>
      </c>
      <c r="Z814" s="24">
        <v>3.9100000000000003E-2</v>
      </c>
      <c r="AA814" s="23">
        <v>30517</v>
      </c>
      <c r="AB814" s="23">
        <v>7216</v>
      </c>
      <c r="AC814" s="23">
        <v>0</v>
      </c>
      <c r="AD814" s="23">
        <v>0</v>
      </c>
      <c r="AE814" s="23">
        <v>0</v>
      </c>
      <c r="AF814" s="23">
        <v>37733</v>
      </c>
      <c r="AG814">
        <f t="shared" si="12"/>
        <v>1.0255901117089966E-5</v>
      </c>
    </row>
    <row r="815" spans="1:33">
      <c r="A815" t="s">
        <v>44</v>
      </c>
      <c r="B815" t="s">
        <v>1</v>
      </c>
      <c r="C815">
        <v>2000</v>
      </c>
      <c r="D815">
        <v>0</v>
      </c>
      <c r="E815">
        <v>5.82</v>
      </c>
      <c r="F815">
        <v>181349</v>
      </c>
      <c r="G815">
        <v>93516</v>
      </c>
      <c r="H815">
        <v>39894</v>
      </c>
      <c r="I815">
        <v>382</v>
      </c>
      <c r="J815">
        <v>0</v>
      </c>
      <c r="K815">
        <v>315141</v>
      </c>
      <c r="Z815" s="24">
        <v>3.9100000000000003E-2</v>
      </c>
      <c r="AA815" s="23">
        <v>30594</v>
      </c>
      <c r="AB815" s="23">
        <v>7779</v>
      </c>
      <c r="AC815" s="23">
        <v>0</v>
      </c>
      <c r="AD815" s="23">
        <v>118</v>
      </c>
      <c r="AE815" s="23">
        <v>0</v>
      </c>
      <c r="AF815" s="23">
        <v>38491</v>
      </c>
      <c r="AG815">
        <f t="shared" si="12"/>
        <v>1.0461926957779923E-5</v>
      </c>
    </row>
    <row r="816" spans="1:33">
      <c r="A816" t="s">
        <v>44</v>
      </c>
      <c r="B816" t="s">
        <v>1</v>
      </c>
      <c r="C816">
        <v>2001</v>
      </c>
      <c r="D816">
        <v>0</v>
      </c>
      <c r="E816">
        <v>5.45</v>
      </c>
      <c r="F816">
        <v>182596</v>
      </c>
      <c r="G816">
        <v>91425</v>
      </c>
      <c r="H816">
        <v>41953</v>
      </c>
      <c r="I816">
        <v>0</v>
      </c>
      <c r="J816">
        <v>385</v>
      </c>
      <c r="K816">
        <v>316359</v>
      </c>
      <c r="Z816" s="24">
        <v>3.9100000000000003E-2</v>
      </c>
      <c r="AA816" s="23">
        <v>24625</v>
      </c>
      <c r="AB816" s="23">
        <v>19785</v>
      </c>
      <c r="AC816" s="23">
        <v>21745</v>
      </c>
      <c r="AD816" s="23">
        <v>192</v>
      </c>
      <c r="AE816" s="23">
        <v>1397</v>
      </c>
      <c r="AF816" s="23">
        <v>67744</v>
      </c>
      <c r="AG816">
        <f t="shared" si="12"/>
        <v>1.8412947957388563E-5</v>
      </c>
    </row>
    <row r="817" spans="1:33">
      <c r="A817" t="s">
        <v>44</v>
      </c>
      <c r="B817" t="s">
        <v>1</v>
      </c>
      <c r="C817">
        <v>2002</v>
      </c>
      <c r="D817">
        <v>0</v>
      </c>
      <c r="E817">
        <v>4.79</v>
      </c>
      <c r="F817">
        <v>185741</v>
      </c>
      <c r="G817">
        <v>92768</v>
      </c>
      <c r="H817">
        <v>43737</v>
      </c>
      <c r="I817">
        <v>0</v>
      </c>
      <c r="J817">
        <v>388</v>
      </c>
      <c r="K817">
        <v>322634</v>
      </c>
      <c r="Z817" s="24">
        <v>3.9100000000000003E-2</v>
      </c>
      <c r="AA817" s="23">
        <v>65761</v>
      </c>
      <c r="AB817" s="23">
        <v>33711</v>
      </c>
      <c r="AC817" s="23">
        <v>26416</v>
      </c>
      <c r="AD817" s="23">
        <v>624</v>
      </c>
      <c r="AE817" s="23">
        <v>3246</v>
      </c>
      <c r="AF817" s="23">
        <v>129758</v>
      </c>
      <c r="AG817">
        <f t="shared" si="12"/>
        <v>3.5268471024073351E-5</v>
      </c>
    </row>
    <row r="818" spans="1:33">
      <c r="A818" t="s">
        <v>44</v>
      </c>
      <c r="B818" t="s">
        <v>1</v>
      </c>
      <c r="C818">
        <v>2003</v>
      </c>
      <c r="D818">
        <v>0</v>
      </c>
      <c r="E818">
        <v>4.46</v>
      </c>
      <c r="F818">
        <v>183000</v>
      </c>
      <c r="G818">
        <v>137000</v>
      </c>
      <c r="H818">
        <v>0</v>
      </c>
      <c r="I818">
        <v>0</v>
      </c>
      <c r="J818">
        <v>0</v>
      </c>
      <c r="K818">
        <v>320000</v>
      </c>
      <c r="Z818" s="24">
        <v>3.9199999999999999E-2</v>
      </c>
      <c r="AA818" s="23">
        <v>5708</v>
      </c>
      <c r="AB818" s="23">
        <v>2643</v>
      </c>
      <c r="AC818" s="23">
        <v>0</v>
      </c>
      <c r="AD818" s="23">
        <v>0</v>
      </c>
      <c r="AE818" s="23">
        <v>963</v>
      </c>
      <c r="AF818" s="23">
        <v>9314</v>
      </c>
      <c r="AG818">
        <f t="shared" si="12"/>
        <v>2.5315629026204101E-6</v>
      </c>
    </row>
    <row r="819" spans="1:33">
      <c r="A819" t="s">
        <v>44</v>
      </c>
      <c r="B819" t="s">
        <v>1</v>
      </c>
      <c r="C819">
        <v>2004</v>
      </c>
      <c r="D819">
        <v>0</v>
      </c>
      <c r="E819">
        <v>3.19</v>
      </c>
      <c r="F819">
        <v>180665</v>
      </c>
      <c r="G819">
        <v>99421</v>
      </c>
      <c r="H819">
        <v>44893</v>
      </c>
      <c r="I819">
        <v>0</v>
      </c>
      <c r="J819">
        <v>0</v>
      </c>
      <c r="K819">
        <v>324979</v>
      </c>
      <c r="Z819" s="24">
        <v>3.9199999999999999E-2</v>
      </c>
      <c r="AA819" s="23">
        <v>40000</v>
      </c>
      <c r="AB819" s="23">
        <v>13000</v>
      </c>
      <c r="AC819" s="23">
        <v>39000</v>
      </c>
      <c r="AD819" s="23">
        <v>0</v>
      </c>
      <c r="AE819" s="23">
        <v>6000</v>
      </c>
      <c r="AF819" s="23">
        <v>98000</v>
      </c>
      <c r="AG819">
        <f t="shared" si="12"/>
        <v>2.6636586263345525E-5</v>
      </c>
    </row>
    <row r="820" spans="1:33">
      <c r="A820" t="s">
        <v>44</v>
      </c>
      <c r="B820" t="s">
        <v>1</v>
      </c>
      <c r="C820">
        <v>2005</v>
      </c>
      <c r="D820">
        <v>0</v>
      </c>
      <c r="E820">
        <v>4.62</v>
      </c>
      <c r="F820">
        <v>182058</v>
      </c>
      <c r="G820">
        <v>97841</v>
      </c>
      <c r="H820">
        <v>48465</v>
      </c>
      <c r="I820">
        <v>0</v>
      </c>
      <c r="J820">
        <v>0</v>
      </c>
      <c r="K820">
        <v>328364</v>
      </c>
      <c r="Z820" s="24">
        <v>3.9199999999999999E-2</v>
      </c>
      <c r="AA820" s="23">
        <v>136883</v>
      </c>
      <c r="AB820" s="23">
        <v>135973</v>
      </c>
      <c r="AC820" s="23">
        <v>0</v>
      </c>
      <c r="AD820" s="23">
        <v>0</v>
      </c>
      <c r="AE820" s="23">
        <v>0</v>
      </c>
      <c r="AF820" s="23">
        <v>272856</v>
      </c>
      <c r="AG820">
        <f t="shared" si="12"/>
        <v>7.4162779402769455E-5</v>
      </c>
    </row>
    <row r="821" spans="1:33">
      <c r="A821" t="s">
        <v>44</v>
      </c>
      <c r="B821" t="s">
        <v>1</v>
      </c>
      <c r="C821">
        <v>2006</v>
      </c>
      <c r="D821">
        <v>0</v>
      </c>
      <c r="E821">
        <v>5.48</v>
      </c>
      <c r="F821">
        <v>192192</v>
      </c>
      <c r="G821">
        <v>94922</v>
      </c>
      <c r="H821">
        <v>51918</v>
      </c>
      <c r="I821">
        <v>0</v>
      </c>
      <c r="J821">
        <v>0</v>
      </c>
      <c r="K821">
        <v>339032</v>
      </c>
      <c r="Z821" s="24">
        <v>3.9300000000000002E-2</v>
      </c>
      <c r="AA821" s="23">
        <v>13022</v>
      </c>
      <c r="AB821" s="23">
        <v>2237</v>
      </c>
      <c r="AC821" s="23">
        <v>36144</v>
      </c>
      <c r="AD821" s="23">
        <v>0</v>
      </c>
      <c r="AE821" s="23">
        <v>0</v>
      </c>
      <c r="AF821" s="23">
        <v>51403</v>
      </c>
      <c r="AG821">
        <f t="shared" si="12"/>
        <v>1.397143309892602E-5</v>
      </c>
    </row>
    <row r="822" spans="1:33">
      <c r="A822" t="s">
        <v>45</v>
      </c>
      <c r="B822" t="s">
        <v>1</v>
      </c>
      <c r="C822">
        <v>1988</v>
      </c>
      <c r="D822">
        <v>0</v>
      </c>
      <c r="E822">
        <v>18.510000000000002</v>
      </c>
      <c r="F822">
        <v>10410</v>
      </c>
      <c r="G822">
        <v>2417</v>
      </c>
      <c r="H822">
        <v>0</v>
      </c>
      <c r="I822">
        <v>205</v>
      </c>
      <c r="J822">
        <v>1858</v>
      </c>
      <c r="K822">
        <v>14890</v>
      </c>
      <c r="Z822" s="24">
        <v>3.9300000000000002E-2</v>
      </c>
      <c r="AA822" s="23">
        <v>115302</v>
      </c>
      <c r="AB822" s="23">
        <v>118930</v>
      </c>
      <c r="AC822" s="23">
        <v>0</v>
      </c>
      <c r="AD822" s="23">
        <v>19362</v>
      </c>
      <c r="AE822" s="23">
        <v>0</v>
      </c>
      <c r="AF822" s="23">
        <v>253594</v>
      </c>
      <c r="AG822">
        <f t="shared" si="12"/>
        <v>6.8927331192518817E-5</v>
      </c>
    </row>
    <row r="823" spans="1:33">
      <c r="A823" t="s">
        <v>45</v>
      </c>
      <c r="B823" t="s">
        <v>1</v>
      </c>
      <c r="C823">
        <v>1989</v>
      </c>
      <c r="D823">
        <v>0</v>
      </c>
      <c r="E823">
        <v>16.87</v>
      </c>
      <c r="F823">
        <v>10712</v>
      </c>
      <c r="G823">
        <v>2471</v>
      </c>
      <c r="H823">
        <v>0</v>
      </c>
      <c r="I823">
        <v>207</v>
      </c>
      <c r="J823">
        <v>1960</v>
      </c>
      <c r="K823">
        <v>15350</v>
      </c>
      <c r="Z823" s="24">
        <v>3.9399999999999998E-2</v>
      </c>
      <c r="AA823" s="23">
        <v>7243</v>
      </c>
      <c r="AB823" s="23">
        <v>3853</v>
      </c>
      <c r="AC823" s="23">
        <v>13104</v>
      </c>
      <c r="AD823" s="23">
        <v>79</v>
      </c>
      <c r="AE823" s="23">
        <v>174</v>
      </c>
      <c r="AF823" s="23">
        <v>24453</v>
      </c>
      <c r="AG823">
        <f t="shared" si="12"/>
        <v>6.646371876506001E-6</v>
      </c>
    </row>
    <row r="824" spans="1:33">
      <c r="A824" t="s">
        <v>45</v>
      </c>
      <c r="B824" t="s">
        <v>1</v>
      </c>
      <c r="C824">
        <v>1990</v>
      </c>
      <c r="D824">
        <v>0</v>
      </c>
      <c r="E824">
        <v>9.73</v>
      </c>
      <c r="F824">
        <v>10352</v>
      </c>
      <c r="G824">
        <v>2844</v>
      </c>
      <c r="H824">
        <v>0</v>
      </c>
      <c r="I824">
        <v>214</v>
      </c>
      <c r="J824">
        <v>1882</v>
      </c>
      <c r="K824">
        <v>15292</v>
      </c>
      <c r="Z824" s="24">
        <v>3.9399999999999998E-2</v>
      </c>
      <c r="AA824" s="23">
        <v>93437</v>
      </c>
      <c r="AB824" s="23">
        <v>47464</v>
      </c>
      <c r="AC824" s="23">
        <v>70446</v>
      </c>
      <c r="AD824" s="23">
        <v>943</v>
      </c>
      <c r="AE824" s="23">
        <v>680</v>
      </c>
      <c r="AF824" s="23">
        <v>212970</v>
      </c>
      <c r="AG824">
        <f t="shared" si="12"/>
        <v>5.7885650780660168E-5</v>
      </c>
    </row>
    <row r="825" spans="1:33">
      <c r="A825" t="s">
        <v>45</v>
      </c>
      <c r="B825" t="s">
        <v>1</v>
      </c>
      <c r="C825">
        <v>1991</v>
      </c>
      <c r="D825">
        <v>0</v>
      </c>
      <c r="E825">
        <v>9.4</v>
      </c>
      <c r="F825">
        <v>11245</v>
      </c>
      <c r="G825">
        <v>4271</v>
      </c>
      <c r="H825">
        <v>1288</v>
      </c>
      <c r="I825">
        <v>210</v>
      </c>
      <c r="J825">
        <v>418</v>
      </c>
      <c r="K825">
        <v>17432</v>
      </c>
      <c r="Z825" s="24">
        <v>3.9399999999999998E-2</v>
      </c>
      <c r="AA825" s="23">
        <v>113691</v>
      </c>
      <c r="AB825" s="23">
        <v>29846</v>
      </c>
      <c r="AC825" s="23">
        <v>108161</v>
      </c>
      <c r="AD825" s="23">
        <v>395</v>
      </c>
      <c r="AE825" s="23">
        <v>1855</v>
      </c>
      <c r="AF825" s="23">
        <v>253948</v>
      </c>
      <c r="AG825">
        <f t="shared" si="12"/>
        <v>6.9023549065347638E-5</v>
      </c>
    </row>
    <row r="826" spans="1:33">
      <c r="A826" t="s">
        <v>45</v>
      </c>
      <c r="B826" t="s">
        <v>1</v>
      </c>
      <c r="C826">
        <v>1992</v>
      </c>
      <c r="D826">
        <v>0</v>
      </c>
      <c r="E826">
        <v>8.76</v>
      </c>
      <c r="F826">
        <v>10414</v>
      </c>
      <c r="G826">
        <v>3576</v>
      </c>
      <c r="H826">
        <v>640</v>
      </c>
      <c r="I826">
        <v>579</v>
      </c>
      <c r="J826">
        <v>886</v>
      </c>
      <c r="K826">
        <v>16095</v>
      </c>
      <c r="Z826" s="24">
        <v>3.9399999999999998E-2</v>
      </c>
      <c r="AA826" s="23">
        <v>2942881</v>
      </c>
      <c r="AB826" s="23">
        <v>4771046</v>
      </c>
      <c r="AC826" s="23">
        <v>1149914</v>
      </c>
      <c r="AD826" s="23">
        <v>0</v>
      </c>
      <c r="AE826" s="23">
        <v>42103</v>
      </c>
      <c r="AF826" s="23">
        <v>8905944</v>
      </c>
      <c r="AG826">
        <f t="shared" si="12"/>
        <v>2.4206525062502498E-3</v>
      </c>
    </row>
    <row r="827" spans="1:33">
      <c r="A827" t="s">
        <v>45</v>
      </c>
      <c r="B827" t="s">
        <v>1</v>
      </c>
      <c r="C827">
        <v>1993</v>
      </c>
      <c r="D827">
        <v>0</v>
      </c>
      <c r="E827">
        <v>11.93</v>
      </c>
      <c r="F827">
        <v>11385</v>
      </c>
      <c r="G827">
        <v>2917</v>
      </c>
      <c r="H827">
        <v>227</v>
      </c>
      <c r="I827">
        <v>1473</v>
      </c>
      <c r="J827">
        <v>652</v>
      </c>
      <c r="K827">
        <v>16654</v>
      </c>
      <c r="Z827" s="24">
        <v>3.9399999999999998E-2</v>
      </c>
      <c r="AA827" s="23">
        <v>9435556</v>
      </c>
      <c r="AB827" s="23">
        <v>7850160</v>
      </c>
      <c r="AC827" s="23">
        <v>2485043</v>
      </c>
      <c r="AD827" s="23">
        <v>0</v>
      </c>
      <c r="AE827" s="23">
        <v>77550</v>
      </c>
      <c r="AF827" s="23">
        <v>19848309</v>
      </c>
      <c r="AG827">
        <f t="shared" si="12"/>
        <v>5.3948081108167074E-3</v>
      </c>
    </row>
    <row r="828" spans="1:33">
      <c r="A828" t="s">
        <v>45</v>
      </c>
      <c r="B828" t="s">
        <v>1</v>
      </c>
      <c r="C828">
        <v>1994</v>
      </c>
      <c r="D828">
        <v>0</v>
      </c>
      <c r="E828">
        <v>9.64</v>
      </c>
      <c r="F828">
        <v>10314</v>
      </c>
      <c r="G828">
        <v>3275</v>
      </c>
      <c r="H828">
        <v>405</v>
      </c>
      <c r="I828">
        <v>173</v>
      </c>
      <c r="J828">
        <v>1671</v>
      </c>
      <c r="K828">
        <v>15838</v>
      </c>
      <c r="Z828" s="24">
        <v>3.95E-2</v>
      </c>
      <c r="AA828" s="23">
        <v>19970</v>
      </c>
      <c r="AB828" s="23">
        <v>13386</v>
      </c>
      <c r="AC828" s="23">
        <v>159991</v>
      </c>
      <c r="AD828" s="23">
        <v>315</v>
      </c>
      <c r="AE828" s="23">
        <v>11975</v>
      </c>
      <c r="AF828" s="23">
        <v>205637</v>
      </c>
      <c r="AG828">
        <f t="shared" si="12"/>
        <v>5.5892527443220237E-5</v>
      </c>
    </row>
    <row r="829" spans="1:33">
      <c r="A829" t="s">
        <v>45</v>
      </c>
      <c r="B829" t="s">
        <v>1</v>
      </c>
      <c r="C829">
        <v>1995</v>
      </c>
      <c r="D829">
        <v>0</v>
      </c>
      <c r="E829">
        <v>12.87</v>
      </c>
      <c r="F829">
        <v>10184</v>
      </c>
      <c r="G829">
        <v>3345</v>
      </c>
      <c r="H829">
        <v>468</v>
      </c>
      <c r="I829">
        <v>216</v>
      </c>
      <c r="J829">
        <v>1692</v>
      </c>
      <c r="K829">
        <v>15905</v>
      </c>
      <c r="Z829" s="24">
        <v>3.95E-2</v>
      </c>
      <c r="AA829" s="23">
        <v>93605</v>
      </c>
      <c r="AB829" s="23">
        <v>47905</v>
      </c>
      <c r="AC829" s="23">
        <v>47946</v>
      </c>
      <c r="AD829" s="23">
        <v>2198</v>
      </c>
      <c r="AE829" s="23">
        <v>16590</v>
      </c>
      <c r="AF829" s="23">
        <v>208244</v>
      </c>
      <c r="AG829">
        <f t="shared" si="12"/>
        <v>5.6601114998205358E-5</v>
      </c>
    </row>
    <row r="830" spans="1:33">
      <c r="A830" t="s">
        <v>45</v>
      </c>
      <c r="B830" t="s">
        <v>1</v>
      </c>
      <c r="C830">
        <v>1996</v>
      </c>
      <c r="D830">
        <v>0</v>
      </c>
      <c r="E830">
        <v>15.79</v>
      </c>
      <c r="F830">
        <v>10970</v>
      </c>
      <c r="G830">
        <v>3968</v>
      </c>
      <c r="H830">
        <v>432</v>
      </c>
      <c r="I830">
        <v>218</v>
      </c>
      <c r="J830">
        <v>1764</v>
      </c>
      <c r="K830">
        <v>17352</v>
      </c>
      <c r="Z830" s="24">
        <v>3.95E-2</v>
      </c>
      <c r="AA830" s="23">
        <v>363915</v>
      </c>
      <c r="AB830" s="23">
        <v>164927</v>
      </c>
      <c r="AC830" s="23">
        <v>69437</v>
      </c>
      <c r="AD830" s="23">
        <v>0</v>
      </c>
      <c r="AE830" s="23">
        <v>0</v>
      </c>
      <c r="AF830" s="23">
        <v>598279</v>
      </c>
      <c r="AG830">
        <f t="shared" si="12"/>
        <v>1.6261336931681732E-4</v>
      </c>
    </row>
    <row r="831" spans="1:33">
      <c r="A831" t="s">
        <v>45</v>
      </c>
      <c r="B831" t="s">
        <v>1</v>
      </c>
      <c r="C831">
        <v>1997</v>
      </c>
      <c r="D831">
        <v>0</v>
      </c>
      <c r="E831">
        <v>9.5500000000000007</v>
      </c>
      <c r="F831">
        <v>10711</v>
      </c>
      <c r="G831">
        <v>3968</v>
      </c>
      <c r="H831">
        <v>930</v>
      </c>
      <c r="I831">
        <v>240</v>
      </c>
      <c r="J831">
        <v>1213</v>
      </c>
      <c r="K831">
        <v>17062</v>
      </c>
      <c r="Z831" s="24">
        <v>3.9599999999999996E-2</v>
      </c>
      <c r="AA831" s="23">
        <v>2743</v>
      </c>
      <c r="AB831" s="23">
        <v>0</v>
      </c>
      <c r="AC831" s="23">
        <v>0</v>
      </c>
      <c r="AD831" s="23">
        <v>0</v>
      </c>
      <c r="AE831" s="23">
        <v>0</v>
      </c>
      <c r="AF831" s="23">
        <v>2743</v>
      </c>
      <c r="AG831">
        <f t="shared" si="12"/>
        <v>7.4555261347302825E-7</v>
      </c>
    </row>
    <row r="832" spans="1:33">
      <c r="A832" t="s">
        <v>45</v>
      </c>
      <c r="B832" t="s">
        <v>1</v>
      </c>
      <c r="C832">
        <v>1998</v>
      </c>
      <c r="D832">
        <v>0</v>
      </c>
      <c r="E832">
        <v>8.5299999999999994</v>
      </c>
      <c r="F832">
        <v>9975</v>
      </c>
      <c r="G832">
        <v>4093</v>
      </c>
      <c r="H832">
        <v>752</v>
      </c>
      <c r="I832">
        <v>262</v>
      </c>
      <c r="J832">
        <v>1407</v>
      </c>
      <c r="K832">
        <v>16489</v>
      </c>
      <c r="Z832" s="24">
        <v>3.9599999999999996E-2</v>
      </c>
      <c r="AA832" s="23">
        <v>6978</v>
      </c>
      <c r="AB832" s="23">
        <v>4218</v>
      </c>
      <c r="AC832" s="23">
        <v>9937</v>
      </c>
      <c r="AD832" s="23">
        <v>67</v>
      </c>
      <c r="AE832" s="23">
        <v>186</v>
      </c>
      <c r="AF832" s="23">
        <v>21386</v>
      </c>
      <c r="AG832">
        <f t="shared" si="12"/>
        <v>5.8127554472235442E-6</v>
      </c>
    </row>
    <row r="833" spans="1:33">
      <c r="A833" t="s">
        <v>45</v>
      </c>
      <c r="B833" t="s">
        <v>1</v>
      </c>
      <c r="C833">
        <v>1999</v>
      </c>
      <c r="D833">
        <v>0</v>
      </c>
      <c r="E833">
        <v>7.67</v>
      </c>
      <c r="F833">
        <v>14019</v>
      </c>
      <c r="G833">
        <v>3136</v>
      </c>
      <c r="H833">
        <v>0</v>
      </c>
      <c r="I833">
        <v>0</v>
      </c>
      <c r="J833">
        <v>0</v>
      </c>
      <c r="K833">
        <v>17155</v>
      </c>
      <c r="Z833" s="24">
        <v>3.9599999999999996E-2</v>
      </c>
      <c r="AA833" s="23">
        <v>12789</v>
      </c>
      <c r="AB833" s="23">
        <v>9463</v>
      </c>
      <c r="AC833" s="23">
        <v>1015</v>
      </c>
      <c r="AD833" s="23">
        <v>194</v>
      </c>
      <c r="AE833" s="23">
        <v>0</v>
      </c>
      <c r="AF833" s="23">
        <v>23461</v>
      </c>
      <c r="AG833">
        <f t="shared" si="12"/>
        <v>6.3767443910647888E-6</v>
      </c>
    </row>
    <row r="834" spans="1:33">
      <c r="A834" t="s">
        <v>45</v>
      </c>
      <c r="B834" t="s">
        <v>1</v>
      </c>
      <c r="C834">
        <v>2000</v>
      </c>
      <c r="D834">
        <v>0</v>
      </c>
      <c r="E834">
        <v>7.41</v>
      </c>
      <c r="F834">
        <v>11500</v>
      </c>
      <c r="G834">
        <v>6620</v>
      </c>
      <c r="H834">
        <v>0</v>
      </c>
      <c r="I834">
        <v>0</v>
      </c>
      <c r="J834">
        <v>0</v>
      </c>
      <c r="K834">
        <v>18120</v>
      </c>
      <c r="Z834" s="24">
        <v>3.9599999999999996E-2</v>
      </c>
      <c r="AA834" s="23">
        <v>36900</v>
      </c>
      <c r="AB834" s="23">
        <v>3639</v>
      </c>
      <c r="AC834" s="23">
        <v>15175</v>
      </c>
      <c r="AD834" s="23">
        <v>338</v>
      </c>
      <c r="AE834" s="23">
        <v>0</v>
      </c>
      <c r="AF834" s="23">
        <v>56052</v>
      </c>
      <c r="AG834">
        <f t="shared" si="12"/>
        <v>1.5235040135031053E-5</v>
      </c>
    </row>
    <row r="835" spans="1:33">
      <c r="A835" t="s">
        <v>45</v>
      </c>
      <c r="B835" t="s">
        <v>1</v>
      </c>
      <c r="C835">
        <v>2001</v>
      </c>
      <c r="D835">
        <v>0</v>
      </c>
      <c r="E835">
        <v>2.82</v>
      </c>
      <c r="F835">
        <v>13144</v>
      </c>
      <c r="G835">
        <v>5633</v>
      </c>
      <c r="H835">
        <v>0</v>
      </c>
      <c r="I835">
        <v>0</v>
      </c>
      <c r="J835">
        <v>0</v>
      </c>
      <c r="K835">
        <v>18777</v>
      </c>
      <c r="Z835" s="24">
        <v>3.9599999999999996E-2</v>
      </c>
      <c r="AA835" s="23">
        <v>47735</v>
      </c>
      <c r="AB835" s="23">
        <v>60147</v>
      </c>
      <c r="AC835" s="23">
        <v>43593</v>
      </c>
      <c r="AD835" s="23">
        <v>0</v>
      </c>
      <c r="AE835" s="23">
        <v>0</v>
      </c>
      <c r="AF835" s="23">
        <v>151475</v>
      </c>
      <c r="AG835">
        <f t="shared" ref="AG835:AG898" si="13">AF835/AF$3340</f>
        <v>4.1171192900410851E-5</v>
      </c>
    </row>
    <row r="836" spans="1:33">
      <c r="A836" t="s">
        <v>45</v>
      </c>
      <c r="B836" t="s">
        <v>1</v>
      </c>
      <c r="C836">
        <v>2002</v>
      </c>
      <c r="D836">
        <v>0</v>
      </c>
      <c r="E836">
        <v>8.31</v>
      </c>
      <c r="F836">
        <v>10007</v>
      </c>
      <c r="G836">
        <v>7245</v>
      </c>
      <c r="H836">
        <v>0</v>
      </c>
      <c r="I836">
        <v>0</v>
      </c>
      <c r="J836">
        <v>0</v>
      </c>
      <c r="K836">
        <v>17252</v>
      </c>
      <c r="Z836" s="24">
        <v>3.9599999999999996E-2</v>
      </c>
      <c r="AA836" s="23">
        <v>119525</v>
      </c>
      <c r="AB836" s="23">
        <v>134019</v>
      </c>
      <c r="AC836" s="23">
        <v>0</v>
      </c>
      <c r="AD836" s="23">
        <v>0</v>
      </c>
      <c r="AE836" s="23">
        <v>21798</v>
      </c>
      <c r="AF836" s="23">
        <v>275342</v>
      </c>
      <c r="AG836">
        <f t="shared" si="13"/>
        <v>7.4838478927776361E-5</v>
      </c>
    </row>
    <row r="837" spans="1:33">
      <c r="A837" t="s">
        <v>45</v>
      </c>
      <c r="B837" t="s">
        <v>1</v>
      </c>
      <c r="C837">
        <v>2003</v>
      </c>
      <c r="D837">
        <v>0</v>
      </c>
      <c r="E837">
        <v>9.91</v>
      </c>
      <c r="F837">
        <v>10887</v>
      </c>
      <c r="G837">
        <v>7098</v>
      </c>
      <c r="H837">
        <v>0</v>
      </c>
      <c r="I837">
        <v>0</v>
      </c>
      <c r="J837">
        <v>0</v>
      </c>
      <c r="K837">
        <v>17985</v>
      </c>
      <c r="Z837" s="24">
        <v>3.9599999999999996E-2</v>
      </c>
      <c r="AA837" s="23">
        <v>116268</v>
      </c>
      <c r="AB837" s="23">
        <v>137633</v>
      </c>
      <c r="AC837" s="23">
        <v>0</v>
      </c>
      <c r="AD837" s="23">
        <v>0</v>
      </c>
      <c r="AE837" s="23">
        <v>25468</v>
      </c>
      <c r="AF837" s="23">
        <v>279369</v>
      </c>
      <c r="AG837">
        <f t="shared" si="13"/>
        <v>7.5933025181679339E-5</v>
      </c>
    </row>
    <row r="838" spans="1:33">
      <c r="A838" t="s">
        <v>45</v>
      </c>
      <c r="B838" t="s">
        <v>1</v>
      </c>
      <c r="C838">
        <v>2004</v>
      </c>
      <c r="D838">
        <v>0</v>
      </c>
      <c r="E838">
        <v>7.18</v>
      </c>
      <c r="F838">
        <v>9755</v>
      </c>
      <c r="G838">
        <v>8240</v>
      </c>
      <c r="H838">
        <v>0</v>
      </c>
      <c r="I838">
        <v>0</v>
      </c>
      <c r="J838">
        <v>0</v>
      </c>
      <c r="K838">
        <v>17995</v>
      </c>
      <c r="Z838" s="24">
        <v>3.9599999999999996E-2</v>
      </c>
      <c r="AA838" s="23">
        <v>150110</v>
      </c>
      <c r="AB838" s="23">
        <v>430153</v>
      </c>
      <c r="AC838" s="23">
        <v>187618</v>
      </c>
      <c r="AD838" s="23">
        <v>0</v>
      </c>
      <c r="AE838" s="23">
        <v>344</v>
      </c>
      <c r="AF838" s="23">
        <v>768225</v>
      </c>
      <c r="AG838">
        <f t="shared" si="13"/>
        <v>2.088050151240675E-4</v>
      </c>
    </row>
    <row r="839" spans="1:33">
      <c r="A839" t="s">
        <v>45</v>
      </c>
      <c r="B839" t="s">
        <v>1</v>
      </c>
      <c r="C839">
        <v>2005</v>
      </c>
      <c r="D839">
        <v>0</v>
      </c>
      <c r="E839">
        <v>3.33</v>
      </c>
      <c r="F839">
        <v>9810</v>
      </c>
      <c r="G839">
        <v>8234</v>
      </c>
      <c r="H839">
        <v>0</v>
      </c>
      <c r="I839">
        <v>0</v>
      </c>
      <c r="J839">
        <v>0</v>
      </c>
      <c r="K839">
        <v>18044</v>
      </c>
      <c r="Z839" s="24">
        <v>3.9699999999999999E-2</v>
      </c>
      <c r="AA839" s="23">
        <v>77627</v>
      </c>
      <c r="AB839" s="23">
        <v>67560</v>
      </c>
      <c r="AC839" s="23">
        <v>0</v>
      </c>
      <c r="AD839" s="23">
        <v>3555</v>
      </c>
      <c r="AE839" s="23">
        <v>0</v>
      </c>
      <c r="AF839" s="23">
        <v>148742</v>
      </c>
      <c r="AG839">
        <f t="shared" si="13"/>
        <v>4.0428358305944281E-5</v>
      </c>
    </row>
    <row r="840" spans="1:33">
      <c r="A840" t="s">
        <v>45</v>
      </c>
      <c r="B840" t="s">
        <v>1</v>
      </c>
      <c r="C840">
        <v>2006</v>
      </c>
      <c r="D840">
        <v>0</v>
      </c>
      <c r="E840">
        <v>4.21</v>
      </c>
      <c r="F840">
        <v>9778</v>
      </c>
      <c r="G840">
        <v>7765</v>
      </c>
      <c r="H840">
        <v>0</v>
      </c>
      <c r="I840">
        <v>0</v>
      </c>
      <c r="J840">
        <v>0</v>
      </c>
      <c r="K840">
        <v>17543</v>
      </c>
      <c r="Z840" s="24">
        <v>3.9699999999999999E-2</v>
      </c>
      <c r="AA840" s="23">
        <v>279846</v>
      </c>
      <c r="AB840" s="23">
        <v>233880</v>
      </c>
      <c r="AC840" s="23">
        <v>53494</v>
      </c>
      <c r="AD840" s="23">
        <v>3077</v>
      </c>
      <c r="AE840" s="23">
        <v>37321</v>
      </c>
      <c r="AF840" s="23">
        <v>607618</v>
      </c>
      <c r="AG840">
        <f t="shared" si="13"/>
        <v>1.6515172726695387E-4</v>
      </c>
    </row>
    <row r="841" spans="1:33">
      <c r="A841" t="s">
        <v>46</v>
      </c>
      <c r="B841" t="s">
        <v>1</v>
      </c>
      <c r="C841">
        <v>1988</v>
      </c>
      <c r="D841">
        <v>0</v>
      </c>
      <c r="E841">
        <v>15.62</v>
      </c>
      <c r="F841">
        <v>577</v>
      </c>
      <c r="G841">
        <v>0</v>
      </c>
      <c r="H841">
        <v>0</v>
      </c>
      <c r="I841">
        <v>0</v>
      </c>
      <c r="J841">
        <v>0</v>
      </c>
      <c r="K841">
        <v>577</v>
      </c>
      <c r="Z841" s="24">
        <v>3.9800000000000002E-2</v>
      </c>
      <c r="AA841" s="23">
        <v>306771</v>
      </c>
      <c r="AB841" s="23">
        <v>313529</v>
      </c>
      <c r="AC841" s="23">
        <v>161834</v>
      </c>
      <c r="AD841" s="23">
        <v>0</v>
      </c>
      <c r="AE841" s="23">
        <v>0</v>
      </c>
      <c r="AF841" s="23">
        <v>782134</v>
      </c>
      <c r="AG841">
        <f t="shared" si="13"/>
        <v>2.1258550776015803E-4</v>
      </c>
    </row>
    <row r="842" spans="1:33">
      <c r="A842" t="s">
        <v>46</v>
      </c>
      <c r="B842" t="s">
        <v>1</v>
      </c>
      <c r="C842">
        <v>1989</v>
      </c>
      <c r="D842">
        <v>0</v>
      </c>
      <c r="E842">
        <v>19.2</v>
      </c>
      <c r="F842">
        <v>558</v>
      </c>
      <c r="G842">
        <v>0</v>
      </c>
      <c r="H842">
        <v>0</v>
      </c>
      <c r="I842">
        <v>0</v>
      </c>
      <c r="J842">
        <v>0</v>
      </c>
      <c r="K842">
        <v>558</v>
      </c>
      <c r="Z842" s="24">
        <v>0.04</v>
      </c>
      <c r="AA842" s="23">
        <v>5111</v>
      </c>
      <c r="AB842" s="23">
        <v>4220</v>
      </c>
      <c r="AC842" s="23">
        <v>947</v>
      </c>
      <c r="AD842" s="23">
        <v>0</v>
      </c>
      <c r="AE842" s="23">
        <v>0</v>
      </c>
      <c r="AF842" s="23">
        <v>10278</v>
      </c>
      <c r="AG842">
        <f t="shared" si="13"/>
        <v>2.7935799348435233E-6</v>
      </c>
    </row>
    <row r="843" spans="1:33">
      <c r="A843" t="s">
        <v>46</v>
      </c>
      <c r="B843" t="s">
        <v>1</v>
      </c>
      <c r="C843">
        <v>1990</v>
      </c>
      <c r="D843">
        <v>0</v>
      </c>
      <c r="E843">
        <v>13.7</v>
      </c>
      <c r="F843">
        <v>553</v>
      </c>
      <c r="G843">
        <v>0</v>
      </c>
      <c r="H843">
        <v>0</v>
      </c>
      <c r="I843">
        <v>0</v>
      </c>
      <c r="J843">
        <v>0</v>
      </c>
      <c r="K843">
        <v>553</v>
      </c>
      <c r="Z843" s="24">
        <v>0.04</v>
      </c>
      <c r="AA843" s="23">
        <v>23506</v>
      </c>
      <c r="AB843" s="23">
        <v>18225</v>
      </c>
      <c r="AC843" s="23">
        <v>0</v>
      </c>
      <c r="AD843" s="23">
        <v>0</v>
      </c>
      <c r="AE843" s="23">
        <v>0</v>
      </c>
      <c r="AF843" s="23">
        <v>41731</v>
      </c>
      <c r="AG843">
        <f t="shared" si="13"/>
        <v>1.1342565115874205E-5</v>
      </c>
    </row>
    <row r="844" spans="1:33">
      <c r="A844" t="s">
        <v>46</v>
      </c>
      <c r="B844" t="s">
        <v>1</v>
      </c>
      <c r="C844">
        <v>1991</v>
      </c>
      <c r="D844">
        <v>0</v>
      </c>
      <c r="E844">
        <v>2.0499999999999998</v>
      </c>
      <c r="F844">
        <v>594</v>
      </c>
      <c r="G844">
        <v>0</v>
      </c>
      <c r="H844">
        <v>0</v>
      </c>
      <c r="I844">
        <v>0</v>
      </c>
      <c r="J844">
        <v>0</v>
      </c>
      <c r="K844">
        <v>594</v>
      </c>
      <c r="Z844" s="24">
        <v>0.04</v>
      </c>
      <c r="AA844" s="23">
        <v>39130</v>
      </c>
      <c r="AB844" s="23">
        <v>20836</v>
      </c>
      <c r="AC844" s="23">
        <v>0</v>
      </c>
      <c r="AD844" s="23">
        <v>0</v>
      </c>
      <c r="AE844" s="23">
        <v>3895</v>
      </c>
      <c r="AF844" s="23">
        <v>63861</v>
      </c>
      <c r="AG844">
        <f t="shared" si="13"/>
        <v>1.7357541177178659E-5</v>
      </c>
    </row>
    <row r="845" spans="1:33">
      <c r="A845" t="s">
        <v>46</v>
      </c>
      <c r="B845" t="s">
        <v>1</v>
      </c>
      <c r="C845">
        <v>1992</v>
      </c>
      <c r="D845">
        <v>0</v>
      </c>
      <c r="E845">
        <v>2.0699999999999998</v>
      </c>
      <c r="F845">
        <v>612</v>
      </c>
      <c r="G845">
        <v>0</v>
      </c>
      <c r="H845">
        <v>0</v>
      </c>
      <c r="I845">
        <v>0</v>
      </c>
      <c r="J845">
        <v>0</v>
      </c>
      <c r="K845">
        <v>612</v>
      </c>
      <c r="Z845" s="24">
        <v>0.04</v>
      </c>
      <c r="AA845" s="23">
        <v>43114</v>
      </c>
      <c r="AB845" s="23">
        <v>35016</v>
      </c>
      <c r="AC845" s="23">
        <v>0</v>
      </c>
      <c r="AD845" s="23">
        <v>31</v>
      </c>
      <c r="AE845" s="23">
        <v>0</v>
      </c>
      <c r="AF845" s="23">
        <v>78161</v>
      </c>
      <c r="AG845">
        <f t="shared" si="13"/>
        <v>2.1244308356421934E-5</v>
      </c>
    </row>
    <row r="846" spans="1:33">
      <c r="A846" t="s">
        <v>46</v>
      </c>
      <c r="B846" t="s">
        <v>1</v>
      </c>
      <c r="C846">
        <v>1993</v>
      </c>
      <c r="D846">
        <v>0</v>
      </c>
      <c r="E846">
        <v>1.44</v>
      </c>
      <c r="F846">
        <v>638</v>
      </c>
      <c r="G846">
        <v>0</v>
      </c>
      <c r="H846">
        <v>0</v>
      </c>
      <c r="I846">
        <v>0</v>
      </c>
      <c r="J846">
        <v>0</v>
      </c>
      <c r="K846">
        <v>638</v>
      </c>
      <c r="Z846" s="24">
        <v>0.04</v>
      </c>
      <c r="AA846" s="23">
        <v>29149</v>
      </c>
      <c r="AB846" s="23">
        <v>15263</v>
      </c>
      <c r="AC846" s="23">
        <v>43978</v>
      </c>
      <c r="AD846" s="23">
        <v>0</v>
      </c>
      <c r="AE846" s="23">
        <v>2767</v>
      </c>
      <c r="AF846" s="23">
        <v>91157</v>
      </c>
      <c r="AG846">
        <f t="shared" si="13"/>
        <v>2.4776645857222326E-5</v>
      </c>
    </row>
    <row r="847" spans="1:33">
      <c r="A847" t="s">
        <v>46</v>
      </c>
      <c r="B847" t="s">
        <v>1</v>
      </c>
      <c r="C847">
        <v>1994</v>
      </c>
      <c r="D847">
        <v>0</v>
      </c>
      <c r="E847">
        <v>13.39</v>
      </c>
      <c r="F847">
        <v>621</v>
      </c>
      <c r="G847">
        <v>0</v>
      </c>
      <c r="H847">
        <v>0</v>
      </c>
      <c r="I847">
        <v>0</v>
      </c>
      <c r="J847">
        <v>0</v>
      </c>
      <c r="K847">
        <v>621</v>
      </c>
      <c r="Z847" s="24">
        <v>0.04</v>
      </c>
      <c r="AA847" s="23">
        <v>31400</v>
      </c>
      <c r="AB847" s="23">
        <v>16221</v>
      </c>
      <c r="AC847" s="23">
        <v>46303</v>
      </c>
      <c r="AD847" s="23">
        <v>0</v>
      </c>
      <c r="AE847" s="23">
        <v>2740</v>
      </c>
      <c r="AF847" s="23">
        <v>96664</v>
      </c>
      <c r="AG847">
        <f t="shared" si="13"/>
        <v>2.6273458924081954E-5</v>
      </c>
    </row>
    <row r="848" spans="1:33">
      <c r="A848" t="s">
        <v>46</v>
      </c>
      <c r="B848" t="s">
        <v>1</v>
      </c>
      <c r="C848">
        <v>1995</v>
      </c>
      <c r="D848">
        <v>0</v>
      </c>
      <c r="E848">
        <v>9.2899999999999991</v>
      </c>
      <c r="F848">
        <v>653</v>
      </c>
      <c r="G848">
        <v>0</v>
      </c>
      <c r="H848">
        <v>0</v>
      </c>
      <c r="I848">
        <v>0</v>
      </c>
      <c r="J848">
        <v>0</v>
      </c>
      <c r="K848">
        <v>653</v>
      </c>
      <c r="Z848" s="24">
        <v>0.04</v>
      </c>
      <c r="AA848" s="23">
        <v>160294</v>
      </c>
      <c r="AB848" s="23">
        <v>79377</v>
      </c>
      <c r="AC848" s="23">
        <v>84408</v>
      </c>
      <c r="AD848" s="23">
        <v>1177</v>
      </c>
      <c r="AE848" s="23">
        <v>0</v>
      </c>
      <c r="AF848" s="23">
        <v>325256</v>
      </c>
      <c r="AG848">
        <f t="shared" si="13"/>
        <v>8.8405198996639918E-5</v>
      </c>
    </row>
    <row r="849" spans="1:33">
      <c r="A849" t="s">
        <v>46</v>
      </c>
      <c r="B849" t="s">
        <v>1</v>
      </c>
      <c r="C849">
        <v>1996</v>
      </c>
      <c r="D849">
        <v>0</v>
      </c>
      <c r="E849">
        <v>8.6199999999999992</v>
      </c>
      <c r="F849">
        <v>663</v>
      </c>
      <c r="G849">
        <v>0</v>
      </c>
      <c r="H849">
        <v>0</v>
      </c>
      <c r="I849">
        <v>0</v>
      </c>
      <c r="J849">
        <v>0</v>
      </c>
      <c r="K849">
        <v>663</v>
      </c>
      <c r="Z849" s="24">
        <v>0.04</v>
      </c>
      <c r="AA849" s="23">
        <v>388815</v>
      </c>
      <c r="AB849" s="23">
        <v>58802</v>
      </c>
      <c r="AC849" s="23">
        <v>103092</v>
      </c>
      <c r="AD849" s="23">
        <v>604</v>
      </c>
      <c r="AE849" s="23">
        <v>14764</v>
      </c>
      <c r="AF849" s="23">
        <v>566077</v>
      </c>
      <c r="AG849">
        <f t="shared" si="13"/>
        <v>1.5386080451220248E-4</v>
      </c>
    </row>
    <row r="850" spans="1:33">
      <c r="A850" t="s">
        <v>46</v>
      </c>
      <c r="B850" t="s">
        <v>1</v>
      </c>
      <c r="C850">
        <v>1997</v>
      </c>
      <c r="D850">
        <v>0</v>
      </c>
      <c r="E850">
        <v>7.5</v>
      </c>
      <c r="F850">
        <v>801</v>
      </c>
      <c r="G850">
        <v>0</v>
      </c>
      <c r="H850">
        <v>0</v>
      </c>
      <c r="I850">
        <v>0</v>
      </c>
      <c r="J850">
        <v>0</v>
      </c>
      <c r="K850">
        <v>801</v>
      </c>
      <c r="Z850" s="24">
        <v>0.04</v>
      </c>
      <c r="AA850" s="23">
        <v>604618</v>
      </c>
      <c r="AB850" s="23">
        <v>918079</v>
      </c>
      <c r="AC850" s="23">
        <v>58054</v>
      </c>
      <c r="AD850" s="23">
        <v>0</v>
      </c>
      <c r="AE850" s="23">
        <v>0</v>
      </c>
      <c r="AF850" s="23">
        <v>1580751</v>
      </c>
      <c r="AG850">
        <f t="shared" si="13"/>
        <v>4.296511262486704E-4</v>
      </c>
    </row>
    <row r="851" spans="1:33">
      <c r="A851" t="s">
        <v>46</v>
      </c>
      <c r="B851" t="s">
        <v>1</v>
      </c>
      <c r="C851">
        <v>1998</v>
      </c>
      <c r="D851">
        <v>0</v>
      </c>
      <c r="E851">
        <v>9.26</v>
      </c>
      <c r="F851">
        <v>741</v>
      </c>
      <c r="G851">
        <v>0</v>
      </c>
      <c r="H851">
        <v>0</v>
      </c>
      <c r="I851">
        <v>0</v>
      </c>
      <c r="J851">
        <v>0</v>
      </c>
      <c r="K851">
        <v>741</v>
      </c>
      <c r="Z851" s="24">
        <v>0.04</v>
      </c>
      <c r="AA851" s="23">
        <v>3014461</v>
      </c>
      <c r="AB851" s="23">
        <v>1783722</v>
      </c>
      <c r="AC851" s="23">
        <v>864680</v>
      </c>
      <c r="AD851" s="23">
        <v>19701</v>
      </c>
      <c r="AE851" s="23">
        <v>0</v>
      </c>
      <c r="AF851" s="23">
        <v>5682564</v>
      </c>
      <c r="AG851">
        <f t="shared" si="13"/>
        <v>1.5445316957447121E-3</v>
      </c>
    </row>
    <row r="852" spans="1:33">
      <c r="A852" t="s">
        <v>46</v>
      </c>
      <c r="B852" t="s">
        <v>1</v>
      </c>
      <c r="C852">
        <v>1999</v>
      </c>
      <c r="D852">
        <v>0</v>
      </c>
      <c r="E852">
        <v>14.11</v>
      </c>
      <c r="F852">
        <v>675</v>
      </c>
      <c r="G852">
        <v>0</v>
      </c>
      <c r="H852">
        <v>0</v>
      </c>
      <c r="I852">
        <v>0</v>
      </c>
      <c r="J852">
        <v>0</v>
      </c>
      <c r="K852">
        <v>675</v>
      </c>
      <c r="Z852" s="24">
        <v>0.04</v>
      </c>
      <c r="AA852" s="23">
        <v>7098730</v>
      </c>
      <c r="AB852" s="23">
        <v>7108498</v>
      </c>
      <c r="AC852" s="23">
        <v>4213247</v>
      </c>
      <c r="AD852" s="23">
        <v>0</v>
      </c>
      <c r="AE852" s="23">
        <v>5379</v>
      </c>
      <c r="AF852" s="23">
        <v>18425854</v>
      </c>
      <c r="AG852">
        <f t="shared" si="13"/>
        <v>5.0081821382327567E-3</v>
      </c>
    </row>
    <row r="853" spans="1:33">
      <c r="A853" t="s">
        <v>46</v>
      </c>
      <c r="B853" t="s">
        <v>1</v>
      </c>
      <c r="C853">
        <v>2000</v>
      </c>
      <c r="D853">
        <v>0</v>
      </c>
      <c r="E853">
        <v>2.2799999999999998</v>
      </c>
      <c r="F853">
        <v>788</v>
      </c>
      <c r="G853">
        <v>0</v>
      </c>
      <c r="H853">
        <v>0</v>
      </c>
      <c r="I853">
        <v>0</v>
      </c>
      <c r="J853">
        <v>0</v>
      </c>
      <c r="K853">
        <v>788</v>
      </c>
      <c r="Z853" s="24">
        <v>4.0099999999999997E-2</v>
      </c>
      <c r="AA853" s="23">
        <v>5093</v>
      </c>
      <c r="AB853" s="23">
        <v>4170</v>
      </c>
      <c r="AC853" s="23">
        <v>897</v>
      </c>
      <c r="AD853" s="23">
        <v>0</v>
      </c>
      <c r="AE853" s="23">
        <v>0</v>
      </c>
      <c r="AF853" s="23">
        <v>10160</v>
      </c>
      <c r="AG853">
        <f t="shared" si="13"/>
        <v>2.7615073105672501E-6</v>
      </c>
    </row>
    <row r="854" spans="1:33">
      <c r="A854" t="s">
        <v>46</v>
      </c>
      <c r="B854" t="s">
        <v>1</v>
      </c>
      <c r="C854">
        <v>2001</v>
      </c>
      <c r="D854">
        <v>0</v>
      </c>
      <c r="E854">
        <v>5.54</v>
      </c>
      <c r="F854">
        <v>787</v>
      </c>
      <c r="G854">
        <v>0</v>
      </c>
      <c r="H854">
        <v>0</v>
      </c>
      <c r="I854">
        <v>0</v>
      </c>
      <c r="J854">
        <v>0</v>
      </c>
      <c r="K854">
        <v>787</v>
      </c>
      <c r="Z854" s="24">
        <v>4.0099999999999997E-2</v>
      </c>
      <c r="AA854" s="23">
        <v>34113</v>
      </c>
      <c r="AB854" s="23">
        <v>3523</v>
      </c>
      <c r="AC854" s="23">
        <v>13276</v>
      </c>
      <c r="AD854" s="23">
        <v>305</v>
      </c>
      <c r="AE854" s="23">
        <v>0</v>
      </c>
      <c r="AF854" s="23">
        <v>51217</v>
      </c>
      <c r="AG854">
        <f t="shared" si="13"/>
        <v>1.3920877945405793E-5</v>
      </c>
    </row>
    <row r="855" spans="1:33">
      <c r="A855" t="s">
        <v>46</v>
      </c>
      <c r="B855" t="s">
        <v>1</v>
      </c>
      <c r="C855">
        <v>2002</v>
      </c>
      <c r="D855">
        <v>0</v>
      </c>
      <c r="E855">
        <v>4.37</v>
      </c>
      <c r="F855">
        <v>833</v>
      </c>
      <c r="G855">
        <v>0</v>
      </c>
      <c r="H855">
        <v>0</v>
      </c>
      <c r="I855">
        <v>0</v>
      </c>
      <c r="J855">
        <v>0</v>
      </c>
      <c r="K855">
        <v>833</v>
      </c>
      <c r="Z855" s="24">
        <v>4.0099999999999997E-2</v>
      </c>
      <c r="AA855" s="23">
        <v>114538</v>
      </c>
      <c r="AB855" s="23">
        <v>136616</v>
      </c>
      <c r="AC855" s="23">
        <v>0</v>
      </c>
      <c r="AD855" s="23">
        <v>21735</v>
      </c>
      <c r="AE855" s="23">
        <v>0</v>
      </c>
      <c r="AF855" s="23">
        <v>272889</v>
      </c>
      <c r="AG855">
        <f t="shared" si="13"/>
        <v>7.4171748865490782E-5</v>
      </c>
    </row>
    <row r="856" spans="1:33">
      <c r="A856" t="s">
        <v>46</v>
      </c>
      <c r="B856" t="s">
        <v>1</v>
      </c>
      <c r="C856">
        <v>2003</v>
      </c>
      <c r="D856">
        <v>0</v>
      </c>
      <c r="E856">
        <v>2.41</v>
      </c>
      <c r="F856">
        <v>828</v>
      </c>
      <c r="G856">
        <v>0</v>
      </c>
      <c r="H856">
        <v>0</v>
      </c>
      <c r="I856">
        <v>0</v>
      </c>
      <c r="J856">
        <v>0</v>
      </c>
      <c r="K856">
        <v>828</v>
      </c>
      <c r="Z856" s="24">
        <v>4.0099999999999997E-2</v>
      </c>
      <c r="AA856" s="23">
        <v>350012</v>
      </c>
      <c r="AB856" s="23">
        <v>160837</v>
      </c>
      <c r="AC856" s="23">
        <v>64123</v>
      </c>
      <c r="AD856" s="23">
        <v>0</v>
      </c>
      <c r="AE856" s="23">
        <v>0</v>
      </c>
      <c r="AF856" s="23">
        <v>574972</v>
      </c>
      <c r="AG856">
        <f t="shared" si="13"/>
        <v>1.5627848241845207E-4</v>
      </c>
    </row>
    <row r="857" spans="1:33">
      <c r="A857" t="s">
        <v>46</v>
      </c>
      <c r="B857" t="s">
        <v>1</v>
      </c>
      <c r="C857">
        <v>2004</v>
      </c>
      <c r="D857">
        <v>0</v>
      </c>
      <c r="E857">
        <v>1.5</v>
      </c>
      <c r="F857">
        <v>861</v>
      </c>
      <c r="G857">
        <v>0</v>
      </c>
      <c r="H857">
        <v>0</v>
      </c>
      <c r="I857">
        <v>0</v>
      </c>
      <c r="J857">
        <v>0</v>
      </c>
      <c r="K857">
        <v>861</v>
      </c>
      <c r="Z857" s="24">
        <v>4.0099999999999997E-2</v>
      </c>
      <c r="AA857" s="23">
        <v>622639</v>
      </c>
      <c r="AB857" s="23">
        <v>528932</v>
      </c>
      <c r="AC857" s="23">
        <v>450937</v>
      </c>
      <c r="AD857" s="23">
        <v>0</v>
      </c>
      <c r="AE857" s="23">
        <v>0</v>
      </c>
      <c r="AF857" s="23">
        <v>1602508</v>
      </c>
      <c r="AG857">
        <f t="shared" si="13"/>
        <v>4.3556472020103373E-4</v>
      </c>
    </row>
    <row r="858" spans="1:33">
      <c r="A858" t="s">
        <v>46</v>
      </c>
      <c r="B858" t="s">
        <v>1</v>
      </c>
      <c r="C858">
        <v>2005</v>
      </c>
      <c r="D858">
        <v>0</v>
      </c>
      <c r="E858">
        <v>2.87</v>
      </c>
      <c r="F858">
        <v>870</v>
      </c>
      <c r="G858">
        <v>0</v>
      </c>
      <c r="H858">
        <v>0</v>
      </c>
      <c r="I858">
        <v>0</v>
      </c>
      <c r="J858">
        <v>0</v>
      </c>
      <c r="K858">
        <v>870</v>
      </c>
      <c r="Z858" s="24">
        <v>4.0099999999999997E-2</v>
      </c>
      <c r="AA858" s="23">
        <v>3260325</v>
      </c>
      <c r="AB858" s="23">
        <v>3885959</v>
      </c>
      <c r="AC858" s="23">
        <v>1340396</v>
      </c>
      <c r="AD858" s="23">
        <v>17450</v>
      </c>
      <c r="AE858" s="23">
        <v>956363</v>
      </c>
      <c r="AF858" s="23">
        <v>9460493</v>
      </c>
      <c r="AG858">
        <f t="shared" si="13"/>
        <v>2.5713799784518009E-3</v>
      </c>
    </row>
    <row r="859" spans="1:33">
      <c r="A859" t="s">
        <v>46</v>
      </c>
      <c r="B859" t="s">
        <v>1</v>
      </c>
      <c r="C859">
        <v>2006</v>
      </c>
      <c r="D859">
        <v>0</v>
      </c>
      <c r="E859">
        <v>7.54</v>
      </c>
      <c r="F859">
        <v>877</v>
      </c>
      <c r="G859">
        <v>0</v>
      </c>
      <c r="H859">
        <v>0</v>
      </c>
      <c r="I859">
        <v>0</v>
      </c>
      <c r="J859">
        <v>0</v>
      </c>
      <c r="K859">
        <v>877</v>
      </c>
      <c r="Z859" s="24">
        <v>4.0099999999999997E-2</v>
      </c>
      <c r="AA859" s="23">
        <v>12902005</v>
      </c>
      <c r="AB859" s="23">
        <v>11867724</v>
      </c>
      <c r="AC859" s="23">
        <v>20673894</v>
      </c>
      <c r="AD859" s="23">
        <v>133416</v>
      </c>
      <c r="AE859" s="23">
        <v>571694</v>
      </c>
      <c r="AF859" s="23">
        <v>46148733</v>
      </c>
      <c r="AG859">
        <f t="shared" si="13"/>
        <v>1.2543313341822451E-2</v>
      </c>
    </row>
    <row r="860" spans="1:33">
      <c r="A860" t="s">
        <v>47</v>
      </c>
      <c r="B860" t="s">
        <v>1</v>
      </c>
      <c r="C860">
        <v>1988</v>
      </c>
      <c r="D860">
        <v>0</v>
      </c>
      <c r="E860">
        <v>0</v>
      </c>
      <c r="F860">
        <v>2418</v>
      </c>
      <c r="G860">
        <v>627</v>
      </c>
      <c r="H860">
        <v>0</v>
      </c>
      <c r="I860">
        <v>0</v>
      </c>
      <c r="J860">
        <v>0</v>
      </c>
      <c r="K860">
        <v>3045</v>
      </c>
      <c r="Z860" s="24">
        <v>4.0199999999999993E-2</v>
      </c>
      <c r="AA860" s="23">
        <v>13314</v>
      </c>
      <c r="AB860" s="23">
        <v>2458</v>
      </c>
      <c r="AC860" s="23">
        <v>18418</v>
      </c>
      <c r="AD860" s="23">
        <v>78</v>
      </c>
      <c r="AE860" s="23">
        <v>1052</v>
      </c>
      <c r="AF860" s="23">
        <v>35320</v>
      </c>
      <c r="AG860">
        <f t="shared" si="13"/>
        <v>9.600043130830243E-6</v>
      </c>
    </row>
    <row r="861" spans="1:33">
      <c r="A861" t="s">
        <v>47</v>
      </c>
      <c r="B861" t="s">
        <v>1</v>
      </c>
      <c r="C861">
        <v>1989</v>
      </c>
      <c r="D861">
        <v>0</v>
      </c>
      <c r="E861">
        <v>0</v>
      </c>
      <c r="F861">
        <v>2392</v>
      </c>
      <c r="G861">
        <v>460</v>
      </c>
      <c r="H861">
        <v>0</v>
      </c>
      <c r="I861">
        <v>0</v>
      </c>
      <c r="J861">
        <v>0</v>
      </c>
      <c r="K861">
        <v>2852</v>
      </c>
      <c r="Z861" s="24">
        <v>4.0199999999999993E-2</v>
      </c>
      <c r="AA861" s="23">
        <v>38634</v>
      </c>
      <c r="AB861" s="23">
        <v>13329</v>
      </c>
      <c r="AC861" s="23">
        <v>12367</v>
      </c>
      <c r="AD861" s="23">
        <v>282</v>
      </c>
      <c r="AE861" s="23">
        <v>30687</v>
      </c>
      <c r="AF861" s="23">
        <v>95299</v>
      </c>
      <c r="AG861">
        <f t="shared" si="13"/>
        <v>2.5902449329699642E-5</v>
      </c>
    </row>
    <row r="862" spans="1:33">
      <c r="A862" t="s">
        <v>47</v>
      </c>
      <c r="B862" t="s">
        <v>1</v>
      </c>
      <c r="C862">
        <v>1990</v>
      </c>
      <c r="D862">
        <v>0</v>
      </c>
      <c r="E862">
        <v>4.05</v>
      </c>
      <c r="F862">
        <v>1440</v>
      </c>
      <c r="G862">
        <v>1617</v>
      </c>
      <c r="H862">
        <v>0</v>
      </c>
      <c r="I862">
        <v>0</v>
      </c>
      <c r="J862">
        <v>0</v>
      </c>
      <c r="K862">
        <v>3057</v>
      </c>
      <c r="Z862" s="24">
        <v>4.0199999999999993E-2</v>
      </c>
      <c r="AA862" s="23">
        <v>306495</v>
      </c>
      <c r="AB862" s="23">
        <v>58064</v>
      </c>
      <c r="AC862" s="23">
        <v>3290</v>
      </c>
      <c r="AD862" s="23">
        <v>382</v>
      </c>
      <c r="AE862" s="23">
        <v>19281</v>
      </c>
      <c r="AF862" s="23">
        <v>387512</v>
      </c>
      <c r="AG862">
        <f t="shared" si="13"/>
        <v>1.0532649812328112E-4</v>
      </c>
    </row>
    <row r="863" spans="1:33">
      <c r="A863" t="s">
        <v>47</v>
      </c>
      <c r="B863" t="s">
        <v>1</v>
      </c>
      <c r="C863">
        <v>1991</v>
      </c>
      <c r="D863">
        <v>0</v>
      </c>
      <c r="E863">
        <v>1.55</v>
      </c>
      <c r="F863">
        <v>1440</v>
      </c>
      <c r="G863">
        <v>1617</v>
      </c>
      <c r="H863">
        <v>0</v>
      </c>
      <c r="I863">
        <v>0</v>
      </c>
      <c r="J863">
        <v>0</v>
      </c>
      <c r="K863">
        <v>3057</v>
      </c>
      <c r="Z863" s="24">
        <v>4.0300000000000002E-2</v>
      </c>
      <c r="AA863" s="23">
        <v>50224</v>
      </c>
      <c r="AB863" s="23">
        <v>47017</v>
      </c>
      <c r="AC863" s="23">
        <v>13661</v>
      </c>
      <c r="AD863" s="23">
        <v>879</v>
      </c>
      <c r="AE863" s="23">
        <v>38889</v>
      </c>
      <c r="AF863" s="23">
        <v>150670</v>
      </c>
      <c r="AG863">
        <f t="shared" si="13"/>
        <v>4.0952392370390509E-5</v>
      </c>
    </row>
    <row r="864" spans="1:33">
      <c r="A864" t="s">
        <v>47</v>
      </c>
      <c r="B864" t="s">
        <v>1</v>
      </c>
      <c r="C864">
        <v>1992</v>
      </c>
      <c r="D864">
        <v>0</v>
      </c>
      <c r="E864">
        <v>1.55</v>
      </c>
      <c r="F864">
        <v>1440</v>
      </c>
      <c r="G864">
        <v>1617</v>
      </c>
      <c r="H864">
        <v>0</v>
      </c>
      <c r="I864">
        <v>0</v>
      </c>
      <c r="J864">
        <v>0</v>
      </c>
      <c r="K864">
        <v>3057</v>
      </c>
      <c r="Z864" s="24">
        <v>4.0300000000000002E-2</v>
      </c>
      <c r="AA864" s="23">
        <v>88819</v>
      </c>
      <c r="AB864" s="23">
        <v>75357</v>
      </c>
      <c r="AC864" s="23">
        <v>0</v>
      </c>
      <c r="AD864" s="23">
        <v>0</v>
      </c>
      <c r="AE864" s="23">
        <v>0</v>
      </c>
      <c r="AF864" s="23">
        <v>164176</v>
      </c>
      <c r="AG864">
        <f t="shared" si="13"/>
        <v>4.462334884052056E-5</v>
      </c>
    </row>
    <row r="865" spans="1:33">
      <c r="A865" t="s">
        <v>47</v>
      </c>
      <c r="B865" t="s">
        <v>1</v>
      </c>
      <c r="C865">
        <v>1993</v>
      </c>
      <c r="D865">
        <v>0</v>
      </c>
      <c r="E865">
        <v>6.58</v>
      </c>
      <c r="F865">
        <v>2200</v>
      </c>
      <c r="G865">
        <v>678</v>
      </c>
      <c r="H865">
        <v>0</v>
      </c>
      <c r="I865">
        <v>0</v>
      </c>
      <c r="J865">
        <v>574</v>
      </c>
      <c r="K865">
        <v>3452</v>
      </c>
      <c r="Z865" s="24">
        <v>4.0300000000000002E-2</v>
      </c>
      <c r="AA865" s="23">
        <v>127462</v>
      </c>
      <c r="AB865" s="23">
        <v>20437</v>
      </c>
      <c r="AC865" s="23">
        <v>110762</v>
      </c>
      <c r="AD865" s="23">
        <v>0</v>
      </c>
      <c r="AE865" s="23">
        <v>0</v>
      </c>
      <c r="AF865" s="23">
        <v>258661</v>
      </c>
      <c r="AG865">
        <f t="shared" si="13"/>
        <v>7.0304551423094045E-5</v>
      </c>
    </row>
    <row r="866" spans="1:33">
      <c r="A866" t="s">
        <v>47</v>
      </c>
      <c r="B866" t="s">
        <v>1</v>
      </c>
      <c r="C866">
        <v>1994</v>
      </c>
      <c r="D866">
        <v>0</v>
      </c>
      <c r="E866">
        <v>4.1399999999999997</v>
      </c>
      <c r="F866">
        <v>2100</v>
      </c>
      <c r="G866">
        <v>628</v>
      </c>
      <c r="H866">
        <v>0</v>
      </c>
      <c r="I866">
        <v>0</v>
      </c>
      <c r="J866">
        <v>517</v>
      </c>
      <c r="K866">
        <v>3245</v>
      </c>
      <c r="Z866" s="24">
        <v>4.0300000000000002E-2</v>
      </c>
      <c r="AA866" s="23">
        <v>121216</v>
      </c>
      <c r="AB866" s="23">
        <v>57610</v>
      </c>
      <c r="AC866" s="23">
        <v>50365</v>
      </c>
      <c r="AD866" s="23">
        <v>2115</v>
      </c>
      <c r="AE866" s="23">
        <v>33320</v>
      </c>
      <c r="AF866" s="23">
        <v>264626</v>
      </c>
      <c r="AG866">
        <f t="shared" si="13"/>
        <v>7.1925849760449723E-5</v>
      </c>
    </row>
    <row r="867" spans="1:33">
      <c r="A867" t="s">
        <v>47</v>
      </c>
      <c r="B867" t="s">
        <v>1</v>
      </c>
      <c r="C867">
        <v>1995</v>
      </c>
      <c r="D867">
        <v>0</v>
      </c>
      <c r="E867">
        <v>6.26</v>
      </c>
      <c r="F867">
        <v>1526</v>
      </c>
      <c r="G867">
        <v>628</v>
      </c>
      <c r="H867">
        <v>0</v>
      </c>
      <c r="I867">
        <v>0</v>
      </c>
      <c r="J867">
        <v>496</v>
      </c>
      <c r="K867">
        <v>2650</v>
      </c>
      <c r="Z867" s="24">
        <v>4.0300000000000002E-2</v>
      </c>
      <c r="AA867" s="23">
        <v>993949</v>
      </c>
      <c r="AB867" s="23">
        <v>1007304</v>
      </c>
      <c r="AC867" s="23">
        <v>445923</v>
      </c>
      <c r="AD867" s="23">
        <v>7264</v>
      </c>
      <c r="AE867" s="23">
        <v>14404</v>
      </c>
      <c r="AF867" s="23">
        <v>2468844</v>
      </c>
      <c r="AG867">
        <f t="shared" si="13"/>
        <v>6.7103649159941847E-4</v>
      </c>
    </row>
    <row r="868" spans="1:33">
      <c r="A868" t="s">
        <v>47</v>
      </c>
      <c r="B868" t="s">
        <v>1</v>
      </c>
      <c r="C868">
        <v>1996</v>
      </c>
      <c r="D868">
        <v>0</v>
      </c>
      <c r="E868">
        <v>5.12</v>
      </c>
      <c r="F868">
        <v>2031</v>
      </c>
      <c r="G868">
        <v>549</v>
      </c>
      <c r="H868">
        <v>0</v>
      </c>
      <c r="I868">
        <v>0</v>
      </c>
      <c r="J868">
        <v>514</v>
      </c>
      <c r="K868">
        <v>3094</v>
      </c>
      <c r="Z868" s="24">
        <v>4.0399999999999998E-2</v>
      </c>
      <c r="AA868" s="23">
        <v>295048</v>
      </c>
      <c r="AB868" s="23">
        <v>297156</v>
      </c>
      <c r="AC868" s="23">
        <v>160577</v>
      </c>
      <c r="AD868" s="23">
        <v>0</v>
      </c>
      <c r="AE868" s="23">
        <v>0</v>
      </c>
      <c r="AF868" s="23">
        <v>752781</v>
      </c>
      <c r="AG868">
        <f t="shared" si="13"/>
        <v>2.0460730657048475E-4</v>
      </c>
    </row>
    <row r="869" spans="1:33">
      <c r="A869" t="s">
        <v>47</v>
      </c>
      <c r="B869" t="s">
        <v>1</v>
      </c>
      <c r="C869">
        <v>1997</v>
      </c>
      <c r="D869">
        <v>0</v>
      </c>
      <c r="E869">
        <v>5.27</v>
      </c>
      <c r="F869">
        <v>2100</v>
      </c>
      <c r="G869">
        <v>609</v>
      </c>
      <c r="H869">
        <v>0</v>
      </c>
      <c r="I869">
        <v>0</v>
      </c>
      <c r="J869">
        <v>346</v>
      </c>
      <c r="K869">
        <v>3055</v>
      </c>
      <c r="Z869" s="24">
        <v>4.0399999999999998E-2</v>
      </c>
      <c r="AA869" s="23">
        <v>3044169</v>
      </c>
      <c r="AB869" s="23">
        <v>1726751</v>
      </c>
      <c r="AC869" s="23">
        <v>985350</v>
      </c>
      <c r="AD869" s="23">
        <v>15274</v>
      </c>
      <c r="AE869" s="23">
        <v>0</v>
      </c>
      <c r="AF869" s="23">
        <v>5771544</v>
      </c>
      <c r="AG869">
        <f t="shared" si="13"/>
        <v>1.5687166288642273E-3</v>
      </c>
    </row>
    <row r="870" spans="1:33">
      <c r="A870" t="s">
        <v>47</v>
      </c>
      <c r="B870" t="s">
        <v>1</v>
      </c>
      <c r="C870">
        <v>1998</v>
      </c>
      <c r="D870">
        <v>0</v>
      </c>
      <c r="E870">
        <v>5.26</v>
      </c>
      <c r="F870">
        <v>2257</v>
      </c>
      <c r="G870">
        <v>574</v>
      </c>
      <c r="H870">
        <v>0</v>
      </c>
      <c r="I870">
        <v>0</v>
      </c>
      <c r="J870">
        <v>320</v>
      </c>
      <c r="K870">
        <v>3151</v>
      </c>
      <c r="Z870" s="24">
        <v>4.0399999999999998E-2</v>
      </c>
      <c r="AA870" s="23">
        <v>7322964</v>
      </c>
      <c r="AB870" s="23">
        <v>6994492</v>
      </c>
      <c r="AC870" s="23">
        <v>3217089</v>
      </c>
      <c r="AD870" s="23">
        <v>0</v>
      </c>
      <c r="AE870" s="23">
        <v>5502</v>
      </c>
      <c r="AF870" s="23">
        <v>17540047</v>
      </c>
      <c r="AG870">
        <f t="shared" si="13"/>
        <v>4.7674181120268859E-3</v>
      </c>
    </row>
    <row r="871" spans="1:33">
      <c r="A871" t="s">
        <v>47</v>
      </c>
      <c r="B871" t="s">
        <v>1</v>
      </c>
      <c r="C871">
        <v>1999</v>
      </c>
      <c r="D871">
        <v>0</v>
      </c>
      <c r="E871">
        <v>5.16</v>
      </c>
      <c r="F871">
        <v>2446</v>
      </c>
      <c r="G871">
        <v>568</v>
      </c>
      <c r="H871">
        <v>0</v>
      </c>
      <c r="I871">
        <v>0</v>
      </c>
      <c r="J871">
        <v>348</v>
      </c>
      <c r="K871">
        <v>3362</v>
      </c>
      <c r="Z871" s="24">
        <v>4.0500000000000001E-2</v>
      </c>
      <c r="AA871" s="23">
        <v>1440</v>
      </c>
      <c r="AB871" s="23">
        <v>1617</v>
      </c>
      <c r="AC871" s="23">
        <v>0</v>
      </c>
      <c r="AD871" s="23">
        <v>0</v>
      </c>
      <c r="AE871" s="23">
        <v>0</v>
      </c>
      <c r="AF871" s="23">
        <v>3057</v>
      </c>
      <c r="AG871">
        <f t="shared" si="13"/>
        <v>8.3089841027599246E-7</v>
      </c>
    </row>
    <row r="872" spans="1:33">
      <c r="A872" t="s">
        <v>47</v>
      </c>
      <c r="B872" t="s">
        <v>1</v>
      </c>
      <c r="C872">
        <v>2000</v>
      </c>
      <c r="D872">
        <v>0</v>
      </c>
      <c r="E872">
        <v>4.3</v>
      </c>
      <c r="F872">
        <v>2260</v>
      </c>
      <c r="G872">
        <v>588</v>
      </c>
      <c r="H872">
        <v>0</v>
      </c>
      <c r="I872">
        <v>0</v>
      </c>
      <c r="J872">
        <v>405</v>
      </c>
      <c r="K872">
        <v>3253</v>
      </c>
      <c r="Z872" s="24">
        <v>4.0500000000000001E-2</v>
      </c>
      <c r="AA872" s="23">
        <v>325195</v>
      </c>
      <c r="AB872" s="23">
        <v>52033</v>
      </c>
      <c r="AC872" s="23">
        <v>14504</v>
      </c>
      <c r="AD872" s="23">
        <v>0</v>
      </c>
      <c r="AE872" s="23">
        <v>25501</v>
      </c>
      <c r="AF872" s="23">
        <v>417233</v>
      </c>
      <c r="AG872">
        <f t="shared" si="13"/>
        <v>1.1340472241239228E-4</v>
      </c>
    </row>
    <row r="873" spans="1:33">
      <c r="A873" t="s">
        <v>47</v>
      </c>
      <c r="B873" t="s">
        <v>1</v>
      </c>
      <c r="C873">
        <v>2001</v>
      </c>
      <c r="D873">
        <v>0</v>
      </c>
      <c r="E873">
        <v>0</v>
      </c>
      <c r="F873">
        <v>2745</v>
      </c>
      <c r="G873">
        <v>573</v>
      </c>
      <c r="H873">
        <v>0</v>
      </c>
      <c r="I873">
        <v>0</v>
      </c>
      <c r="J873">
        <v>385</v>
      </c>
      <c r="K873">
        <v>3703</v>
      </c>
      <c r="Z873" s="24">
        <v>4.0500000000000001E-2</v>
      </c>
      <c r="AA873" s="23">
        <v>197695</v>
      </c>
      <c r="AB873" s="23">
        <v>355157</v>
      </c>
      <c r="AC873" s="23">
        <v>120654</v>
      </c>
      <c r="AD873" s="23">
        <v>0</v>
      </c>
      <c r="AE873" s="23">
        <v>0</v>
      </c>
      <c r="AF873" s="23">
        <v>673506</v>
      </c>
      <c r="AG873">
        <f t="shared" si="13"/>
        <v>1.8306021089674275E-4</v>
      </c>
    </row>
    <row r="874" spans="1:33">
      <c r="A874" t="s">
        <v>47</v>
      </c>
      <c r="B874" t="s">
        <v>1</v>
      </c>
      <c r="C874">
        <v>2002</v>
      </c>
      <c r="D874">
        <v>0</v>
      </c>
      <c r="E874">
        <v>0</v>
      </c>
      <c r="F874">
        <v>2329</v>
      </c>
      <c r="G874">
        <v>541</v>
      </c>
      <c r="H874">
        <v>0</v>
      </c>
      <c r="I874">
        <v>0</v>
      </c>
      <c r="J874">
        <v>362</v>
      </c>
      <c r="K874">
        <v>3232</v>
      </c>
      <c r="Z874" s="24">
        <v>4.0500000000000001E-2</v>
      </c>
      <c r="AA874" s="23">
        <v>154577</v>
      </c>
      <c r="AB874" s="23">
        <v>433054</v>
      </c>
      <c r="AC874" s="23">
        <v>224968</v>
      </c>
      <c r="AD874" s="23">
        <v>0</v>
      </c>
      <c r="AE874" s="23">
        <v>0</v>
      </c>
      <c r="AF874" s="23">
        <v>812599</v>
      </c>
      <c r="AG874">
        <f t="shared" si="13"/>
        <v>2.2086595266335008E-4</v>
      </c>
    </row>
    <row r="875" spans="1:33">
      <c r="A875" t="s">
        <v>47</v>
      </c>
      <c r="B875" t="s">
        <v>1</v>
      </c>
      <c r="C875">
        <v>2003</v>
      </c>
      <c r="D875">
        <v>0</v>
      </c>
      <c r="E875">
        <v>0</v>
      </c>
      <c r="F875">
        <v>1849</v>
      </c>
      <c r="G875">
        <v>1018</v>
      </c>
      <c r="H875">
        <v>0</v>
      </c>
      <c r="I875">
        <v>0</v>
      </c>
      <c r="J875">
        <v>0</v>
      </c>
      <c r="K875">
        <v>2867</v>
      </c>
      <c r="Z875" s="24">
        <v>4.0500000000000001E-2</v>
      </c>
      <c r="AA875" s="23">
        <v>7270118</v>
      </c>
      <c r="AB875" s="23">
        <v>7165810</v>
      </c>
      <c r="AC875" s="23">
        <v>3322500</v>
      </c>
      <c r="AD875" s="23">
        <v>0</v>
      </c>
      <c r="AE875" s="23">
        <v>5710</v>
      </c>
      <c r="AF875" s="23">
        <v>17764138</v>
      </c>
      <c r="AG875">
        <f t="shared" si="13"/>
        <v>4.8283264717446346E-3</v>
      </c>
    </row>
    <row r="876" spans="1:33">
      <c r="A876" t="s">
        <v>47</v>
      </c>
      <c r="B876" t="s">
        <v>1</v>
      </c>
      <c r="C876">
        <v>2004</v>
      </c>
      <c r="D876">
        <v>0</v>
      </c>
      <c r="E876">
        <v>0</v>
      </c>
      <c r="F876">
        <v>1876</v>
      </c>
      <c r="G876">
        <v>1027</v>
      </c>
      <c r="H876">
        <v>0</v>
      </c>
      <c r="I876">
        <v>0</v>
      </c>
      <c r="J876">
        <v>0</v>
      </c>
      <c r="K876">
        <v>2903</v>
      </c>
      <c r="Z876" s="24">
        <v>4.0599999999999997E-2</v>
      </c>
      <c r="AA876" s="23">
        <v>3000</v>
      </c>
      <c r="AB876" s="23">
        <v>0</v>
      </c>
      <c r="AC876" s="23">
        <v>0</v>
      </c>
      <c r="AD876" s="23">
        <v>0</v>
      </c>
      <c r="AE876" s="23">
        <v>0</v>
      </c>
      <c r="AF876" s="23">
        <v>3000</v>
      </c>
      <c r="AG876">
        <f t="shared" si="13"/>
        <v>8.1540570193914872E-7</v>
      </c>
    </row>
    <row r="877" spans="1:33">
      <c r="A877" t="s">
        <v>47</v>
      </c>
      <c r="B877" t="s">
        <v>1</v>
      </c>
      <c r="C877">
        <v>2005</v>
      </c>
      <c r="D877">
        <v>0</v>
      </c>
      <c r="E877">
        <v>0</v>
      </c>
      <c r="F877">
        <v>1257</v>
      </c>
      <c r="G877">
        <v>685</v>
      </c>
      <c r="H877">
        <v>177</v>
      </c>
      <c r="I877">
        <v>0</v>
      </c>
      <c r="J877">
        <v>0</v>
      </c>
      <c r="K877">
        <v>2119</v>
      </c>
      <c r="Z877" s="24">
        <v>4.0599999999999997E-2</v>
      </c>
      <c r="AA877" s="23">
        <v>9321</v>
      </c>
      <c r="AB877" s="23">
        <v>7354</v>
      </c>
      <c r="AC877" s="23">
        <v>15378</v>
      </c>
      <c r="AD877" s="23">
        <v>0</v>
      </c>
      <c r="AE877" s="23">
        <v>0</v>
      </c>
      <c r="AF877" s="23">
        <v>32053</v>
      </c>
      <c r="AG877">
        <f t="shared" si="13"/>
        <v>8.7120663214185115E-6</v>
      </c>
    </row>
    <row r="878" spans="1:33">
      <c r="A878" t="s">
        <v>47</v>
      </c>
      <c r="B878" t="s">
        <v>1</v>
      </c>
      <c r="C878">
        <v>2006</v>
      </c>
      <c r="D878">
        <v>0</v>
      </c>
      <c r="E878">
        <v>11.71</v>
      </c>
      <c r="F878">
        <v>1457</v>
      </c>
      <c r="G878">
        <v>732</v>
      </c>
      <c r="H878">
        <v>208</v>
      </c>
      <c r="I878">
        <v>0</v>
      </c>
      <c r="J878">
        <v>0</v>
      </c>
      <c r="K878">
        <v>2397</v>
      </c>
      <c r="Z878" s="24">
        <v>4.0599999999999997E-2</v>
      </c>
      <c r="AA878" s="23">
        <v>22069</v>
      </c>
      <c r="AB878" s="23">
        <v>18878</v>
      </c>
      <c r="AC878" s="23">
        <v>32803</v>
      </c>
      <c r="AD878" s="23">
        <v>0</v>
      </c>
      <c r="AE878" s="23">
        <v>807</v>
      </c>
      <c r="AF878" s="23">
        <v>74557</v>
      </c>
      <c r="AG878">
        <f t="shared" si="13"/>
        <v>2.0264734306492369E-5</v>
      </c>
    </row>
    <row r="879" spans="1:33">
      <c r="A879" t="s">
        <v>48</v>
      </c>
      <c r="B879" t="s">
        <v>1</v>
      </c>
      <c r="C879">
        <v>1988</v>
      </c>
      <c r="D879">
        <v>0</v>
      </c>
      <c r="E879">
        <v>0.1</v>
      </c>
      <c r="F879">
        <v>0</v>
      </c>
      <c r="G879">
        <v>0</v>
      </c>
      <c r="H879">
        <v>0</v>
      </c>
      <c r="I879">
        <v>0</v>
      </c>
      <c r="J879">
        <v>0</v>
      </c>
      <c r="K879">
        <v>0</v>
      </c>
      <c r="Z879" s="24">
        <v>4.0599999999999997E-2</v>
      </c>
      <c r="AA879" s="23">
        <v>51953</v>
      </c>
      <c r="AB879" s="23">
        <v>65590</v>
      </c>
      <c r="AC879" s="23">
        <v>39883</v>
      </c>
      <c r="AD879" s="23">
        <v>0</v>
      </c>
      <c r="AE879" s="23">
        <v>0</v>
      </c>
      <c r="AF879" s="23">
        <v>157426</v>
      </c>
      <c r="AG879">
        <f t="shared" si="13"/>
        <v>4.2788686011157471E-5</v>
      </c>
    </row>
    <row r="880" spans="1:33">
      <c r="A880" t="s">
        <v>48</v>
      </c>
      <c r="B880" t="s">
        <v>1</v>
      </c>
      <c r="C880">
        <v>1989</v>
      </c>
      <c r="D880">
        <v>0</v>
      </c>
      <c r="E880">
        <v>1.1599999999999999</v>
      </c>
      <c r="F880">
        <v>0</v>
      </c>
      <c r="G880">
        <v>0</v>
      </c>
      <c r="H880">
        <v>0</v>
      </c>
      <c r="I880">
        <v>0</v>
      </c>
      <c r="J880">
        <v>0</v>
      </c>
      <c r="K880">
        <v>0</v>
      </c>
      <c r="Z880" s="24">
        <v>4.0599999999999997E-2</v>
      </c>
      <c r="AA880" s="23">
        <v>68733</v>
      </c>
      <c r="AB880" s="23">
        <v>108395</v>
      </c>
      <c r="AC880" s="23">
        <v>0</v>
      </c>
      <c r="AD880" s="23">
        <v>0</v>
      </c>
      <c r="AE880" s="23">
        <v>0</v>
      </c>
      <c r="AF880" s="23">
        <v>177128</v>
      </c>
      <c r="AG880">
        <f t="shared" si="13"/>
        <v>4.814372705769251E-5</v>
      </c>
    </row>
    <row r="881" spans="1:33">
      <c r="A881" t="s">
        <v>48</v>
      </c>
      <c r="B881" t="s">
        <v>1</v>
      </c>
      <c r="C881">
        <v>1990</v>
      </c>
      <c r="D881">
        <v>0</v>
      </c>
      <c r="E881">
        <v>1.38</v>
      </c>
      <c r="F881">
        <v>0</v>
      </c>
      <c r="G881">
        <v>0</v>
      </c>
      <c r="H881">
        <v>0</v>
      </c>
      <c r="I881">
        <v>0</v>
      </c>
      <c r="J881">
        <v>0</v>
      </c>
      <c r="K881">
        <v>0</v>
      </c>
      <c r="Z881" s="24">
        <v>4.0599999999999997E-2</v>
      </c>
      <c r="AA881" s="23">
        <v>109116</v>
      </c>
      <c r="AB881" s="23">
        <v>58768</v>
      </c>
      <c r="AC881" s="23">
        <v>419025</v>
      </c>
      <c r="AD881" s="23">
        <v>0</v>
      </c>
      <c r="AE881" s="23">
        <v>0</v>
      </c>
      <c r="AF881" s="23">
        <v>586909</v>
      </c>
      <c r="AG881">
        <f t="shared" si="13"/>
        <v>1.5952298170646793E-4</v>
      </c>
    </row>
    <row r="882" spans="1:33">
      <c r="A882" t="s">
        <v>48</v>
      </c>
      <c r="B882" t="s">
        <v>1</v>
      </c>
      <c r="C882">
        <v>1991</v>
      </c>
      <c r="D882">
        <v>0</v>
      </c>
      <c r="E882">
        <v>1.53</v>
      </c>
      <c r="F882">
        <v>0</v>
      </c>
      <c r="G882">
        <v>0</v>
      </c>
      <c r="H882">
        <v>0</v>
      </c>
      <c r="I882">
        <v>0</v>
      </c>
      <c r="J882">
        <v>0</v>
      </c>
      <c r="K882">
        <v>0</v>
      </c>
      <c r="Z882" s="24">
        <v>4.0599999999999997E-2</v>
      </c>
      <c r="AA882" s="23">
        <v>992473</v>
      </c>
      <c r="AB882" s="23">
        <v>1055356</v>
      </c>
      <c r="AC882" s="23">
        <v>446425</v>
      </c>
      <c r="AD882" s="23">
        <v>7590</v>
      </c>
      <c r="AE882" s="23">
        <v>13062</v>
      </c>
      <c r="AF882" s="23">
        <v>2514906</v>
      </c>
      <c r="AG882">
        <f t="shared" si="13"/>
        <v>6.8355623074699225E-4</v>
      </c>
    </row>
    <row r="883" spans="1:33">
      <c r="A883" t="s">
        <v>48</v>
      </c>
      <c r="B883" t="s">
        <v>1</v>
      </c>
      <c r="C883">
        <v>1992</v>
      </c>
      <c r="D883">
        <v>0</v>
      </c>
      <c r="E883">
        <v>0.81</v>
      </c>
      <c r="F883">
        <v>0</v>
      </c>
      <c r="G883">
        <v>0</v>
      </c>
      <c r="H883">
        <v>0</v>
      </c>
      <c r="I883">
        <v>0</v>
      </c>
      <c r="J883">
        <v>0</v>
      </c>
      <c r="K883">
        <v>0</v>
      </c>
      <c r="Z883" s="24">
        <v>4.0599999999999997E-2</v>
      </c>
      <c r="AA883" s="23">
        <v>7080228</v>
      </c>
      <c r="AB883" s="23">
        <v>7180414</v>
      </c>
      <c r="AC883" s="23">
        <v>4675138</v>
      </c>
      <c r="AD883" s="23">
        <v>0</v>
      </c>
      <c r="AE883" s="23">
        <v>104408</v>
      </c>
      <c r="AF883" s="23">
        <v>19040188</v>
      </c>
      <c r="AG883">
        <f t="shared" si="13"/>
        <v>5.1751592870644516E-3</v>
      </c>
    </row>
    <row r="884" spans="1:33">
      <c r="A884" t="s">
        <v>48</v>
      </c>
      <c r="B884" t="s">
        <v>1</v>
      </c>
      <c r="C884">
        <v>1993</v>
      </c>
      <c r="D884">
        <v>0</v>
      </c>
      <c r="E884">
        <v>2.92</v>
      </c>
      <c r="F884">
        <v>0</v>
      </c>
      <c r="G884">
        <v>0</v>
      </c>
      <c r="H884">
        <v>0</v>
      </c>
      <c r="I884">
        <v>0</v>
      </c>
      <c r="J884">
        <v>0</v>
      </c>
      <c r="K884">
        <v>0</v>
      </c>
      <c r="Z884" s="24">
        <v>4.07E-2</v>
      </c>
      <c r="AA884" s="23">
        <v>90366</v>
      </c>
      <c r="AB884" s="23">
        <v>115989</v>
      </c>
      <c r="AC884" s="23">
        <v>0</v>
      </c>
      <c r="AD884" s="23">
        <v>560</v>
      </c>
      <c r="AE884" s="23">
        <v>0</v>
      </c>
      <c r="AF884" s="23">
        <v>206915</v>
      </c>
      <c r="AG884">
        <f t="shared" si="13"/>
        <v>5.6239890272246312E-5</v>
      </c>
    </row>
    <row r="885" spans="1:33">
      <c r="A885" t="s">
        <v>48</v>
      </c>
      <c r="B885" t="s">
        <v>1</v>
      </c>
      <c r="C885">
        <v>1994</v>
      </c>
      <c r="D885">
        <v>0</v>
      </c>
      <c r="E885">
        <v>0.16</v>
      </c>
      <c r="F885">
        <v>0</v>
      </c>
      <c r="G885">
        <v>0</v>
      </c>
      <c r="H885">
        <v>0</v>
      </c>
      <c r="I885">
        <v>0</v>
      </c>
      <c r="J885">
        <v>0</v>
      </c>
      <c r="K885">
        <v>0</v>
      </c>
      <c r="Z885" s="24">
        <v>4.07E-2</v>
      </c>
      <c r="AA885" s="23">
        <v>117517</v>
      </c>
      <c r="AB885" s="23">
        <v>59949</v>
      </c>
      <c r="AC885" s="23">
        <v>527337</v>
      </c>
      <c r="AD885" s="23">
        <v>0</v>
      </c>
      <c r="AE885" s="23">
        <v>0</v>
      </c>
      <c r="AF885" s="23">
        <v>704803</v>
      </c>
      <c r="AG885">
        <f t="shared" si="13"/>
        <v>1.915667949812726E-4</v>
      </c>
    </row>
    <row r="886" spans="1:33">
      <c r="A886" t="s">
        <v>48</v>
      </c>
      <c r="B886" t="s">
        <v>1</v>
      </c>
      <c r="C886">
        <v>1995</v>
      </c>
      <c r="D886">
        <v>0</v>
      </c>
      <c r="E886">
        <v>1.29</v>
      </c>
      <c r="F886">
        <v>0</v>
      </c>
      <c r="G886">
        <v>0</v>
      </c>
      <c r="H886">
        <v>0</v>
      </c>
      <c r="I886">
        <v>0</v>
      </c>
      <c r="J886">
        <v>0</v>
      </c>
      <c r="K886">
        <v>0</v>
      </c>
      <c r="Z886" s="24">
        <v>4.07E-2</v>
      </c>
      <c r="AA886" s="23">
        <v>931199</v>
      </c>
      <c r="AB886" s="23">
        <v>964869</v>
      </c>
      <c r="AC886" s="23">
        <v>414084</v>
      </c>
      <c r="AD886" s="23">
        <v>7343</v>
      </c>
      <c r="AE886" s="23">
        <v>14210</v>
      </c>
      <c r="AF886" s="23">
        <v>2331705</v>
      </c>
      <c r="AG886">
        <f t="shared" si="13"/>
        <v>6.3376185074667422E-4</v>
      </c>
    </row>
    <row r="887" spans="1:33">
      <c r="A887" t="s">
        <v>48</v>
      </c>
      <c r="B887" t="s">
        <v>1</v>
      </c>
      <c r="C887">
        <v>1996</v>
      </c>
      <c r="D887">
        <v>0</v>
      </c>
      <c r="E887">
        <v>-2.56</v>
      </c>
      <c r="F887">
        <v>0</v>
      </c>
      <c r="G887">
        <v>0</v>
      </c>
      <c r="H887">
        <v>0</v>
      </c>
      <c r="I887">
        <v>0</v>
      </c>
      <c r="J887">
        <v>0</v>
      </c>
      <c r="K887">
        <v>0</v>
      </c>
      <c r="Z887" s="24">
        <v>4.0800000000000003E-2</v>
      </c>
      <c r="AA887" s="23">
        <v>97927</v>
      </c>
      <c r="AB887" s="23">
        <v>49293</v>
      </c>
      <c r="AC887" s="23">
        <v>66978</v>
      </c>
      <c r="AD887" s="23">
        <v>950</v>
      </c>
      <c r="AE887" s="23">
        <v>785</v>
      </c>
      <c r="AF887" s="23">
        <v>215933</v>
      </c>
      <c r="AG887">
        <f t="shared" si="13"/>
        <v>5.8690999812275399E-5</v>
      </c>
    </row>
    <row r="888" spans="1:33">
      <c r="A888" t="s">
        <v>48</v>
      </c>
      <c r="B888" t="s">
        <v>1</v>
      </c>
      <c r="C888">
        <v>1997</v>
      </c>
      <c r="D888">
        <v>0</v>
      </c>
      <c r="E888">
        <v>1.02</v>
      </c>
      <c r="F888">
        <v>0</v>
      </c>
      <c r="G888">
        <v>0</v>
      </c>
      <c r="H888">
        <v>0</v>
      </c>
      <c r="I888">
        <v>0</v>
      </c>
      <c r="J888">
        <v>0</v>
      </c>
      <c r="K888">
        <v>0</v>
      </c>
      <c r="Z888" s="24">
        <v>4.0800000000000003E-2</v>
      </c>
      <c r="AA888" s="23">
        <v>161249</v>
      </c>
      <c r="AB888" s="23">
        <v>208414</v>
      </c>
      <c r="AC888" s="23">
        <v>0</v>
      </c>
      <c r="AD888" s="23">
        <v>19407</v>
      </c>
      <c r="AE888" s="23">
        <v>0</v>
      </c>
      <c r="AF888" s="23">
        <v>389070</v>
      </c>
      <c r="AG888">
        <f t="shared" si="13"/>
        <v>1.057499654844882E-4</v>
      </c>
    </row>
    <row r="889" spans="1:33">
      <c r="A889" t="s">
        <v>48</v>
      </c>
      <c r="B889" t="s">
        <v>1</v>
      </c>
      <c r="C889">
        <v>1998</v>
      </c>
      <c r="D889">
        <v>0</v>
      </c>
      <c r="E889">
        <v>1.04</v>
      </c>
      <c r="F889">
        <v>0</v>
      </c>
      <c r="G889">
        <v>0</v>
      </c>
      <c r="H889">
        <v>0</v>
      </c>
      <c r="I889">
        <v>0</v>
      </c>
      <c r="J889">
        <v>26103</v>
      </c>
      <c r="K889">
        <v>26103</v>
      </c>
      <c r="Z889" s="24">
        <v>4.0800000000000003E-2</v>
      </c>
      <c r="AA889" s="23">
        <v>143960</v>
      </c>
      <c r="AB889" s="23">
        <v>240606</v>
      </c>
      <c r="AC889" s="23">
        <v>96586</v>
      </c>
      <c r="AD889" s="23">
        <v>0</v>
      </c>
      <c r="AE889" s="23">
        <v>0</v>
      </c>
      <c r="AF889" s="23">
        <v>481152</v>
      </c>
      <c r="AG889">
        <f t="shared" si="13"/>
        <v>1.3077802809980841E-4</v>
      </c>
    </row>
    <row r="890" spans="1:33">
      <c r="A890" t="s">
        <v>48</v>
      </c>
      <c r="B890" t="s">
        <v>1</v>
      </c>
      <c r="C890">
        <v>1999</v>
      </c>
      <c r="D890">
        <v>0</v>
      </c>
      <c r="E890">
        <v>11.81</v>
      </c>
      <c r="F890">
        <v>0</v>
      </c>
      <c r="G890">
        <v>0</v>
      </c>
      <c r="H890">
        <v>22439</v>
      </c>
      <c r="I890">
        <v>0</v>
      </c>
      <c r="J890">
        <v>0</v>
      </c>
      <c r="K890">
        <v>22439</v>
      </c>
      <c r="Z890" s="24">
        <v>4.0800000000000003E-2</v>
      </c>
      <c r="AA890" s="23">
        <v>0</v>
      </c>
      <c r="AB890" s="23">
        <v>0</v>
      </c>
      <c r="AC890" s="23">
        <v>20718293</v>
      </c>
      <c r="AD890" s="23">
        <v>0</v>
      </c>
      <c r="AE890" s="23">
        <v>803541</v>
      </c>
      <c r="AF890" s="23">
        <v>21521834</v>
      </c>
      <c r="AG890">
        <f t="shared" si="13"/>
        <v>5.8496753865959449E-3</v>
      </c>
    </row>
    <row r="891" spans="1:33">
      <c r="A891" t="s">
        <v>48</v>
      </c>
      <c r="B891" t="s">
        <v>1</v>
      </c>
      <c r="C891">
        <v>2000</v>
      </c>
      <c r="D891">
        <v>0</v>
      </c>
      <c r="E891">
        <v>3.42</v>
      </c>
      <c r="F891">
        <v>0</v>
      </c>
      <c r="G891">
        <v>0</v>
      </c>
      <c r="H891">
        <v>26375</v>
      </c>
      <c r="I891">
        <v>0</v>
      </c>
      <c r="J891">
        <v>0</v>
      </c>
      <c r="K891">
        <v>26375</v>
      </c>
      <c r="Z891" s="24">
        <v>4.0899999999999999E-2</v>
      </c>
      <c r="AA891" s="23">
        <v>75535</v>
      </c>
      <c r="AB891" s="23">
        <v>51379</v>
      </c>
      <c r="AC891" s="23">
        <v>31816</v>
      </c>
      <c r="AD891" s="23">
        <v>0</v>
      </c>
      <c r="AE891" s="23">
        <v>0</v>
      </c>
      <c r="AF891" s="23">
        <v>158730</v>
      </c>
      <c r="AG891">
        <f t="shared" si="13"/>
        <v>4.3143115689600359E-5</v>
      </c>
    </row>
    <row r="892" spans="1:33">
      <c r="A892" t="s">
        <v>48</v>
      </c>
      <c r="B892" t="s">
        <v>1</v>
      </c>
      <c r="C892">
        <v>2001</v>
      </c>
      <c r="D892">
        <v>0</v>
      </c>
      <c r="E892">
        <v>2.5299999999999998</v>
      </c>
      <c r="F892">
        <v>0</v>
      </c>
      <c r="G892">
        <v>0</v>
      </c>
      <c r="H892">
        <v>31132</v>
      </c>
      <c r="I892">
        <v>0</v>
      </c>
      <c r="J892">
        <v>0</v>
      </c>
      <c r="K892">
        <v>31132</v>
      </c>
      <c r="Z892" s="24">
        <v>4.0899999999999999E-2</v>
      </c>
      <c r="AA892" s="23">
        <v>87368</v>
      </c>
      <c r="AB892" s="23">
        <v>116065</v>
      </c>
      <c r="AC892" s="23">
        <v>0</v>
      </c>
      <c r="AD892" s="23">
        <v>637</v>
      </c>
      <c r="AE892" s="23">
        <v>0</v>
      </c>
      <c r="AF892" s="23">
        <v>204070</v>
      </c>
      <c r="AG892">
        <f t="shared" si="13"/>
        <v>5.5466613864907359E-5</v>
      </c>
    </row>
    <row r="893" spans="1:33">
      <c r="A893" t="s">
        <v>48</v>
      </c>
      <c r="B893" t="s">
        <v>1</v>
      </c>
      <c r="C893">
        <v>2002</v>
      </c>
      <c r="D893">
        <v>0</v>
      </c>
      <c r="E893">
        <v>10.07</v>
      </c>
      <c r="F893">
        <v>0</v>
      </c>
      <c r="G893">
        <v>0</v>
      </c>
      <c r="H893">
        <v>34379</v>
      </c>
      <c r="I893">
        <v>0</v>
      </c>
      <c r="J893">
        <v>0</v>
      </c>
      <c r="K893">
        <v>34379</v>
      </c>
      <c r="Z893" s="24">
        <v>4.0899999999999999E-2</v>
      </c>
      <c r="AA893" s="23">
        <v>143931</v>
      </c>
      <c r="AB893" s="23">
        <v>94816</v>
      </c>
      <c r="AC893" s="23">
        <v>42581</v>
      </c>
      <c r="AD893" s="23">
        <v>0</v>
      </c>
      <c r="AE893" s="23">
        <v>0</v>
      </c>
      <c r="AF893" s="23">
        <v>281328</v>
      </c>
      <c r="AG893">
        <f t="shared" si="13"/>
        <v>7.6465485105045605E-5</v>
      </c>
    </row>
    <row r="894" spans="1:33">
      <c r="A894" t="s">
        <v>48</v>
      </c>
      <c r="B894" t="s">
        <v>1</v>
      </c>
      <c r="C894">
        <v>2003</v>
      </c>
      <c r="D894">
        <v>0</v>
      </c>
      <c r="E894">
        <v>3.12</v>
      </c>
      <c r="F894">
        <v>0</v>
      </c>
      <c r="G894">
        <v>0</v>
      </c>
      <c r="H894">
        <v>32743</v>
      </c>
      <c r="I894">
        <v>0</v>
      </c>
      <c r="J894">
        <v>0</v>
      </c>
      <c r="K894">
        <v>32743</v>
      </c>
      <c r="Z894" s="24">
        <v>4.0899999999999999E-2</v>
      </c>
      <c r="AA894" s="23">
        <v>131114</v>
      </c>
      <c r="AB894" s="23">
        <v>82928</v>
      </c>
      <c r="AC894" s="23">
        <v>267081</v>
      </c>
      <c r="AD894" s="23">
        <v>0</v>
      </c>
      <c r="AE894" s="23">
        <v>2586</v>
      </c>
      <c r="AF894" s="23">
        <v>483709</v>
      </c>
      <c r="AG894">
        <f t="shared" si="13"/>
        <v>1.3147302555976121E-4</v>
      </c>
    </row>
    <row r="895" spans="1:33">
      <c r="A895" t="s">
        <v>48</v>
      </c>
      <c r="B895" t="s">
        <v>1</v>
      </c>
      <c r="C895">
        <v>2004</v>
      </c>
      <c r="D895">
        <v>0</v>
      </c>
      <c r="E895">
        <v>3.25</v>
      </c>
      <c r="F895">
        <v>0</v>
      </c>
      <c r="G895">
        <v>0</v>
      </c>
      <c r="H895">
        <v>29006</v>
      </c>
      <c r="I895">
        <v>0</v>
      </c>
      <c r="J895">
        <v>0</v>
      </c>
      <c r="K895">
        <v>29006</v>
      </c>
      <c r="Z895" s="24">
        <v>4.0899999999999999E-2</v>
      </c>
      <c r="AA895" s="23">
        <v>274961</v>
      </c>
      <c r="AB895" s="23">
        <v>231568</v>
      </c>
      <c r="AC895" s="23">
        <v>50748</v>
      </c>
      <c r="AD895" s="23">
        <v>3104</v>
      </c>
      <c r="AE895" s="23">
        <v>35920</v>
      </c>
      <c r="AF895" s="23">
        <v>596301</v>
      </c>
      <c r="AG895">
        <f t="shared" si="13"/>
        <v>1.6207574515733877E-4</v>
      </c>
    </row>
    <row r="896" spans="1:33">
      <c r="A896" t="s">
        <v>48</v>
      </c>
      <c r="B896" t="s">
        <v>1</v>
      </c>
      <c r="C896">
        <v>2005</v>
      </c>
      <c r="D896">
        <v>0</v>
      </c>
      <c r="E896">
        <v>4.8099999999999996</v>
      </c>
      <c r="F896">
        <v>0</v>
      </c>
      <c r="G896">
        <v>0</v>
      </c>
      <c r="H896">
        <v>29644</v>
      </c>
      <c r="I896">
        <v>0</v>
      </c>
      <c r="J896">
        <v>0</v>
      </c>
      <c r="K896">
        <v>29644</v>
      </c>
      <c r="Z896" s="24">
        <v>4.0899999999999999E-2</v>
      </c>
      <c r="AA896" s="23">
        <v>930478</v>
      </c>
      <c r="AB896" s="23">
        <v>896832</v>
      </c>
      <c r="AC896" s="23">
        <v>298667</v>
      </c>
      <c r="AD896" s="23">
        <v>6335</v>
      </c>
      <c r="AE896" s="23">
        <v>0</v>
      </c>
      <c r="AF896" s="23">
        <v>2132312</v>
      </c>
      <c r="AG896">
        <f t="shared" si="13"/>
        <v>5.7956645437109002E-4</v>
      </c>
    </row>
    <row r="897" spans="1:33">
      <c r="A897" t="s">
        <v>48</v>
      </c>
      <c r="B897" t="s">
        <v>1</v>
      </c>
      <c r="C897">
        <v>2006</v>
      </c>
      <c r="D897">
        <v>0</v>
      </c>
      <c r="E897">
        <v>2.79</v>
      </c>
      <c r="F897">
        <v>0</v>
      </c>
      <c r="G897">
        <v>0</v>
      </c>
      <c r="H897">
        <v>27941</v>
      </c>
      <c r="I897">
        <v>0</v>
      </c>
      <c r="J897">
        <v>0</v>
      </c>
      <c r="K897">
        <v>27941</v>
      </c>
      <c r="Z897" s="24">
        <v>4.0999999999999995E-2</v>
      </c>
      <c r="AA897" s="23">
        <v>3198</v>
      </c>
      <c r="AB897" s="23">
        <v>3755</v>
      </c>
      <c r="AC897" s="23">
        <v>988</v>
      </c>
      <c r="AD897" s="23">
        <v>0</v>
      </c>
      <c r="AE897" s="23">
        <v>0</v>
      </c>
      <c r="AF897" s="23">
        <v>7941</v>
      </c>
      <c r="AG897">
        <f t="shared" si="13"/>
        <v>2.1583788930329266E-6</v>
      </c>
    </row>
    <row r="898" spans="1:33">
      <c r="A898" t="s">
        <v>49</v>
      </c>
      <c r="B898" t="s">
        <v>1</v>
      </c>
      <c r="C898">
        <v>1988</v>
      </c>
      <c r="D898">
        <v>0</v>
      </c>
      <c r="E898">
        <v>7.14</v>
      </c>
      <c r="F898">
        <v>50014</v>
      </c>
      <c r="G898">
        <v>7538</v>
      </c>
      <c r="H898">
        <v>43279</v>
      </c>
      <c r="I898">
        <v>81</v>
      </c>
      <c r="J898">
        <v>25051</v>
      </c>
      <c r="K898">
        <v>125963</v>
      </c>
      <c r="Z898" s="24">
        <v>4.0999999999999995E-2</v>
      </c>
      <c r="AA898" s="23">
        <v>69018</v>
      </c>
      <c r="AB898" s="23">
        <v>51546</v>
      </c>
      <c r="AC898" s="23">
        <v>0</v>
      </c>
      <c r="AD898" s="23">
        <v>592</v>
      </c>
      <c r="AE898" s="23">
        <v>15435</v>
      </c>
      <c r="AF898" s="23">
        <v>136591</v>
      </c>
      <c r="AG898">
        <f t="shared" si="13"/>
        <v>3.7125693411190088E-5</v>
      </c>
    </row>
    <row r="899" spans="1:33">
      <c r="A899" t="s">
        <v>49</v>
      </c>
      <c r="B899" t="s">
        <v>1</v>
      </c>
      <c r="C899">
        <v>1989</v>
      </c>
      <c r="D899">
        <v>0</v>
      </c>
      <c r="E899">
        <v>6.62</v>
      </c>
      <c r="F899">
        <v>54136</v>
      </c>
      <c r="G899">
        <v>8300</v>
      </c>
      <c r="H899">
        <v>17201</v>
      </c>
      <c r="I899">
        <v>82</v>
      </c>
      <c r="J899">
        <v>34592</v>
      </c>
      <c r="K899">
        <v>114311</v>
      </c>
      <c r="Z899" s="24">
        <v>4.0999999999999995E-2</v>
      </c>
      <c r="AA899" s="23">
        <v>130575</v>
      </c>
      <c r="AB899" s="23">
        <v>18300</v>
      </c>
      <c r="AC899" s="23">
        <v>93554</v>
      </c>
      <c r="AD899" s="23">
        <v>0</v>
      </c>
      <c r="AE899" s="23">
        <v>0</v>
      </c>
      <c r="AF899" s="23">
        <v>242429</v>
      </c>
      <c r="AG899">
        <f t="shared" ref="AG899:AG962" si="14">AF899/AF$3340</f>
        <v>6.5892662971801954E-5</v>
      </c>
    </row>
    <row r="900" spans="1:33">
      <c r="A900" t="s">
        <v>49</v>
      </c>
      <c r="B900" t="s">
        <v>1</v>
      </c>
      <c r="C900">
        <v>1990</v>
      </c>
      <c r="D900">
        <v>0</v>
      </c>
      <c r="E900">
        <v>9.1999999999999993</v>
      </c>
      <c r="F900">
        <v>56759</v>
      </c>
      <c r="G900">
        <v>9040</v>
      </c>
      <c r="H900">
        <v>10565</v>
      </c>
      <c r="I900">
        <v>84</v>
      </c>
      <c r="J900">
        <v>32616</v>
      </c>
      <c r="K900">
        <v>109064</v>
      </c>
      <c r="Z900" s="24">
        <v>4.0999999999999995E-2</v>
      </c>
      <c r="AA900" s="23">
        <v>257890</v>
      </c>
      <c r="AB900" s="23">
        <v>49124</v>
      </c>
      <c r="AC900" s="23">
        <v>47927</v>
      </c>
      <c r="AD900" s="23">
        <v>562</v>
      </c>
      <c r="AE900" s="23">
        <v>5745</v>
      </c>
      <c r="AF900" s="23">
        <v>361248</v>
      </c>
      <c r="AG900">
        <f t="shared" si="14"/>
        <v>9.8187893004704526E-5</v>
      </c>
    </row>
    <row r="901" spans="1:33">
      <c r="A901" t="s">
        <v>49</v>
      </c>
      <c r="B901" t="s">
        <v>1</v>
      </c>
      <c r="C901">
        <v>1991</v>
      </c>
      <c r="D901">
        <v>0</v>
      </c>
      <c r="E901">
        <v>7.98</v>
      </c>
      <c r="F901">
        <v>62426</v>
      </c>
      <c r="G901">
        <v>9698</v>
      </c>
      <c r="H901">
        <v>0</v>
      </c>
      <c r="I901">
        <v>84</v>
      </c>
      <c r="J901">
        <v>29656</v>
      </c>
      <c r="K901">
        <v>101864</v>
      </c>
      <c r="Z901" s="24">
        <v>4.0999999999999995E-2</v>
      </c>
      <c r="AA901" s="23">
        <v>597305</v>
      </c>
      <c r="AB901" s="23">
        <v>827777</v>
      </c>
      <c r="AC901" s="23">
        <v>232546</v>
      </c>
      <c r="AD901" s="23">
        <v>3221</v>
      </c>
      <c r="AE901" s="23">
        <v>1691</v>
      </c>
      <c r="AF901" s="23">
        <v>1662540</v>
      </c>
      <c r="AG901">
        <f t="shared" si="14"/>
        <v>4.5188153190063742E-4</v>
      </c>
    </row>
    <row r="902" spans="1:33">
      <c r="A902" t="s">
        <v>49</v>
      </c>
      <c r="B902" t="s">
        <v>1</v>
      </c>
      <c r="C902">
        <v>1992</v>
      </c>
      <c r="D902">
        <v>0</v>
      </c>
      <c r="E902">
        <v>9.73</v>
      </c>
      <c r="F902">
        <v>63007</v>
      </c>
      <c r="G902">
        <v>10919</v>
      </c>
      <c r="H902">
        <v>0</v>
      </c>
      <c r="I902">
        <v>155</v>
      </c>
      <c r="J902">
        <v>25669</v>
      </c>
      <c r="K902">
        <v>99750</v>
      </c>
      <c r="Z902" s="24">
        <v>4.1100000000000005E-2</v>
      </c>
      <c r="AA902" s="23">
        <v>11080</v>
      </c>
      <c r="AB902" s="23">
        <v>399</v>
      </c>
      <c r="AC902" s="23">
        <v>0</v>
      </c>
      <c r="AD902" s="23">
        <v>0</v>
      </c>
      <c r="AE902" s="23">
        <v>595</v>
      </c>
      <c r="AF902" s="23">
        <v>12074</v>
      </c>
      <c r="AG902">
        <f t="shared" si="14"/>
        <v>3.281736148404427E-6</v>
      </c>
    </row>
    <row r="903" spans="1:33">
      <c r="A903" t="s">
        <v>49</v>
      </c>
      <c r="B903" t="s">
        <v>1</v>
      </c>
      <c r="C903">
        <v>1993</v>
      </c>
      <c r="D903">
        <v>0</v>
      </c>
      <c r="E903">
        <v>8.64</v>
      </c>
      <c r="F903">
        <v>68237</v>
      </c>
      <c r="G903">
        <v>12649</v>
      </c>
      <c r="H903">
        <v>0</v>
      </c>
      <c r="I903">
        <v>171</v>
      </c>
      <c r="J903">
        <v>27483</v>
      </c>
      <c r="K903">
        <v>108540</v>
      </c>
      <c r="Z903" s="24">
        <v>4.1100000000000005E-2</v>
      </c>
      <c r="AA903" s="23">
        <v>4040745</v>
      </c>
      <c r="AB903" s="23">
        <v>4512112</v>
      </c>
      <c r="AC903" s="23">
        <v>4661943</v>
      </c>
      <c r="AD903" s="23">
        <v>25621</v>
      </c>
      <c r="AE903" s="23">
        <v>0</v>
      </c>
      <c r="AF903" s="23">
        <v>13240421</v>
      </c>
      <c r="AG903">
        <f t="shared" si="14"/>
        <v>3.5987715931582818E-3</v>
      </c>
    </row>
    <row r="904" spans="1:33">
      <c r="A904" t="s">
        <v>49</v>
      </c>
      <c r="B904" t="s">
        <v>1</v>
      </c>
      <c r="C904">
        <v>1994</v>
      </c>
      <c r="D904">
        <v>0</v>
      </c>
      <c r="E904">
        <v>6.4</v>
      </c>
      <c r="F904">
        <v>78291</v>
      </c>
      <c r="G904">
        <v>15313</v>
      </c>
      <c r="H904">
        <v>0</v>
      </c>
      <c r="I904">
        <v>334</v>
      </c>
      <c r="J904">
        <v>30710</v>
      </c>
      <c r="K904">
        <v>124648</v>
      </c>
      <c r="Z904" s="24">
        <v>4.1200000000000001E-2</v>
      </c>
      <c r="AA904" s="23">
        <v>33424</v>
      </c>
      <c r="AB904" s="23">
        <v>19833</v>
      </c>
      <c r="AC904" s="23">
        <v>51818</v>
      </c>
      <c r="AD904" s="23">
        <v>0</v>
      </c>
      <c r="AE904" s="23">
        <v>2757</v>
      </c>
      <c r="AF904" s="23">
        <v>107832</v>
      </c>
      <c r="AG904">
        <f t="shared" si="14"/>
        <v>2.9308942550500761E-5</v>
      </c>
    </row>
    <row r="905" spans="1:33">
      <c r="A905" t="s">
        <v>49</v>
      </c>
      <c r="B905" t="s">
        <v>1</v>
      </c>
      <c r="C905">
        <v>1995</v>
      </c>
      <c r="D905">
        <v>0</v>
      </c>
      <c r="E905">
        <v>7.29</v>
      </c>
      <c r="F905">
        <v>74796</v>
      </c>
      <c r="G905">
        <v>16370</v>
      </c>
      <c r="H905">
        <v>0</v>
      </c>
      <c r="I905">
        <v>420</v>
      </c>
      <c r="J905">
        <v>25983</v>
      </c>
      <c r="K905">
        <v>117569</v>
      </c>
      <c r="Z905" s="24">
        <v>4.1200000000000001E-2</v>
      </c>
      <c r="AA905" s="23">
        <v>137209</v>
      </c>
      <c r="AB905" s="23">
        <v>60027</v>
      </c>
      <c r="AC905" s="23">
        <v>47944</v>
      </c>
      <c r="AD905" s="23">
        <v>0</v>
      </c>
      <c r="AE905" s="23">
        <v>34157</v>
      </c>
      <c r="AF905" s="23">
        <v>279337</v>
      </c>
      <c r="AG905">
        <f t="shared" si="14"/>
        <v>7.592432752085866E-5</v>
      </c>
    </row>
    <row r="906" spans="1:33">
      <c r="A906" t="s">
        <v>49</v>
      </c>
      <c r="B906" t="s">
        <v>1</v>
      </c>
      <c r="C906">
        <v>1996</v>
      </c>
      <c r="D906">
        <v>0</v>
      </c>
      <c r="E906">
        <v>9.27</v>
      </c>
      <c r="F906">
        <v>83366</v>
      </c>
      <c r="G906">
        <v>19813</v>
      </c>
      <c r="H906">
        <v>0</v>
      </c>
      <c r="I906">
        <v>420</v>
      </c>
      <c r="J906">
        <v>32409</v>
      </c>
      <c r="K906">
        <v>136008</v>
      </c>
      <c r="Z906" s="24">
        <v>4.1200000000000001E-2</v>
      </c>
      <c r="AA906" s="23">
        <v>141621</v>
      </c>
      <c r="AB906" s="23">
        <v>58836</v>
      </c>
      <c r="AC906" s="23">
        <v>156752</v>
      </c>
      <c r="AD906" s="23">
        <v>1382</v>
      </c>
      <c r="AE906" s="23">
        <v>536</v>
      </c>
      <c r="AF906" s="23">
        <v>359127</v>
      </c>
      <c r="AG906">
        <f t="shared" si="14"/>
        <v>9.7611401173433555E-5</v>
      </c>
    </row>
    <row r="907" spans="1:33">
      <c r="A907" t="s">
        <v>49</v>
      </c>
      <c r="B907" t="s">
        <v>1</v>
      </c>
      <c r="C907">
        <v>1997</v>
      </c>
      <c r="D907">
        <v>0</v>
      </c>
      <c r="E907">
        <v>8.59</v>
      </c>
      <c r="F907">
        <v>86035</v>
      </c>
      <c r="G907">
        <v>23293</v>
      </c>
      <c r="H907">
        <v>0</v>
      </c>
      <c r="I907">
        <v>267</v>
      </c>
      <c r="J907">
        <v>27996</v>
      </c>
      <c r="K907">
        <v>137591</v>
      </c>
      <c r="Z907" s="24">
        <v>4.1200000000000001E-2</v>
      </c>
      <c r="AA907" s="23">
        <v>607517</v>
      </c>
      <c r="AB907" s="23">
        <v>779511</v>
      </c>
      <c r="AC907" s="23">
        <v>203218</v>
      </c>
      <c r="AD907" s="23">
        <v>3174</v>
      </c>
      <c r="AE907" s="23">
        <v>1056</v>
      </c>
      <c r="AF907" s="23">
        <v>1594476</v>
      </c>
      <c r="AG907">
        <f t="shared" si="14"/>
        <v>4.33381607335042E-4</v>
      </c>
    </row>
    <row r="908" spans="1:33">
      <c r="A908" t="s">
        <v>49</v>
      </c>
      <c r="B908" t="s">
        <v>1</v>
      </c>
      <c r="C908">
        <v>1998</v>
      </c>
      <c r="D908">
        <v>0</v>
      </c>
      <c r="E908">
        <v>7.68</v>
      </c>
      <c r="F908">
        <v>89003</v>
      </c>
      <c r="G908">
        <v>24945</v>
      </c>
      <c r="H908">
        <v>0</v>
      </c>
      <c r="I908">
        <v>304</v>
      </c>
      <c r="J908">
        <v>24163</v>
      </c>
      <c r="K908">
        <v>138415</v>
      </c>
      <c r="Z908" s="24">
        <v>4.1200000000000001E-2</v>
      </c>
      <c r="AA908" s="23">
        <v>2943343</v>
      </c>
      <c r="AB908" s="23">
        <v>1403500</v>
      </c>
      <c r="AC908" s="23">
        <v>944861</v>
      </c>
      <c r="AD908" s="23">
        <v>15545</v>
      </c>
      <c r="AE908" s="23">
        <v>5231</v>
      </c>
      <c r="AF908" s="23">
        <v>5312480</v>
      </c>
      <c r="AG908">
        <f t="shared" si="14"/>
        <v>1.4439421611458962E-3</v>
      </c>
    </row>
    <row r="909" spans="1:33">
      <c r="A909" t="s">
        <v>49</v>
      </c>
      <c r="B909" t="s">
        <v>1</v>
      </c>
      <c r="C909">
        <v>1999</v>
      </c>
      <c r="D909">
        <v>0</v>
      </c>
      <c r="E909">
        <v>6.85</v>
      </c>
      <c r="F909">
        <v>95084</v>
      </c>
      <c r="G909">
        <v>27353</v>
      </c>
      <c r="H909">
        <v>0</v>
      </c>
      <c r="I909">
        <v>356</v>
      </c>
      <c r="J909">
        <v>24997</v>
      </c>
      <c r="K909">
        <v>147790</v>
      </c>
      <c r="Z909" s="24">
        <v>4.1299999999999996E-2</v>
      </c>
      <c r="AA909" s="23">
        <v>261205</v>
      </c>
      <c r="AB909" s="23">
        <v>183677</v>
      </c>
      <c r="AC909" s="23">
        <v>35164</v>
      </c>
      <c r="AD909" s="23">
        <v>0</v>
      </c>
      <c r="AE909" s="23">
        <v>70686</v>
      </c>
      <c r="AF909" s="23">
        <v>550732</v>
      </c>
      <c r="AG909">
        <f t="shared" si="14"/>
        <v>1.4969000434678374E-4</v>
      </c>
    </row>
    <row r="910" spans="1:33">
      <c r="A910" t="s">
        <v>49</v>
      </c>
      <c r="B910" t="s">
        <v>1</v>
      </c>
      <c r="C910">
        <v>2000</v>
      </c>
      <c r="D910">
        <v>0</v>
      </c>
      <c r="E910">
        <v>8.26</v>
      </c>
      <c r="F910">
        <v>102531</v>
      </c>
      <c r="G910">
        <v>32294</v>
      </c>
      <c r="H910">
        <v>0</v>
      </c>
      <c r="I910">
        <v>369</v>
      </c>
      <c r="J910">
        <v>33004</v>
      </c>
      <c r="K910">
        <v>168198</v>
      </c>
      <c r="Z910" s="24">
        <v>4.1299999999999996E-2</v>
      </c>
      <c r="AA910" s="23">
        <v>370378</v>
      </c>
      <c r="AB910" s="23">
        <v>233875</v>
      </c>
      <c r="AC910" s="23">
        <v>132714</v>
      </c>
      <c r="AD910" s="23">
        <v>0</v>
      </c>
      <c r="AE910" s="23">
        <v>0</v>
      </c>
      <c r="AF910" s="23">
        <v>736967</v>
      </c>
      <c r="AG910">
        <f t="shared" si="14"/>
        <v>2.0030903131366287E-4</v>
      </c>
    </row>
    <row r="911" spans="1:33">
      <c r="A911" t="s">
        <v>49</v>
      </c>
      <c r="B911" t="s">
        <v>1</v>
      </c>
      <c r="C911">
        <v>2001</v>
      </c>
      <c r="D911">
        <v>0</v>
      </c>
      <c r="E911">
        <v>8.02</v>
      </c>
      <c r="F911">
        <v>106339</v>
      </c>
      <c r="G911">
        <v>37466</v>
      </c>
      <c r="H911">
        <v>30942</v>
      </c>
      <c r="I911">
        <v>0</v>
      </c>
      <c r="J911">
        <v>395</v>
      </c>
      <c r="K911">
        <v>175142</v>
      </c>
      <c r="Z911" s="24">
        <v>4.1399999999999999E-2</v>
      </c>
      <c r="AA911" s="23">
        <v>2100</v>
      </c>
      <c r="AB911" s="23">
        <v>628</v>
      </c>
      <c r="AC911" s="23">
        <v>0</v>
      </c>
      <c r="AD911" s="23">
        <v>0</v>
      </c>
      <c r="AE911" s="23">
        <v>517</v>
      </c>
      <c r="AF911" s="23">
        <v>3245</v>
      </c>
      <c r="AG911">
        <f t="shared" si="14"/>
        <v>8.8199716759751248E-7</v>
      </c>
    </row>
    <row r="912" spans="1:33">
      <c r="A912" t="s">
        <v>49</v>
      </c>
      <c r="B912" t="s">
        <v>1</v>
      </c>
      <c r="C912">
        <v>2002</v>
      </c>
      <c r="D912">
        <v>0</v>
      </c>
      <c r="E912">
        <v>7.01</v>
      </c>
      <c r="F912">
        <v>113984</v>
      </c>
      <c r="G912">
        <v>45270</v>
      </c>
      <c r="H912">
        <v>35697</v>
      </c>
      <c r="I912">
        <v>0</v>
      </c>
      <c r="J912">
        <v>479</v>
      </c>
      <c r="K912">
        <v>195430</v>
      </c>
      <c r="Z912" s="24">
        <v>4.1399999999999999E-2</v>
      </c>
      <c r="AA912" s="23">
        <v>17885</v>
      </c>
      <c r="AB912" s="23">
        <v>18949</v>
      </c>
      <c r="AC912" s="23">
        <v>4231</v>
      </c>
      <c r="AD912" s="23">
        <v>394</v>
      </c>
      <c r="AE912" s="23">
        <v>8713</v>
      </c>
      <c r="AF912" s="23">
        <v>50172</v>
      </c>
      <c r="AG912">
        <f t="shared" si="14"/>
        <v>1.3636844959230322E-5</v>
      </c>
    </row>
    <row r="913" spans="1:33">
      <c r="A913" t="s">
        <v>49</v>
      </c>
      <c r="B913" t="s">
        <v>1</v>
      </c>
      <c r="C913">
        <v>2003</v>
      </c>
      <c r="D913">
        <v>0</v>
      </c>
      <c r="E913">
        <v>7.42</v>
      </c>
      <c r="F913">
        <v>123809</v>
      </c>
      <c r="G913">
        <v>84598</v>
      </c>
      <c r="H913">
        <v>7816</v>
      </c>
      <c r="I913">
        <v>0</v>
      </c>
      <c r="J913">
        <v>0</v>
      </c>
      <c r="K913">
        <v>216223</v>
      </c>
      <c r="Z913" s="24">
        <v>4.1399999999999999E-2</v>
      </c>
      <c r="AA913" s="23">
        <v>24900</v>
      </c>
      <c r="AB913" s="23">
        <v>33000</v>
      </c>
      <c r="AC913" s="23">
        <v>8700</v>
      </c>
      <c r="AD913" s="23">
        <v>0</v>
      </c>
      <c r="AE913" s="23">
        <v>0</v>
      </c>
      <c r="AF913" s="23">
        <v>66600</v>
      </c>
      <c r="AG913">
        <f t="shared" si="14"/>
        <v>1.8102006583049102E-5</v>
      </c>
    </row>
    <row r="914" spans="1:33">
      <c r="A914" t="s">
        <v>49</v>
      </c>
      <c r="B914" t="s">
        <v>1</v>
      </c>
      <c r="C914">
        <v>2004</v>
      </c>
      <c r="D914">
        <v>0</v>
      </c>
      <c r="E914">
        <v>6.21</v>
      </c>
      <c r="F914">
        <v>136595</v>
      </c>
      <c r="G914">
        <v>98064</v>
      </c>
      <c r="H914">
        <v>15878</v>
      </c>
      <c r="I914">
        <v>0</v>
      </c>
      <c r="J914">
        <v>0</v>
      </c>
      <c r="K914">
        <v>250537</v>
      </c>
      <c r="Z914" s="24">
        <v>4.1399999999999999E-2</v>
      </c>
      <c r="AA914" s="23">
        <v>190076</v>
      </c>
      <c r="AB914" s="23">
        <v>44332</v>
      </c>
      <c r="AC914" s="23">
        <v>0</v>
      </c>
      <c r="AD914" s="23">
        <v>0</v>
      </c>
      <c r="AE914" s="23">
        <v>0</v>
      </c>
      <c r="AF914" s="23">
        <v>234408</v>
      </c>
      <c r="AG914">
        <f t="shared" si="14"/>
        <v>6.3712539926717325E-5</v>
      </c>
    </row>
    <row r="915" spans="1:33">
      <c r="A915" t="s">
        <v>49</v>
      </c>
      <c r="B915" t="s">
        <v>1</v>
      </c>
      <c r="C915">
        <v>2005</v>
      </c>
      <c r="D915">
        <v>0</v>
      </c>
      <c r="E915">
        <v>5.86</v>
      </c>
      <c r="F915">
        <v>154348</v>
      </c>
      <c r="G915">
        <v>98001</v>
      </c>
      <c r="H915">
        <v>16812</v>
      </c>
      <c r="I915">
        <v>0</v>
      </c>
      <c r="J915">
        <v>0</v>
      </c>
      <c r="K915">
        <v>269161</v>
      </c>
      <c r="Z915" s="24">
        <v>4.1399999999999999E-2</v>
      </c>
      <c r="AA915" s="23">
        <v>132899</v>
      </c>
      <c r="AB915" s="23">
        <v>27225</v>
      </c>
      <c r="AC915" s="23">
        <v>55092</v>
      </c>
      <c r="AD915" s="23">
        <v>63</v>
      </c>
      <c r="AE915" s="23">
        <v>31501</v>
      </c>
      <c r="AF915" s="23">
        <v>246780</v>
      </c>
      <c r="AG915">
        <f t="shared" si="14"/>
        <v>6.707527304151437E-5</v>
      </c>
    </row>
    <row r="916" spans="1:33">
      <c r="A916" t="s">
        <v>49</v>
      </c>
      <c r="B916" t="s">
        <v>1</v>
      </c>
      <c r="C916">
        <v>2006</v>
      </c>
      <c r="D916">
        <v>0</v>
      </c>
      <c r="E916">
        <v>6.02</v>
      </c>
      <c r="F916">
        <v>184263</v>
      </c>
      <c r="G916">
        <v>107888</v>
      </c>
      <c r="H916">
        <v>17193</v>
      </c>
      <c r="I916">
        <v>0</v>
      </c>
      <c r="J916">
        <v>0</v>
      </c>
      <c r="K916">
        <v>309344</v>
      </c>
      <c r="Z916" s="24">
        <v>4.1399999999999999E-2</v>
      </c>
      <c r="AA916" s="23">
        <v>1502062</v>
      </c>
      <c r="AB916" s="23">
        <v>650468</v>
      </c>
      <c r="AC916" s="23">
        <v>586737</v>
      </c>
      <c r="AD916" s="23">
        <v>8587</v>
      </c>
      <c r="AE916" s="23">
        <v>18681</v>
      </c>
      <c r="AF916" s="23">
        <v>2766535</v>
      </c>
      <c r="AG916">
        <f t="shared" si="14"/>
        <v>7.5194947120474094E-4</v>
      </c>
    </row>
    <row r="917" spans="1:33">
      <c r="A917" t="s">
        <v>50</v>
      </c>
      <c r="B917" t="s">
        <v>1</v>
      </c>
      <c r="C917">
        <v>1988</v>
      </c>
      <c r="D917">
        <v>0</v>
      </c>
      <c r="E917">
        <v>10.58</v>
      </c>
      <c r="F917">
        <v>90991</v>
      </c>
      <c r="G917">
        <v>11940</v>
      </c>
      <c r="H917">
        <v>3462</v>
      </c>
      <c r="I917">
        <v>262</v>
      </c>
      <c r="J917">
        <v>2012</v>
      </c>
      <c r="K917">
        <v>108667</v>
      </c>
      <c r="Z917" s="24">
        <v>4.1500000000000002E-2</v>
      </c>
      <c r="AA917" s="23">
        <v>12326</v>
      </c>
      <c r="AB917" s="23">
        <v>8104</v>
      </c>
      <c r="AC917" s="23">
        <v>0</v>
      </c>
      <c r="AD917" s="23">
        <v>0</v>
      </c>
      <c r="AE917" s="23">
        <v>0</v>
      </c>
      <c r="AF917" s="23">
        <v>20430</v>
      </c>
      <c r="AG917">
        <f t="shared" si="14"/>
        <v>5.5529128302056028E-6</v>
      </c>
    </row>
    <row r="918" spans="1:33">
      <c r="A918" t="s">
        <v>50</v>
      </c>
      <c r="B918" t="s">
        <v>1</v>
      </c>
      <c r="C918">
        <v>1989</v>
      </c>
      <c r="D918">
        <v>0</v>
      </c>
      <c r="E918">
        <v>11.19</v>
      </c>
      <c r="F918">
        <v>93711</v>
      </c>
      <c r="G918">
        <v>11811</v>
      </c>
      <c r="H918">
        <v>3146</v>
      </c>
      <c r="I918">
        <v>249</v>
      </c>
      <c r="J918">
        <v>2104</v>
      </c>
      <c r="K918">
        <v>111021</v>
      </c>
      <c r="Z918" s="24">
        <v>4.1500000000000002E-2</v>
      </c>
      <c r="AA918" s="23">
        <v>1864605</v>
      </c>
      <c r="AB918" s="23">
        <v>1000911</v>
      </c>
      <c r="AC918" s="23">
        <v>530851</v>
      </c>
      <c r="AD918" s="23">
        <v>12527</v>
      </c>
      <c r="AE918" s="23">
        <v>21363</v>
      </c>
      <c r="AF918" s="23">
        <v>3430257</v>
      </c>
      <c r="AG918">
        <f t="shared" si="14"/>
        <v>9.323503723055594E-4</v>
      </c>
    </row>
    <row r="919" spans="1:33">
      <c r="A919" t="s">
        <v>50</v>
      </c>
      <c r="B919" t="s">
        <v>1</v>
      </c>
      <c r="C919">
        <v>1990</v>
      </c>
      <c r="D919">
        <v>0</v>
      </c>
      <c r="E919">
        <v>8.24</v>
      </c>
      <c r="F919">
        <v>95944</v>
      </c>
      <c r="G919">
        <v>12138</v>
      </c>
      <c r="H919">
        <v>2021</v>
      </c>
      <c r="I919">
        <v>257</v>
      </c>
      <c r="J919">
        <v>2024</v>
      </c>
      <c r="K919">
        <v>112384</v>
      </c>
      <c r="Z919" s="24">
        <v>4.1599999999999998E-2</v>
      </c>
      <c r="AA919" s="23">
        <v>13408</v>
      </c>
      <c r="AB919" s="23">
        <v>2165</v>
      </c>
      <c r="AC919" s="23">
        <v>0</v>
      </c>
      <c r="AD919" s="23">
        <v>0</v>
      </c>
      <c r="AE919" s="23">
        <v>0</v>
      </c>
      <c r="AF919" s="23">
        <v>15573</v>
      </c>
      <c r="AG919">
        <f t="shared" si="14"/>
        <v>4.2327709987661205E-6</v>
      </c>
    </row>
    <row r="920" spans="1:33">
      <c r="A920" t="s">
        <v>50</v>
      </c>
      <c r="B920" t="s">
        <v>1</v>
      </c>
      <c r="C920">
        <v>1991</v>
      </c>
      <c r="D920">
        <v>0</v>
      </c>
      <c r="E920">
        <v>10.81</v>
      </c>
      <c r="F920">
        <v>100358</v>
      </c>
      <c r="G920">
        <v>11916</v>
      </c>
      <c r="H920">
        <v>1600</v>
      </c>
      <c r="I920">
        <v>252</v>
      </c>
      <c r="J920">
        <v>2592</v>
      </c>
      <c r="K920">
        <v>116718</v>
      </c>
      <c r="Z920" s="24">
        <v>4.1599999999999998E-2</v>
      </c>
      <c r="AA920" s="23">
        <v>8334</v>
      </c>
      <c r="AB920" s="23">
        <v>12005</v>
      </c>
      <c r="AC920" s="23">
        <v>0</v>
      </c>
      <c r="AD920" s="23">
        <v>0</v>
      </c>
      <c r="AE920" s="23">
        <v>0</v>
      </c>
      <c r="AF920" s="23">
        <v>20339</v>
      </c>
      <c r="AG920">
        <f t="shared" si="14"/>
        <v>5.5281788572467819E-6</v>
      </c>
    </row>
    <row r="921" spans="1:33">
      <c r="A921" t="s">
        <v>50</v>
      </c>
      <c r="B921" t="s">
        <v>1</v>
      </c>
      <c r="C921">
        <v>1992</v>
      </c>
      <c r="D921">
        <v>0</v>
      </c>
      <c r="E921">
        <v>10.54</v>
      </c>
      <c r="F921">
        <v>93323</v>
      </c>
      <c r="G921">
        <v>12563</v>
      </c>
      <c r="H921">
        <v>1918</v>
      </c>
      <c r="I921">
        <v>249</v>
      </c>
      <c r="J921">
        <v>2722</v>
      </c>
      <c r="K921">
        <v>110775</v>
      </c>
      <c r="Z921" s="24">
        <v>4.1599999999999998E-2</v>
      </c>
      <c r="AA921" s="23">
        <v>30645</v>
      </c>
      <c r="AB921" s="23">
        <v>17961</v>
      </c>
      <c r="AC921" s="23">
        <v>66388</v>
      </c>
      <c r="AD921" s="23">
        <v>80</v>
      </c>
      <c r="AE921" s="23">
        <v>759</v>
      </c>
      <c r="AF921" s="23">
        <v>115833</v>
      </c>
      <c r="AG921">
        <f t="shared" si="14"/>
        <v>3.1483629557572472E-5</v>
      </c>
    </row>
    <row r="922" spans="1:33">
      <c r="A922" t="s">
        <v>50</v>
      </c>
      <c r="B922" t="s">
        <v>1</v>
      </c>
      <c r="C922">
        <v>1993</v>
      </c>
      <c r="D922">
        <v>0</v>
      </c>
      <c r="E922">
        <v>11.03</v>
      </c>
      <c r="F922">
        <v>100562</v>
      </c>
      <c r="G922">
        <v>13718</v>
      </c>
      <c r="H922">
        <v>2183</v>
      </c>
      <c r="I922">
        <v>249</v>
      </c>
      <c r="J922">
        <v>1864</v>
      </c>
      <c r="K922">
        <v>118576</v>
      </c>
      <c r="Z922" s="24">
        <v>4.1599999999999998E-2</v>
      </c>
      <c r="AA922" s="23">
        <v>27314</v>
      </c>
      <c r="AB922" s="23">
        <v>16613</v>
      </c>
      <c r="AC922" s="23">
        <v>73090</v>
      </c>
      <c r="AD922" s="23">
        <v>79</v>
      </c>
      <c r="AE922" s="23">
        <v>1460</v>
      </c>
      <c r="AF922" s="23">
        <v>118556</v>
      </c>
      <c r="AG922">
        <f t="shared" si="14"/>
        <v>3.2223746133032569E-5</v>
      </c>
    </row>
    <row r="923" spans="1:33">
      <c r="A923" t="s">
        <v>50</v>
      </c>
      <c r="B923" t="s">
        <v>1</v>
      </c>
      <c r="C923">
        <v>1994</v>
      </c>
      <c r="D923">
        <v>0</v>
      </c>
      <c r="E923">
        <v>10.46</v>
      </c>
      <c r="F923">
        <v>100793</v>
      </c>
      <c r="G923">
        <v>13879</v>
      </c>
      <c r="H923">
        <v>2166</v>
      </c>
      <c r="I923">
        <v>241</v>
      </c>
      <c r="J923">
        <v>2480</v>
      </c>
      <c r="K923">
        <v>119559</v>
      </c>
      <c r="Z923" s="24">
        <v>4.1599999999999998E-2</v>
      </c>
      <c r="AA923" s="23">
        <v>344087</v>
      </c>
      <c r="AB923" s="23">
        <v>186855</v>
      </c>
      <c r="AC923" s="23">
        <v>822056</v>
      </c>
      <c r="AD923" s="23">
        <v>1617</v>
      </c>
      <c r="AE923" s="23">
        <v>1239</v>
      </c>
      <c r="AF923" s="23">
        <v>1355854</v>
      </c>
      <c r="AG923">
        <f t="shared" si="14"/>
        <v>3.6852369419900085E-4</v>
      </c>
    </row>
    <row r="924" spans="1:33">
      <c r="A924" t="s">
        <v>50</v>
      </c>
      <c r="B924" t="s">
        <v>1</v>
      </c>
      <c r="C924">
        <v>1995</v>
      </c>
      <c r="D924">
        <v>0</v>
      </c>
      <c r="E924">
        <v>8.4499999999999993</v>
      </c>
      <c r="F924">
        <v>99899</v>
      </c>
      <c r="G924">
        <v>14201</v>
      </c>
      <c r="H924">
        <v>2204</v>
      </c>
      <c r="I924">
        <v>255</v>
      </c>
      <c r="J924">
        <v>2389</v>
      </c>
      <c r="K924">
        <v>118948</v>
      </c>
      <c r="Z924" s="24">
        <v>4.1599999999999998E-2</v>
      </c>
      <c r="AA924" s="23">
        <v>1698313</v>
      </c>
      <c r="AB924" s="23">
        <v>789779</v>
      </c>
      <c r="AC924" s="23">
        <v>605539</v>
      </c>
      <c r="AD924" s="23">
        <v>9659</v>
      </c>
      <c r="AE924" s="23">
        <v>18961</v>
      </c>
      <c r="AF924" s="23">
        <v>3122251</v>
      </c>
      <c r="AG924">
        <f t="shared" si="14"/>
        <v>8.4863375609506959E-4</v>
      </c>
    </row>
    <row r="925" spans="1:33">
      <c r="A925" t="s">
        <v>50</v>
      </c>
      <c r="B925" t="s">
        <v>1</v>
      </c>
      <c r="C925">
        <v>1996</v>
      </c>
      <c r="D925">
        <v>0</v>
      </c>
      <c r="E925">
        <v>13.19</v>
      </c>
      <c r="F925">
        <v>106166</v>
      </c>
      <c r="G925">
        <v>14674</v>
      </c>
      <c r="H925">
        <v>2241</v>
      </c>
      <c r="I925">
        <v>307</v>
      </c>
      <c r="J925">
        <v>2462</v>
      </c>
      <c r="K925">
        <v>125850</v>
      </c>
      <c r="Z925" s="24">
        <v>4.1700000000000001E-2</v>
      </c>
      <c r="AA925" s="23">
        <v>40237</v>
      </c>
      <c r="AB925" s="23">
        <v>15321</v>
      </c>
      <c r="AC925" s="23">
        <v>41199</v>
      </c>
      <c r="AD925" s="23">
        <v>0</v>
      </c>
      <c r="AE925" s="23">
        <v>5433</v>
      </c>
      <c r="AF925" s="23">
        <v>102190</v>
      </c>
      <c r="AG925">
        <f t="shared" si="14"/>
        <v>2.7775436227053867E-5</v>
      </c>
    </row>
    <row r="926" spans="1:33">
      <c r="A926" t="s">
        <v>50</v>
      </c>
      <c r="B926" t="s">
        <v>1</v>
      </c>
      <c r="C926">
        <v>1997</v>
      </c>
      <c r="D926">
        <v>0</v>
      </c>
      <c r="E926">
        <v>10.51</v>
      </c>
      <c r="F926">
        <v>104566</v>
      </c>
      <c r="G926">
        <v>14102</v>
      </c>
      <c r="H926">
        <v>2809</v>
      </c>
      <c r="I926">
        <v>277</v>
      </c>
      <c r="J926">
        <v>2155</v>
      </c>
      <c r="K926">
        <v>123909</v>
      </c>
      <c r="Z926" s="24">
        <v>4.1700000000000001E-2</v>
      </c>
      <c r="AA926" s="23">
        <v>69896</v>
      </c>
      <c r="AB926" s="23">
        <v>161255</v>
      </c>
      <c r="AC926" s="23">
        <v>0</v>
      </c>
      <c r="AD926" s="23">
        <v>2375</v>
      </c>
      <c r="AE926" s="23">
        <v>46475</v>
      </c>
      <c r="AF926" s="23">
        <v>280001</v>
      </c>
      <c r="AG926">
        <f t="shared" si="14"/>
        <v>7.6104803982887862E-5</v>
      </c>
    </row>
    <row r="927" spans="1:33">
      <c r="A927" t="s">
        <v>50</v>
      </c>
      <c r="B927" t="s">
        <v>1</v>
      </c>
      <c r="C927">
        <v>1998</v>
      </c>
      <c r="D927">
        <v>0</v>
      </c>
      <c r="E927">
        <v>7.98</v>
      </c>
      <c r="F927">
        <v>111013</v>
      </c>
      <c r="G927">
        <v>15045</v>
      </c>
      <c r="H927">
        <v>4191</v>
      </c>
      <c r="I927">
        <v>151</v>
      </c>
      <c r="J927">
        <v>2196</v>
      </c>
      <c r="K927">
        <v>132596</v>
      </c>
      <c r="Z927" s="24">
        <v>4.1700000000000001E-2</v>
      </c>
      <c r="AA927" s="23">
        <v>69896</v>
      </c>
      <c r="AB927" s="23">
        <v>161255</v>
      </c>
      <c r="AC927" s="23">
        <v>0</v>
      </c>
      <c r="AD927" s="23">
        <v>2375</v>
      </c>
      <c r="AE927" s="23">
        <v>46475</v>
      </c>
      <c r="AF927" s="23">
        <v>280001</v>
      </c>
      <c r="AG927">
        <f t="shared" si="14"/>
        <v>7.6104803982887862E-5</v>
      </c>
    </row>
    <row r="928" spans="1:33">
      <c r="A928" t="s">
        <v>50</v>
      </c>
      <c r="B928" t="s">
        <v>1</v>
      </c>
      <c r="C928">
        <v>1999</v>
      </c>
      <c r="D928">
        <v>0</v>
      </c>
      <c r="E928">
        <v>7.06</v>
      </c>
      <c r="F928">
        <v>113172</v>
      </c>
      <c r="G928">
        <v>16311</v>
      </c>
      <c r="H928">
        <v>19162</v>
      </c>
      <c r="I928">
        <v>113</v>
      </c>
      <c r="J928">
        <v>2715</v>
      </c>
      <c r="K928">
        <v>151473</v>
      </c>
      <c r="Z928" s="24">
        <v>4.1700000000000001E-2</v>
      </c>
      <c r="AA928" s="23">
        <v>389400</v>
      </c>
      <c r="AB928" s="23">
        <v>249236</v>
      </c>
      <c r="AC928" s="23">
        <v>169272</v>
      </c>
      <c r="AD928" s="23">
        <v>0</v>
      </c>
      <c r="AE928" s="23">
        <v>0</v>
      </c>
      <c r="AF928" s="23">
        <v>807908</v>
      </c>
      <c r="AG928">
        <f t="shared" si="14"/>
        <v>2.195909299474179E-4</v>
      </c>
    </row>
    <row r="929" spans="1:33">
      <c r="A929" t="s">
        <v>50</v>
      </c>
      <c r="B929" t="s">
        <v>1</v>
      </c>
      <c r="C929">
        <v>2000</v>
      </c>
      <c r="D929">
        <v>0</v>
      </c>
      <c r="E929">
        <v>7.84</v>
      </c>
      <c r="F929">
        <v>112091</v>
      </c>
      <c r="G929">
        <v>15998</v>
      </c>
      <c r="H929">
        <v>16896</v>
      </c>
      <c r="I929">
        <v>120</v>
      </c>
      <c r="J929">
        <v>2478</v>
      </c>
      <c r="K929">
        <v>147583</v>
      </c>
      <c r="Z929" s="24">
        <v>4.1799999999999997E-2</v>
      </c>
      <c r="AA929" s="23">
        <v>32447</v>
      </c>
      <c r="AB929" s="23">
        <v>17854</v>
      </c>
      <c r="AC929" s="23">
        <v>63746</v>
      </c>
      <c r="AD929" s="23">
        <v>81</v>
      </c>
      <c r="AE929" s="23">
        <v>876</v>
      </c>
      <c r="AF929" s="23">
        <v>115004</v>
      </c>
      <c r="AG929">
        <f t="shared" si="14"/>
        <v>3.1258305781936621E-5</v>
      </c>
    </row>
    <row r="930" spans="1:33">
      <c r="A930" t="s">
        <v>50</v>
      </c>
      <c r="B930" t="s">
        <v>1</v>
      </c>
      <c r="C930">
        <v>2001</v>
      </c>
      <c r="D930">
        <v>0</v>
      </c>
      <c r="E930">
        <v>6.77</v>
      </c>
      <c r="F930">
        <v>110932</v>
      </c>
      <c r="G930">
        <v>17300</v>
      </c>
      <c r="H930">
        <v>17699</v>
      </c>
      <c r="I930">
        <v>0</v>
      </c>
      <c r="J930">
        <v>2605</v>
      </c>
      <c r="K930">
        <v>148536</v>
      </c>
      <c r="Z930" s="24">
        <v>4.1799999999999997E-2</v>
      </c>
      <c r="AA930" s="23">
        <v>205733</v>
      </c>
      <c r="AB930" s="23">
        <v>42493</v>
      </c>
      <c r="AC930" s="23">
        <v>0</v>
      </c>
      <c r="AD930" s="23">
        <v>0</v>
      </c>
      <c r="AE930" s="23">
        <v>0</v>
      </c>
      <c r="AF930" s="23">
        <v>248226</v>
      </c>
      <c r="AG930">
        <f t="shared" si="14"/>
        <v>6.7468298589849039E-5</v>
      </c>
    </row>
    <row r="931" spans="1:33">
      <c r="A931" t="s">
        <v>50</v>
      </c>
      <c r="B931" t="s">
        <v>1</v>
      </c>
      <c r="C931">
        <v>2002</v>
      </c>
      <c r="D931">
        <v>0</v>
      </c>
      <c r="E931">
        <v>7.85</v>
      </c>
      <c r="F931">
        <v>109495</v>
      </c>
      <c r="G931">
        <v>17831</v>
      </c>
      <c r="H931">
        <v>14678</v>
      </c>
      <c r="I931">
        <v>0</v>
      </c>
      <c r="J931">
        <v>2240</v>
      </c>
      <c r="K931">
        <v>144244</v>
      </c>
      <c r="Z931" s="24">
        <v>4.1799999999999997E-2</v>
      </c>
      <c r="AA931" s="23">
        <v>87722</v>
      </c>
      <c r="AB931" s="23">
        <v>327500</v>
      </c>
      <c r="AC931" s="23">
        <v>350254</v>
      </c>
      <c r="AD931" s="23">
        <v>723</v>
      </c>
      <c r="AE931" s="23">
        <v>0</v>
      </c>
      <c r="AF931" s="23">
        <v>766199</v>
      </c>
      <c r="AG931">
        <f t="shared" si="14"/>
        <v>2.0825434447335793E-4</v>
      </c>
    </row>
    <row r="932" spans="1:33">
      <c r="A932" t="s">
        <v>50</v>
      </c>
      <c r="B932" t="s">
        <v>1</v>
      </c>
      <c r="C932">
        <v>2003</v>
      </c>
      <c r="D932">
        <v>0</v>
      </c>
      <c r="E932">
        <v>7.82</v>
      </c>
      <c r="F932">
        <v>107915</v>
      </c>
      <c r="G932">
        <v>19598</v>
      </c>
      <c r="H932">
        <v>13879</v>
      </c>
      <c r="I932">
        <v>0</v>
      </c>
      <c r="J932">
        <v>0</v>
      </c>
      <c r="K932">
        <v>141392</v>
      </c>
      <c r="Z932" s="24">
        <v>4.1799999999999997E-2</v>
      </c>
      <c r="AA932" s="23">
        <v>1622317</v>
      </c>
      <c r="AB932" s="23">
        <v>677080</v>
      </c>
      <c r="AC932" s="23">
        <v>602748</v>
      </c>
      <c r="AD932" s="23">
        <v>8748</v>
      </c>
      <c r="AE932" s="23">
        <v>17872</v>
      </c>
      <c r="AF932" s="23">
        <v>2928765</v>
      </c>
      <c r="AG932">
        <f t="shared" si="14"/>
        <v>7.9604389354660354E-4</v>
      </c>
    </row>
    <row r="933" spans="1:33">
      <c r="A933" t="s">
        <v>50</v>
      </c>
      <c r="B933" t="s">
        <v>1</v>
      </c>
      <c r="C933">
        <v>2004</v>
      </c>
      <c r="D933">
        <v>0</v>
      </c>
      <c r="E933">
        <v>7.82</v>
      </c>
      <c r="F933">
        <v>109379</v>
      </c>
      <c r="G933">
        <v>19644</v>
      </c>
      <c r="H933">
        <v>14344</v>
      </c>
      <c r="I933">
        <v>0</v>
      </c>
      <c r="J933">
        <v>0</v>
      </c>
      <c r="K933">
        <v>143367</v>
      </c>
      <c r="Z933" s="24">
        <v>4.1900000000000007E-2</v>
      </c>
      <c r="AA933" s="23">
        <v>7724</v>
      </c>
      <c r="AB933" s="23">
        <v>3642</v>
      </c>
      <c r="AC933" s="23">
        <v>11969</v>
      </c>
      <c r="AD933" s="23">
        <v>48</v>
      </c>
      <c r="AE933" s="23">
        <v>191</v>
      </c>
      <c r="AF933" s="23">
        <v>23574</v>
      </c>
      <c r="AG933">
        <f t="shared" si="14"/>
        <v>6.40745800583783E-6</v>
      </c>
    </row>
    <row r="934" spans="1:33">
      <c r="A934" t="s">
        <v>50</v>
      </c>
      <c r="B934" t="s">
        <v>1</v>
      </c>
      <c r="C934">
        <v>2005</v>
      </c>
      <c r="D934">
        <v>0</v>
      </c>
      <c r="E934">
        <v>7.56</v>
      </c>
      <c r="F934">
        <v>113405</v>
      </c>
      <c r="G934">
        <v>20021</v>
      </c>
      <c r="H934">
        <v>14785</v>
      </c>
      <c r="I934">
        <v>0</v>
      </c>
      <c r="J934">
        <v>0</v>
      </c>
      <c r="K934">
        <v>148211</v>
      </c>
      <c r="Z934" s="24">
        <v>4.1900000000000007E-2</v>
      </c>
      <c r="AA934" s="23">
        <v>17437</v>
      </c>
      <c r="AB934" s="23">
        <v>10183</v>
      </c>
      <c r="AC934" s="23">
        <v>0</v>
      </c>
      <c r="AD934" s="23">
        <v>126</v>
      </c>
      <c r="AE934" s="23">
        <v>11026</v>
      </c>
      <c r="AF934" s="23">
        <v>38772</v>
      </c>
      <c r="AG934">
        <f t="shared" si="14"/>
        <v>1.0538303291861557E-5</v>
      </c>
    </row>
    <row r="935" spans="1:33">
      <c r="A935" t="s">
        <v>50</v>
      </c>
      <c r="B935" t="s">
        <v>1</v>
      </c>
      <c r="C935">
        <v>2006</v>
      </c>
      <c r="D935">
        <v>0</v>
      </c>
      <c r="E935">
        <v>7.44</v>
      </c>
      <c r="F935">
        <v>118387</v>
      </c>
      <c r="G935">
        <v>20836</v>
      </c>
      <c r="H935">
        <v>12374</v>
      </c>
      <c r="I935">
        <v>0</v>
      </c>
      <c r="J935">
        <v>0</v>
      </c>
      <c r="K935">
        <v>151597</v>
      </c>
      <c r="Z935" s="24">
        <v>4.1900000000000007E-2</v>
      </c>
      <c r="AA935" s="23">
        <v>84289</v>
      </c>
      <c r="AB935" s="23">
        <v>209659</v>
      </c>
      <c r="AC935" s="23">
        <v>512232</v>
      </c>
      <c r="AD935" s="23">
        <v>739</v>
      </c>
      <c r="AE935" s="23">
        <v>0</v>
      </c>
      <c r="AF935" s="23">
        <v>806919</v>
      </c>
      <c r="AG935">
        <f t="shared" si="14"/>
        <v>2.1932211786767863E-4</v>
      </c>
    </row>
    <row r="936" spans="1:33">
      <c r="A936" t="s">
        <v>51</v>
      </c>
      <c r="B936" t="s">
        <v>1</v>
      </c>
      <c r="C936">
        <v>1988</v>
      </c>
      <c r="D936">
        <v>0</v>
      </c>
      <c r="E936">
        <v>2.96</v>
      </c>
      <c r="F936">
        <v>6909</v>
      </c>
      <c r="G936">
        <v>3702</v>
      </c>
      <c r="H936">
        <v>16638</v>
      </c>
      <c r="I936">
        <v>103</v>
      </c>
      <c r="J936">
        <v>145</v>
      </c>
      <c r="K936">
        <v>27497</v>
      </c>
      <c r="Z936" s="24">
        <v>4.2000000000000003E-2</v>
      </c>
      <c r="AA936" s="23">
        <v>545387</v>
      </c>
      <c r="AB936" s="23">
        <v>304826</v>
      </c>
      <c r="AC936" s="23">
        <v>191184</v>
      </c>
      <c r="AD936" s="23">
        <v>2387</v>
      </c>
      <c r="AE936" s="23">
        <v>251901</v>
      </c>
      <c r="AF936" s="23">
        <v>1295685</v>
      </c>
      <c r="AG936">
        <f t="shared" si="14"/>
        <v>3.5216964563900861E-4</v>
      </c>
    </row>
    <row r="937" spans="1:33">
      <c r="A937" t="s">
        <v>51</v>
      </c>
      <c r="B937" t="s">
        <v>1</v>
      </c>
      <c r="C937">
        <v>1989</v>
      </c>
      <c r="D937">
        <v>0</v>
      </c>
      <c r="E937">
        <v>3.24</v>
      </c>
      <c r="F937">
        <v>7161</v>
      </c>
      <c r="G937">
        <v>3849</v>
      </c>
      <c r="H937">
        <v>17639</v>
      </c>
      <c r="I937">
        <v>86</v>
      </c>
      <c r="J937">
        <v>166</v>
      </c>
      <c r="K937">
        <v>28901</v>
      </c>
      <c r="Z937" s="24">
        <v>4.2099999999999999E-2</v>
      </c>
      <c r="AA937" s="23">
        <v>1642</v>
      </c>
      <c r="AB937" s="23">
        <v>0</v>
      </c>
      <c r="AC937" s="23">
        <v>0</v>
      </c>
      <c r="AD937" s="23">
        <v>0</v>
      </c>
      <c r="AE937" s="23">
        <v>0</v>
      </c>
      <c r="AF937" s="23">
        <v>1642</v>
      </c>
      <c r="AG937">
        <f t="shared" si="14"/>
        <v>4.462987208613607E-7</v>
      </c>
    </row>
    <row r="938" spans="1:33">
      <c r="A938" t="s">
        <v>51</v>
      </c>
      <c r="B938" t="s">
        <v>1</v>
      </c>
      <c r="C938">
        <v>1990</v>
      </c>
      <c r="D938">
        <v>0</v>
      </c>
      <c r="E938">
        <v>2.83</v>
      </c>
      <c r="F938">
        <v>6911</v>
      </c>
      <c r="G938">
        <v>3701</v>
      </c>
      <c r="H938">
        <v>17417</v>
      </c>
      <c r="I938">
        <v>87</v>
      </c>
      <c r="J938">
        <v>183</v>
      </c>
      <c r="K938">
        <v>28299</v>
      </c>
      <c r="Z938" s="24">
        <v>4.2099999999999999E-2</v>
      </c>
      <c r="AA938" s="23">
        <v>9778</v>
      </c>
      <c r="AB938" s="23">
        <v>7765</v>
      </c>
      <c r="AC938" s="23">
        <v>0</v>
      </c>
      <c r="AD938" s="23">
        <v>0</v>
      </c>
      <c r="AE938" s="23">
        <v>0</v>
      </c>
      <c r="AF938" s="23">
        <v>17543</v>
      </c>
      <c r="AG938">
        <f t="shared" si="14"/>
        <v>4.7682207430394954E-6</v>
      </c>
    </row>
    <row r="939" spans="1:33">
      <c r="A939" t="s">
        <v>51</v>
      </c>
      <c r="B939" t="s">
        <v>1</v>
      </c>
      <c r="C939">
        <v>1991</v>
      </c>
      <c r="D939">
        <v>0</v>
      </c>
      <c r="E939">
        <v>3.94</v>
      </c>
      <c r="F939">
        <v>7243</v>
      </c>
      <c r="G939">
        <v>3853</v>
      </c>
      <c r="H939">
        <v>13104</v>
      </c>
      <c r="I939">
        <v>79</v>
      </c>
      <c r="J939">
        <v>174</v>
      </c>
      <c r="K939">
        <v>24453</v>
      </c>
      <c r="Z939" s="24">
        <v>4.2099999999999999E-2</v>
      </c>
      <c r="AA939" s="23">
        <v>50976</v>
      </c>
      <c r="AB939" s="23">
        <v>41118</v>
      </c>
      <c r="AC939" s="23">
        <v>53559</v>
      </c>
      <c r="AD939" s="23">
        <v>0</v>
      </c>
      <c r="AE939" s="23">
        <v>626</v>
      </c>
      <c r="AF939" s="23">
        <v>146279</v>
      </c>
      <c r="AG939">
        <f t="shared" si="14"/>
        <v>3.9758910224652244E-5</v>
      </c>
    </row>
    <row r="940" spans="1:33">
      <c r="A940" t="s">
        <v>51</v>
      </c>
      <c r="B940" t="s">
        <v>1</v>
      </c>
      <c r="C940">
        <v>1992</v>
      </c>
      <c r="D940">
        <v>0</v>
      </c>
      <c r="E940">
        <v>5.72</v>
      </c>
      <c r="F940">
        <v>6523</v>
      </c>
      <c r="G940">
        <v>3619</v>
      </c>
      <c r="H940">
        <v>4870</v>
      </c>
      <c r="I940">
        <v>78</v>
      </c>
      <c r="J940">
        <v>227</v>
      </c>
      <c r="K940">
        <v>15317</v>
      </c>
      <c r="Z940" s="24">
        <v>4.2099999999999999E-2</v>
      </c>
      <c r="AA940" s="23">
        <v>64150</v>
      </c>
      <c r="AB940" s="23">
        <v>72518</v>
      </c>
      <c r="AC940" s="23">
        <v>75948</v>
      </c>
      <c r="AD940" s="23">
        <v>0</v>
      </c>
      <c r="AE940" s="23">
        <v>0</v>
      </c>
      <c r="AF940" s="23">
        <v>212616</v>
      </c>
      <c r="AG940">
        <f t="shared" si="14"/>
        <v>5.7789432907831346E-5</v>
      </c>
    </row>
    <row r="941" spans="1:33">
      <c r="A941" t="s">
        <v>51</v>
      </c>
      <c r="B941" t="s">
        <v>1</v>
      </c>
      <c r="C941">
        <v>1993</v>
      </c>
      <c r="D941">
        <v>0</v>
      </c>
      <c r="E941">
        <v>5.31</v>
      </c>
      <c r="F941">
        <v>7270</v>
      </c>
      <c r="G941">
        <v>3583</v>
      </c>
      <c r="H941">
        <v>8225</v>
      </c>
      <c r="I941">
        <v>68</v>
      </c>
      <c r="J941">
        <v>204</v>
      </c>
      <c r="K941">
        <v>19350</v>
      </c>
      <c r="Z941" s="24">
        <v>4.2099999999999999E-2</v>
      </c>
      <c r="AA941" s="23">
        <v>157447</v>
      </c>
      <c r="AB941" s="23">
        <v>57952</v>
      </c>
      <c r="AC941" s="23">
        <v>25706</v>
      </c>
      <c r="AD941" s="23">
        <v>617</v>
      </c>
      <c r="AE941" s="23">
        <v>22803</v>
      </c>
      <c r="AF941" s="23">
        <v>264525</v>
      </c>
      <c r="AG941">
        <f t="shared" si="14"/>
        <v>7.1898397768484432E-5</v>
      </c>
    </row>
    <row r="942" spans="1:33">
      <c r="A942" t="s">
        <v>51</v>
      </c>
      <c r="B942" t="s">
        <v>1</v>
      </c>
      <c r="C942">
        <v>1994</v>
      </c>
      <c r="D942">
        <v>0</v>
      </c>
      <c r="E942">
        <v>3.96</v>
      </c>
      <c r="F942">
        <v>6978</v>
      </c>
      <c r="G942">
        <v>4218</v>
      </c>
      <c r="H942">
        <v>9937</v>
      </c>
      <c r="I942">
        <v>67</v>
      </c>
      <c r="J942">
        <v>186</v>
      </c>
      <c r="K942">
        <v>21386</v>
      </c>
      <c r="Z942" s="24">
        <v>4.2099999999999999E-2</v>
      </c>
      <c r="AA942" s="23">
        <v>382165</v>
      </c>
      <c r="AB942" s="23">
        <v>56201</v>
      </c>
      <c r="AC942" s="23">
        <v>104345</v>
      </c>
      <c r="AD942" s="23">
        <v>0</v>
      </c>
      <c r="AE942" s="23">
        <v>14861</v>
      </c>
      <c r="AF942" s="23">
        <v>557572</v>
      </c>
      <c r="AG942">
        <f t="shared" si="14"/>
        <v>1.5154912934720499E-4</v>
      </c>
    </row>
    <row r="943" spans="1:33">
      <c r="A943" t="s">
        <v>51</v>
      </c>
      <c r="B943" t="s">
        <v>1</v>
      </c>
      <c r="C943">
        <v>1995</v>
      </c>
      <c r="D943">
        <v>0</v>
      </c>
      <c r="E943">
        <v>3.44</v>
      </c>
      <c r="F943">
        <v>6767</v>
      </c>
      <c r="G943">
        <v>3829</v>
      </c>
      <c r="H943">
        <v>10777</v>
      </c>
      <c r="I943">
        <v>75</v>
      </c>
      <c r="J943">
        <v>229</v>
      </c>
      <c r="K943">
        <v>21677</v>
      </c>
      <c r="Z943" s="24">
        <v>4.2099999999999999E-2</v>
      </c>
      <c r="AA943" s="23">
        <v>145515</v>
      </c>
      <c r="AB943" s="23">
        <v>455336</v>
      </c>
      <c r="AC943" s="23">
        <v>172235</v>
      </c>
      <c r="AD943" s="23">
        <v>272</v>
      </c>
      <c r="AE943" s="23">
        <v>0</v>
      </c>
      <c r="AF943" s="23">
        <v>773358</v>
      </c>
      <c r="AG943">
        <f t="shared" si="14"/>
        <v>2.1020017428008539E-4</v>
      </c>
    </row>
    <row r="944" spans="1:33">
      <c r="A944" t="s">
        <v>51</v>
      </c>
      <c r="B944" t="s">
        <v>1</v>
      </c>
      <c r="C944">
        <v>1996</v>
      </c>
      <c r="D944">
        <v>0</v>
      </c>
      <c r="E944">
        <v>2.12</v>
      </c>
      <c r="F944">
        <v>7229</v>
      </c>
      <c r="G944">
        <v>4073</v>
      </c>
      <c r="H944">
        <v>11756</v>
      </c>
      <c r="I944">
        <v>80</v>
      </c>
      <c r="J944">
        <v>207</v>
      </c>
      <c r="K944">
        <v>23345</v>
      </c>
      <c r="Z944" s="24">
        <v>4.2099999999999999E-2</v>
      </c>
      <c r="AA944" s="23">
        <v>96979</v>
      </c>
      <c r="AB944" s="23">
        <v>308434</v>
      </c>
      <c r="AC944" s="23">
        <v>372031</v>
      </c>
      <c r="AD944" s="23">
        <v>0</v>
      </c>
      <c r="AE944" s="23">
        <v>770</v>
      </c>
      <c r="AF944" s="23">
        <v>778214</v>
      </c>
      <c r="AG944">
        <f t="shared" si="14"/>
        <v>2.115200443096242E-4</v>
      </c>
    </row>
    <row r="945" spans="1:33">
      <c r="A945" t="s">
        <v>51</v>
      </c>
      <c r="B945" t="s">
        <v>1</v>
      </c>
      <c r="C945">
        <v>1997</v>
      </c>
      <c r="D945">
        <v>0</v>
      </c>
      <c r="E945">
        <v>2.98</v>
      </c>
      <c r="F945">
        <v>7239</v>
      </c>
      <c r="G945">
        <v>4122</v>
      </c>
      <c r="H945">
        <v>12082</v>
      </c>
      <c r="I945">
        <v>77</v>
      </c>
      <c r="J945">
        <v>176</v>
      </c>
      <c r="K945">
        <v>23696</v>
      </c>
      <c r="Z945" s="24">
        <v>4.2099999999999999E-2</v>
      </c>
      <c r="AA945" s="23">
        <v>3189021</v>
      </c>
      <c r="AB945" s="23">
        <v>1850409</v>
      </c>
      <c r="AC945" s="23">
        <v>988084</v>
      </c>
      <c r="AD945" s="23">
        <v>20297</v>
      </c>
      <c r="AE945" s="23">
        <v>0</v>
      </c>
      <c r="AF945" s="23">
        <v>6047811</v>
      </c>
      <c r="AG945">
        <f t="shared" si="14"/>
        <v>1.6438065245501015E-3</v>
      </c>
    </row>
    <row r="946" spans="1:33">
      <c r="A946" t="s">
        <v>51</v>
      </c>
      <c r="B946" t="s">
        <v>1</v>
      </c>
      <c r="C946">
        <v>1998</v>
      </c>
      <c r="D946">
        <v>0</v>
      </c>
      <c r="E946">
        <v>2.46</v>
      </c>
      <c r="F946">
        <v>7509</v>
      </c>
      <c r="G946">
        <v>3707</v>
      </c>
      <c r="H946">
        <v>11642</v>
      </c>
      <c r="I946">
        <v>75</v>
      </c>
      <c r="J946">
        <v>179</v>
      </c>
      <c r="K946">
        <v>23112</v>
      </c>
      <c r="Z946" s="24">
        <v>4.2099999999999999E-2</v>
      </c>
      <c r="AA946" s="23">
        <v>0</v>
      </c>
      <c r="AB946" s="23">
        <v>0</v>
      </c>
      <c r="AC946" s="23">
        <v>27114151</v>
      </c>
      <c r="AD946" s="23">
        <v>0</v>
      </c>
      <c r="AE946" s="23">
        <v>1058707</v>
      </c>
      <c r="AF946" s="23">
        <v>28172858</v>
      </c>
      <c r="AG946">
        <f t="shared" si="14"/>
        <v>7.6574363510406532E-3</v>
      </c>
    </row>
    <row r="947" spans="1:33">
      <c r="A947" t="s">
        <v>51</v>
      </c>
      <c r="B947" t="s">
        <v>1</v>
      </c>
      <c r="C947">
        <v>1999</v>
      </c>
      <c r="D947">
        <v>0</v>
      </c>
      <c r="E947">
        <v>4.1900000000000004</v>
      </c>
      <c r="F947">
        <v>7724</v>
      </c>
      <c r="G947">
        <v>3642</v>
      </c>
      <c r="H947">
        <v>11969</v>
      </c>
      <c r="I947">
        <v>48</v>
      </c>
      <c r="J947">
        <v>191</v>
      </c>
      <c r="K947">
        <v>23574</v>
      </c>
      <c r="Z947" s="24">
        <v>4.2199999999999994E-2</v>
      </c>
      <c r="AA947" s="23">
        <v>21549</v>
      </c>
      <c r="AB947" s="23">
        <v>9909</v>
      </c>
      <c r="AC947" s="23">
        <v>0</v>
      </c>
      <c r="AD947" s="23">
        <v>105</v>
      </c>
      <c r="AE947" s="23">
        <v>487</v>
      </c>
      <c r="AF947" s="23">
        <v>32050</v>
      </c>
      <c r="AG947">
        <f t="shared" si="14"/>
        <v>8.7112509157165711E-6</v>
      </c>
    </row>
    <row r="948" spans="1:33">
      <c r="A948" t="s">
        <v>51</v>
      </c>
      <c r="B948" t="s">
        <v>1</v>
      </c>
      <c r="C948">
        <v>2000</v>
      </c>
      <c r="D948">
        <v>0</v>
      </c>
      <c r="E948">
        <v>5.03</v>
      </c>
      <c r="F948">
        <v>7658</v>
      </c>
      <c r="G948">
        <v>3658</v>
      </c>
      <c r="H948">
        <v>11751</v>
      </c>
      <c r="I948">
        <v>58</v>
      </c>
      <c r="J948">
        <v>155</v>
      </c>
      <c r="K948">
        <v>23280</v>
      </c>
      <c r="Z948" s="24">
        <v>4.2199999999999994E-2</v>
      </c>
      <c r="AA948" s="23">
        <v>34821</v>
      </c>
      <c r="AB948" s="23">
        <v>3433</v>
      </c>
      <c r="AC948" s="23">
        <v>15153</v>
      </c>
      <c r="AD948" s="23">
        <v>320</v>
      </c>
      <c r="AE948" s="23">
        <v>0</v>
      </c>
      <c r="AF948" s="23">
        <v>53727</v>
      </c>
      <c r="AG948">
        <f t="shared" si="14"/>
        <v>1.4603100716028213E-5</v>
      </c>
    </row>
    <row r="949" spans="1:33">
      <c r="A949" t="s">
        <v>51</v>
      </c>
      <c r="B949" t="s">
        <v>1</v>
      </c>
      <c r="C949">
        <v>2001</v>
      </c>
      <c r="D949">
        <v>0</v>
      </c>
      <c r="E949">
        <v>3.52</v>
      </c>
      <c r="F949">
        <v>7182</v>
      </c>
      <c r="G949">
        <v>3647</v>
      </c>
      <c r="H949">
        <v>9804</v>
      </c>
      <c r="I949">
        <v>0</v>
      </c>
      <c r="J949">
        <v>185</v>
      </c>
      <c r="K949">
        <v>20818</v>
      </c>
      <c r="Z949" s="24">
        <v>4.2199999999999994E-2</v>
      </c>
      <c r="AA949" s="23">
        <v>52301</v>
      </c>
      <c r="AB949" s="23">
        <v>5497</v>
      </c>
      <c r="AC949" s="23">
        <v>45460</v>
      </c>
      <c r="AD949" s="23">
        <v>0</v>
      </c>
      <c r="AE949" s="23">
        <v>0</v>
      </c>
      <c r="AF949" s="23">
        <v>103258</v>
      </c>
      <c r="AG949">
        <f t="shared" si="14"/>
        <v>2.8065720656944205E-5</v>
      </c>
    </row>
    <row r="950" spans="1:33">
      <c r="A950" t="s">
        <v>51</v>
      </c>
      <c r="B950" t="s">
        <v>1</v>
      </c>
      <c r="C950">
        <v>2002</v>
      </c>
      <c r="D950">
        <v>0</v>
      </c>
      <c r="E950">
        <v>1.84</v>
      </c>
      <c r="F950">
        <v>7334</v>
      </c>
      <c r="G950">
        <v>4215</v>
      </c>
      <c r="H950">
        <v>9432</v>
      </c>
      <c r="I950">
        <v>0</v>
      </c>
      <c r="J950">
        <v>38</v>
      </c>
      <c r="K950">
        <v>21019</v>
      </c>
      <c r="Z950" s="24">
        <v>4.2199999999999994E-2</v>
      </c>
      <c r="AA950" s="23">
        <v>110569</v>
      </c>
      <c r="AB950" s="23">
        <v>38499</v>
      </c>
      <c r="AC950" s="23">
        <v>0</v>
      </c>
      <c r="AD950" s="23">
        <v>185</v>
      </c>
      <c r="AE950" s="23">
        <v>5274</v>
      </c>
      <c r="AF950" s="23">
        <v>154527</v>
      </c>
      <c r="AG950">
        <f t="shared" si="14"/>
        <v>4.2000732301183612E-5</v>
      </c>
    </row>
    <row r="951" spans="1:33">
      <c r="A951" t="s">
        <v>51</v>
      </c>
      <c r="B951" t="s">
        <v>1</v>
      </c>
      <c r="C951">
        <v>2003</v>
      </c>
      <c r="D951">
        <v>0</v>
      </c>
      <c r="E951">
        <v>3.8</v>
      </c>
      <c r="F951">
        <v>6666</v>
      </c>
      <c r="G951">
        <v>3864</v>
      </c>
      <c r="H951">
        <v>9415</v>
      </c>
      <c r="I951">
        <v>0</v>
      </c>
      <c r="J951">
        <v>0</v>
      </c>
      <c r="K951">
        <v>19945</v>
      </c>
      <c r="Z951" s="24">
        <v>4.2199999999999994E-2</v>
      </c>
      <c r="AA951" s="23">
        <v>127424</v>
      </c>
      <c r="AB951" s="23">
        <v>68125</v>
      </c>
      <c r="AC951" s="23">
        <v>8452</v>
      </c>
      <c r="AD951" s="23">
        <v>1453</v>
      </c>
      <c r="AE951" s="23">
        <v>46806</v>
      </c>
      <c r="AF951" s="23">
        <v>252260</v>
      </c>
      <c r="AG951">
        <f t="shared" si="14"/>
        <v>6.8564747457056552E-5</v>
      </c>
    </row>
    <row r="952" spans="1:33">
      <c r="A952" t="s">
        <v>51</v>
      </c>
      <c r="B952" t="s">
        <v>1</v>
      </c>
      <c r="C952">
        <v>2004</v>
      </c>
      <c r="D952">
        <v>0</v>
      </c>
      <c r="E952">
        <v>3.57</v>
      </c>
      <c r="F952">
        <v>6883</v>
      </c>
      <c r="G952">
        <v>4017</v>
      </c>
      <c r="H952">
        <v>8834</v>
      </c>
      <c r="I952">
        <v>0</v>
      </c>
      <c r="J952">
        <v>0</v>
      </c>
      <c r="K952">
        <v>19734</v>
      </c>
      <c r="Z952" s="24">
        <v>4.2199999999999994E-2</v>
      </c>
      <c r="AA952" s="23">
        <v>140810</v>
      </c>
      <c r="AB952" s="23">
        <v>131042</v>
      </c>
      <c r="AC952" s="23">
        <v>0</v>
      </c>
      <c r="AD952" s="23">
        <v>0</v>
      </c>
      <c r="AE952" s="23">
        <v>0</v>
      </c>
      <c r="AF952" s="23">
        <v>271852</v>
      </c>
      <c r="AG952">
        <f t="shared" si="14"/>
        <v>7.3889890294520476E-5</v>
      </c>
    </row>
    <row r="953" spans="1:33">
      <c r="A953" t="s">
        <v>51</v>
      </c>
      <c r="B953" t="s">
        <v>1</v>
      </c>
      <c r="C953">
        <v>2005</v>
      </c>
      <c r="D953">
        <v>0</v>
      </c>
      <c r="E953">
        <v>0.2</v>
      </c>
      <c r="F953">
        <v>7502</v>
      </c>
      <c r="G953">
        <v>4150</v>
      </c>
      <c r="H953">
        <v>8817</v>
      </c>
      <c r="I953">
        <v>0</v>
      </c>
      <c r="J953">
        <v>0</v>
      </c>
      <c r="K953">
        <v>20469</v>
      </c>
      <c r="Z953" s="24">
        <v>4.2199999999999994E-2</v>
      </c>
      <c r="AA953" s="23">
        <v>1829785</v>
      </c>
      <c r="AB953" s="23">
        <v>1053115</v>
      </c>
      <c r="AC953" s="23">
        <v>562578</v>
      </c>
      <c r="AD953" s="23">
        <v>12659</v>
      </c>
      <c r="AE953" s="23">
        <v>23030</v>
      </c>
      <c r="AF953" s="23">
        <v>3481167</v>
      </c>
      <c r="AG953">
        <f t="shared" si="14"/>
        <v>9.4618780706746681E-4</v>
      </c>
    </row>
    <row r="954" spans="1:33">
      <c r="A954" t="s">
        <v>51</v>
      </c>
      <c r="B954" t="s">
        <v>1</v>
      </c>
      <c r="C954">
        <v>2006</v>
      </c>
      <c r="D954">
        <v>0</v>
      </c>
      <c r="E954">
        <v>3.65</v>
      </c>
      <c r="F954">
        <v>7356</v>
      </c>
      <c r="G954">
        <v>4238</v>
      </c>
      <c r="H954">
        <v>8656</v>
      </c>
      <c r="I954">
        <v>0</v>
      </c>
      <c r="J954">
        <v>0</v>
      </c>
      <c r="K954">
        <v>20250</v>
      </c>
      <c r="Z954" s="24">
        <v>4.2300000000000004E-2</v>
      </c>
      <c r="AA954" s="23">
        <v>49168</v>
      </c>
      <c r="AB954" s="23">
        <v>1427</v>
      </c>
      <c r="AC954" s="23">
        <v>0</v>
      </c>
      <c r="AD954" s="23">
        <v>22</v>
      </c>
      <c r="AE954" s="23">
        <v>2374</v>
      </c>
      <c r="AF954" s="23">
        <v>52991</v>
      </c>
      <c r="AG954">
        <f t="shared" si="14"/>
        <v>1.4403054517152476E-5</v>
      </c>
    </row>
    <row r="955" spans="1:33">
      <c r="A955" t="s">
        <v>52</v>
      </c>
      <c r="B955" t="s">
        <v>1</v>
      </c>
      <c r="C955">
        <v>1988</v>
      </c>
      <c r="D955">
        <v>0</v>
      </c>
      <c r="E955">
        <v>10.039999999999999</v>
      </c>
      <c r="F955">
        <v>9658</v>
      </c>
      <c r="G955">
        <v>0</v>
      </c>
      <c r="H955">
        <v>0</v>
      </c>
      <c r="I955">
        <v>0</v>
      </c>
      <c r="J955">
        <v>5293</v>
      </c>
      <c r="K955">
        <v>14951</v>
      </c>
      <c r="Z955" s="24">
        <v>4.2300000000000004E-2</v>
      </c>
      <c r="AA955" s="23">
        <v>52894</v>
      </c>
      <c r="AB955" s="23">
        <v>61322</v>
      </c>
      <c r="AC955" s="23">
        <v>0</v>
      </c>
      <c r="AD955" s="23">
        <v>0</v>
      </c>
      <c r="AE955" s="23">
        <v>0</v>
      </c>
      <c r="AF955" s="23">
        <v>114216</v>
      </c>
      <c r="AG955">
        <f t="shared" si="14"/>
        <v>3.1044125884227267E-5</v>
      </c>
    </row>
    <row r="956" spans="1:33">
      <c r="A956" t="s">
        <v>52</v>
      </c>
      <c r="B956" t="s">
        <v>1</v>
      </c>
      <c r="C956">
        <v>1989</v>
      </c>
      <c r="D956">
        <v>0</v>
      </c>
      <c r="E956">
        <v>9.8800000000000008</v>
      </c>
      <c r="F956">
        <v>9501</v>
      </c>
      <c r="G956">
        <v>0</v>
      </c>
      <c r="H956">
        <v>0</v>
      </c>
      <c r="I956">
        <v>0</v>
      </c>
      <c r="J956">
        <v>5535</v>
      </c>
      <c r="K956">
        <v>15036</v>
      </c>
      <c r="Z956" s="24">
        <v>4.2300000000000004E-2</v>
      </c>
      <c r="AA956" s="23">
        <v>47290</v>
      </c>
      <c r="AB956" s="23">
        <v>47317</v>
      </c>
      <c r="AC956" s="23">
        <v>14332</v>
      </c>
      <c r="AD956" s="23">
        <v>879</v>
      </c>
      <c r="AE956" s="23">
        <v>39937</v>
      </c>
      <c r="AF956" s="23">
        <v>149755</v>
      </c>
      <c r="AG956">
        <f t="shared" si="14"/>
        <v>4.0703693631299072E-5</v>
      </c>
    </row>
    <row r="957" spans="1:33">
      <c r="A957" t="s">
        <v>52</v>
      </c>
      <c r="B957" t="s">
        <v>1</v>
      </c>
      <c r="C957">
        <v>1990</v>
      </c>
      <c r="D957">
        <v>0</v>
      </c>
      <c r="E957">
        <v>8.7100000000000009</v>
      </c>
      <c r="F957">
        <v>9458</v>
      </c>
      <c r="G957">
        <v>0</v>
      </c>
      <c r="H957">
        <v>0</v>
      </c>
      <c r="I957">
        <v>0</v>
      </c>
      <c r="J957">
        <v>6285</v>
      </c>
      <c r="K957">
        <v>15743</v>
      </c>
      <c r="Z957" s="24">
        <v>4.2300000000000004E-2</v>
      </c>
      <c r="AA957" s="23">
        <v>92549</v>
      </c>
      <c r="AB957" s="23">
        <v>47248</v>
      </c>
      <c r="AC957" s="23">
        <v>50863</v>
      </c>
      <c r="AD957" s="23">
        <v>968</v>
      </c>
      <c r="AE957" s="23">
        <v>392</v>
      </c>
      <c r="AF957" s="23">
        <v>192020</v>
      </c>
      <c r="AG957">
        <f t="shared" si="14"/>
        <v>5.2191400962118443E-5</v>
      </c>
    </row>
    <row r="958" spans="1:33">
      <c r="A958" t="s">
        <v>52</v>
      </c>
      <c r="B958" t="s">
        <v>1</v>
      </c>
      <c r="C958">
        <v>1991</v>
      </c>
      <c r="D958">
        <v>0</v>
      </c>
      <c r="E958">
        <v>6.04</v>
      </c>
      <c r="F958">
        <v>11347</v>
      </c>
      <c r="G958">
        <v>0</v>
      </c>
      <c r="H958">
        <v>0</v>
      </c>
      <c r="I958">
        <v>0</v>
      </c>
      <c r="J958">
        <v>5724</v>
      </c>
      <c r="K958">
        <v>17071</v>
      </c>
      <c r="Z958" s="24">
        <v>4.2300000000000004E-2</v>
      </c>
      <c r="AA958" s="23">
        <v>278959</v>
      </c>
      <c r="AB958" s="23">
        <v>282103</v>
      </c>
      <c r="AC958" s="23">
        <v>137729</v>
      </c>
      <c r="AD958" s="23">
        <v>0</v>
      </c>
      <c r="AE958" s="23">
        <v>0</v>
      </c>
      <c r="AF958" s="23">
        <v>698791</v>
      </c>
      <c r="AG958">
        <f t="shared" si="14"/>
        <v>1.8993272195458655E-4</v>
      </c>
    </row>
    <row r="959" spans="1:33">
      <c r="A959" t="s">
        <v>52</v>
      </c>
      <c r="B959" t="s">
        <v>1</v>
      </c>
      <c r="C959">
        <v>1992</v>
      </c>
      <c r="D959">
        <v>0</v>
      </c>
      <c r="E959">
        <v>5.0199999999999996</v>
      </c>
      <c r="F959">
        <v>10974</v>
      </c>
      <c r="G959">
        <v>0</v>
      </c>
      <c r="H959">
        <v>0</v>
      </c>
      <c r="I959">
        <v>0</v>
      </c>
      <c r="J959">
        <v>6664</v>
      </c>
      <c r="K959">
        <v>17638</v>
      </c>
      <c r="Z959" s="24">
        <v>4.2300000000000004E-2</v>
      </c>
      <c r="AA959" s="23">
        <v>1661506</v>
      </c>
      <c r="AB959" s="23">
        <v>935810</v>
      </c>
      <c r="AC959" s="23">
        <v>467955</v>
      </c>
      <c r="AD959" s="23">
        <v>10231</v>
      </c>
      <c r="AE959" s="23">
        <v>22196</v>
      </c>
      <c r="AF959" s="23">
        <v>3097698</v>
      </c>
      <c r="AG959">
        <f t="shared" si="14"/>
        <v>8.4196020402849895E-4</v>
      </c>
    </row>
    <row r="960" spans="1:33">
      <c r="A960" t="s">
        <v>52</v>
      </c>
      <c r="B960" t="s">
        <v>1</v>
      </c>
      <c r="C960">
        <v>1993</v>
      </c>
      <c r="D960">
        <v>0</v>
      </c>
      <c r="E960">
        <v>6.82</v>
      </c>
      <c r="F960">
        <v>12047</v>
      </c>
      <c r="G960">
        <v>0</v>
      </c>
      <c r="H960">
        <v>0</v>
      </c>
      <c r="I960">
        <v>0</v>
      </c>
      <c r="J960">
        <v>5084</v>
      </c>
      <c r="K960">
        <v>17131</v>
      </c>
      <c r="Z960" s="24">
        <v>4.2300000000000004E-2</v>
      </c>
      <c r="AA960" s="23">
        <v>2948779</v>
      </c>
      <c r="AB960" s="23">
        <v>5002047</v>
      </c>
      <c r="AC960" s="23">
        <v>1209818</v>
      </c>
      <c r="AD960" s="23">
        <v>0</v>
      </c>
      <c r="AE960" s="23">
        <v>822</v>
      </c>
      <c r="AF960" s="23">
        <v>9161466</v>
      </c>
      <c r="AG960">
        <f t="shared" si="14"/>
        <v>2.4901038715072149E-3</v>
      </c>
    </row>
    <row r="961" spans="1:33">
      <c r="A961" t="s">
        <v>52</v>
      </c>
      <c r="B961" t="s">
        <v>1</v>
      </c>
      <c r="C961">
        <v>1994</v>
      </c>
      <c r="D961">
        <v>0</v>
      </c>
      <c r="E961">
        <v>7.1</v>
      </c>
      <c r="F961">
        <v>11768</v>
      </c>
      <c r="G961">
        <v>0</v>
      </c>
      <c r="H961">
        <v>0</v>
      </c>
      <c r="I961">
        <v>0</v>
      </c>
      <c r="J961">
        <v>6321</v>
      </c>
      <c r="K961">
        <v>18089</v>
      </c>
      <c r="Z961" s="24">
        <v>4.24E-2</v>
      </c>
      <c r="AA961" s="23">
        <v>8565</v>
      </c>
      <c r="AB961" s="23">
        <v>13358</v>
      </c>
      <c r="AC961" s="23">
        <v>0</v>
      </c>
      <c r="AD961" s="23">
        <v>78</v>
      </c>
      <c r="AE961" s="23">
        <v>0</v>
      </c>
      <c r="AF961" s="23">
        <v>22001</v>
      </c>
      <c r="AG961">
        <f t="shared" si="14"/>
        <v>5.9799136161210702E-6</v>
      </c>
    </row>
    <row r="962" spans="1:33">
      <c r="A962" t="s">
        <v>52</v>
      </c>
      <c r="B962" t="s">
        <v>1</v>
      </c>
      <c r="C962">
        <v>1995</v>
      </c>
      <c r="D962">
        <v>0</v>
      </c>
      <c r="E962">
        <v>7.1</v>
      </c>
      <c r="F962">
        <v>11768</v>
      </c>
      <c r="G962">
        <v>0</v>
      </c>
      <c r="H962">
        <v>0</v>
      </c>
      <c r="I962">
        <v>0</v>
      </c>
      <c r="J962">
        <v>6321</v>
      </c>
      <c r="K962">
        <v>18089</v>
      </c>
      <c r="Z962" s="24">
        <v>4.24E-2</v>
      </c>
      <c r="AA962" s="23">
        <v>71437</v>
      </c>
      <c r="AB962" s="23">
        <v>75326</v>
      </c>
      <c r="AC962" s="23">
        <v>81720</v>
      </c>
      <c r="AD962" s="23">
        <v>0</v>
      </c>
      <c r="AE962" s="23">
        <v>0</v>
      </c>
      <c r="AF962" s="23">
        <v>228483</v>
      </c>
      <c r="AG962">
        <f t="shared" si="14"/>
        <v>6.2102113665387496E-5</v>
      </c>
    </row>
    <row r="963" spans="1:33">
      <c r="A963" t="s">
        <v>52</v>
      </c>
      <c r="B963" t="s">
        <v>1</v>
      </c>
      <c r="C963">
        <v>1996</v>
      </c>
      <c r="D963">
        <v>0</v>
      </c>
      <c r="E963">
        <v>6.83</v>
      </c>
      <c r="F963">
        <v>12268</v>
      </c>
      <c r="G963">
        <v>0</v>
      </c>
      <c r="H963">
        <v>0</v>
      </c>
      <c r="I963">
        <v>0</v>
      </c>
      <c r="J963">
        <v>6432</v>
      </c>
      <c r="K963">
        <v>18700</v>
      </c>
      <c r="Z963" s="24">
        <v>4.24E-2</v>
      </c>
      <c r="AA963" s="23">
        <v>167037</v>
      </c>
      <c r="AB963" s="23">
        <v>288323</v>
      </c>
      <c r="AC963" s="23">
        <v>114557</v>
      </c>
      <c r="AD963" s="23">
        <v>0</v>
      </c>
      <c r="AE963" s="23">
        <v>0</v>
      </c>
      <c r="AF963" s="23">
        <v>569917</v>
      </c>
      <c r="AG963">
        <f t="shared" ref="AG963:AG1026" si="15">AF963/AF$3340</f>
        <v>1.5490452381068459E-4</v>
      </c>
    </row>
    <row r="964" spans="1:33">
      <c r="A964" t="s">
        <v>52</v>
      </c>
      <c r="B964" t="s">
        <v>1</v>
      </c>
      <c r="C964">
        <v>1997</v>
      </c>
      <c r="D964">
        <v>0</v>
      </c>
      <c r="E964">
        <v>5.26</v>
      </c>
      <c r="F964">
        <v>12000</v>
      </c>
      <c r="G964">
        <v>0</v>
      </c>
      <c r="H964">
        <v>0</v>
      </c>
      <c r="I964">
        <v>0</v>
      </c>
      <c r="J964">
        <v>6000</v>
      </c>
      <c r="K964">
        <v>18000</v>
      </c>
      <c r="Z964" s="24">
        <v>4.24E-2</v>
      </c>
      <c r="AA964" s="23">
        <v>1687475</v>
      </c>
      <c r="AB964" s="23">
        <v>701006</v>
      </c>
      <c r="AC964" s="23">
        <v>675932</v>
      </c>
      <c r="AD964" s="23">
        <v>8796</v>
      </c>
      <c r="AE964" s="23">
        <v>18060</v>
      </c>
      <c r="AF964" s="23">
        <v>3091269</v>
      </c>
      <c r="AG964">
        <f t="shared" si="15"/>
        <v>8.4021278960924334E-4</v>
      </c>
    </row>
    <row r="965" spans="1:33">
      <c r="A965" t="s">
        <v>52</v>
      </c>
      <c r="B965" t="s">
        <v>1</v>
      </c>
      <c r="C965">
        <v>1998</v>
      </c>
      <c r="D965">
        <v>0</v>
      </c>
      <c r="E965">
        <v>5.56</v>
      </c>
      <c r="F965">
        <v>12000</v>
      </c>
      <c r="G965">
        <v>0</v>
      </c>
      <c r="H965">
        <v>0</v>
      </c>
      <c r="I965">
        <v>0</v>
      </c>
      <c r="J965">
        <v>5000</v>
      </c>
      <c r="K965">
        <v>17000</v>
      </c>
      <c r="Z965" s="24">
        <v>4.2500000000000003E-2</v>
      </c>
      <c r="AA965" s="23">
        <v>2376</v>
      </c>
      <c r="AB965" s="23">
        <v>0</v>
      </c>
      <c r="AC965" s="23">
        <v>0</v>
      </c>
      <c r="AD965" s="23">
        <v>0</v>
      </c>
      <c r="AE965" s="23">
        <v>845</v>
      </c>
      <c r="AF965" s="23">
        <v>3221</v>
      </c>
      <c r="AG965">
        <f t="shared" si="15"/>
        <v>8.7547392198199926E-7</v>
      </c>
    </row>
    <row r="966" spans="1:33">
      <c r="A966" t="s">
        <v>52</v>
      </c>
      <c r="B966" t="s">
        <v>1</v>
      </c>
      <c r="C966">
        <v>1999</v>
      </c>
      <c r="D966">
        <v>0</v>
      </c>
      <c r="E966">
        <v>5.26</v>
      </c>
      <c r="F966">
        <v>12000</v>
      </c>
      <c r="G966">
        <v>0</v>
      </c>
      <c r="H966">
        <v>0</v>
      </c>
      <c r="I966">
        <v>0</v>
      </c>
      <c r="J966">
        <v>6000</v>
      </c>
      <c r="K966">
        <v>18000</v>
      </c>
      <c r="Z966" s="24">
        <v>4.2500000000000003E-2</v>
      </c>
      <c r="AA966" s="23">
        <v>16258</v>
      </c>
      <c r="AB966" s="23">
        <v>3061</v>
      </c>
      <c r="AC966" s="23">
        <v>11291</v>
      </c>
      <c r="AD966" s="23">
        <v>43</v>
      </c>
      <c r="AE966" s="23">
        <v>2101</v>
      </c>
      <c r="AF966" s="23">
        <v>32754</v>
      </c>
      <c r="AG966">
        <f t="shared" si="15"/>
        <v>8.9025994537716256E-6</v>
      </c>
    </row>
    <row r="967" spans="1:33">
      <c r="A967" t="s">
        <v>52</v>
      </c>
      <c r="B967" t="s">
        <v>1</v>
      </c>
      <c r="C967">
        <v>2000</v>
      </c>
      <c r="D967">
        <v>0</v>
      </c>
      <c r="E967">
        <v>9.52</v>
      </c>
      <c r="F967">
        <v>12000</v>
      </c>
      <c r="G967">
        <v>0</v>
      </c>
      <c r="H967">
        <v>0</v>
      </c>
      <c r="I967">
        <v>0</v>
      </c>
      <c r="J967">
        <v>7000</v>
      </c>
      <c r="K967">
        <v>19000</v>
      </c>
      <c r="Z967" s="24">
        <v>4.2500000000000003E-2</v>
      </c>
      <c r="AA967" s="23">
        <v>23817</v>
      </c>
      <c r="AB967" s="23">
        <v>29213</v>
      </c>
      <c r="AC967" s="23">
        <v>0</v>
      </c>
      <c r="AD967" s="23">
        <v>0</v>
      </c>
      <c r="AE967" s="23">
        <v>0</v>
      </c>
      <c r="AF967" s="23">
        <v>53030</v>
      </c>
      <c r="AG967">
        <f t="shared" si="15"/>
        <v>1.4413654791277684E-5</v>
      </c>
    </row>
    <row r="968" spans="1:33">
      <c r="A968" t="s">
        <v>52</v>
      </c>
      <c r="B968" t="s">
        <v>1</v>
      </c>
      <c r="C968">
        <v>2001</v>
      </c>
      <c r="D968">
        <v>0</v>
      </c>
      <c r="E968">
        <v>0</v>
      </c>
      <c r="F968">
        <v>14000</v>
      </c>
      <c r="G968">
        <v>0</v>
      </c>
      <c r="H968">
        <v>0</v>
      </c>
      <c r="I968">
        <v>0</v>
      </c>
      <c r="J968">
        <v>7000</v>
      </c>
      <c r="K968">
        <v>21000</v>
      </c>
      <c r="Z968" s="24">
        <v>4.2500000000000003E-2</v>
      </c>
      <c r="AA968" s="23">
        <v>218451</v>
      </c>
      <c r="AB968" s="23">
        <v>121534</v>
      </c>
      <c r="AC968" s="23">
        <v>76673</v>
      </c>
      <c r="AD968" s="23">
        <v>0</v>
      </c>
      <c r="AE968" s="23">
        <v>0</v>
      </c>
      <c r="AF968" s="23">
        <v>416658</v>
      </c>
      <c r="AG968">
        <f t="shared" si="15"/>
        <v>1.132484363195206E-4</v>
      </c>
    </row>
    <row r="969" spans="1:33">
      <c r="A969" t="s">
        <v>52</v>
      </c>
      <c r="B969" t="s">
        <v>1</v>
      </c>
      <c r="C969">
        <v>2002</v>
      </c>
      <c r="D969">
        <v>0</v>
      </c>
      <c r="E969">
        <v>4.76</v>
      </c>
      <c r="F969">
        <v>13000</v>
      </c>
      <c r="G969">
        <v>0</v>
      </c>
      <c r="H969">
        <v>0</v>
      </c>
      <c r="I969">
        <v>0</v>
      </c>
      <c r="J969">
        <v>7000</v>
      </c>
      <c r="K969">
        <v>20000</v>
      </c>
      <c r="Z969" s="24">
        <v>4.2599999999999999E-2</v>
      </c>
      <c r="AA969" s="23">
        <v>9817</v>
      </c>
      <c r="AB969" s="23">
        <v>7326</v>
      </c>
      <c r="AC969" s="23">
        <v>900</v>
      </c>
      <c r="AD969" s="23">
        <v>0</v>
      </c>
      <c r="AE969" s="23">
        <v>0</v>
      </c>
      <c r="AF969" s="23">
        <v>18043</v>
      </c>
      <c r="AG969">
        <f t="shared" si="15"/>
        <v>4.9041216933626868E-6</v>
      </c>
    </row>
    <row r="970" spans="1:33">
      <c r="A970" t="s">
        <v>52</v>
      </c>
      <c r="B970" t="s">
        <v>1</v>
      </c>
      <c r="C970">
        <v>2003</v>
      </c>
      <c r="D970">
        <v>0</v>
      </c>
      <c r="E970">
        <v>9.09</v>
      </c>
      <c r="F970">
        <v>13000</v>
      </c>
      <c r="G970">
        <v>7000</v>
      </c>
      <c r="H970">
        <v>0</v>
      </c>
      <c r="I970">
        <v>0</v>
      </c>
      <c r="J970">
        <v>0</v>
      </c>
      <c r="K970">
        <v>20000</v>
      </c>
      <c r="Z970" s="24">
        <v>4.2599999999999999E-2</v>
      </c>
      <c r="AA970" s="23">
        <v>59664</v>
      </c>
      <c r="AB970" s="23">
        <v>16137</v>
      </c>
      <c r="AC970" s="23">
        <v>26250</v>
      </c>
      <c r="AD970" s="23">
        <v>396</v>
      </c>
      <c r="AE970" s="23">
        <v>8322</v>
      </c>
      <c r="AF970" s="23">
        <v>110769</v>
      </c>
      <c r="AG970">
        <f t="shared" si="15"/>
        <v>3.0107224732699187E-5</v>
      </c>
    </row>
    <row r="971" spans="1:33">
      <c r="A971" t="s">
        <v>52</v>
      </c>
      <c r="B971" t="s">
        <v>1</v>
      </c>
      <c r="C971">
        <v>2004</v>
      </c>
      <c r="D971">
        <v>0</v>
      </c>
      <c r="E971">
        <v>8.64</v>
      </c>
      <c r="F971">
        <v>13200</v>
      </c>
      <c r="G971">
        <v>0</v>
      </c>
      <c r="H971">
        <v>6900</v>
      </c>
      <c r="I971">
        <v>0</v>
      </c>
      <c r="J971">
        <v>0</v>
      </c>
      <c r="K971">
        <v>20100</v>
      </c>
      <c r="Z971" s="24">
        <v>4.2599999999999999E-2</v>
      </c>
      <c r="AA971" s="23">
        <v>48948</v>
      </c>
      <c r="AB971" s="23">
        <v>27967</v>
      </c>
      <c r="AC971" s="23">
        <v>53019</v>
      </c>
      <c r="AD971" s="23">
        <v>65</v>
      </c>
      <c r="AE971" s="23">
        <v>0</v>
      </c>
      <c r="AF971" s="23">
        <v>129999</v>
      </c>
      <c r="AG971">
        <f t="shared" si="15"/>
        <v>3.5333975282129127E-5</v>
      </c>
    </row>
    <row r="972" spans="1:33">
      <c r="A972" t="s">
        <v>52</v>
      </c>
      <c r="B972" t="s">
        <v>1</v>
      </c>
      <c r="C972">
        <v>2005</v>
      </c>
      <c r="D972">
        <v>0</v>
      </c>
      <c r="E972">
        <v>8.4</v>
      </c>
      <c r="F972">
        <v>13016</v>
      </c>
      <c r="G972">
        <v>0</v>
      </c>
      <c r="H972">
        <v>5761</v>
      </c>
      <c r="I972">
        <v>0</v>
      </c>
      <c r="J972">
        <v>0</v>
      </c>
      <c r="K972">
        <v>18777</v>
      </c>
      <c r="Z972" s="24">
        <v>4.2599999999999999E-2</v>
      </c>
      <c r="AA972" s="23">
        <v>194676</v>
      </c>
      <c r="AB972" s="23">
        <v>44903</v>
      </c>
      <c r="AC972" s="23">
        <v>0</v>
      </c>
      <c r="AD972" s="23">
        <v>0</v>
      </c>
      <c r="AE972" s="23">
        <v>0</v>
      </c>
      <c r="AF972" s="23">
        <v>239579</v>
      </c>
      <c r="AG972">
        <f t="shared" si="15"/>
        <v>6.5118027554959761E-5</v>
      </c>
    </row>
    <row r="973" spans="1:33">
      <c r="A973" t="s">
        <v>52</v>
      </c>
      <c r="B973" t="s">
        <v>1</v>
      </c>
      <c r="C973">
        <v>2006</v>
      </c>
      <c r="D973">
        <v>0</v>
      </c>
      <c r="E973">
        <v>0</v>
      </c>
      <c r="F973">
        <v>13000</v>
      </c>
      <c r="G973">
        <v>0</v>
      </c>
      <c r="H973">
        <v>7000</v>
      </c>
      <c r="I973">
        <v>0</v>
      </c>
      <c r="J973">
        <v>0</v>
      </c>
      <c r="K973">
        <v>20000</v>
      </c>
      <c r="Z973" s="24">
        <v>4.2599999999999999E-2</v>
      </c>
      <c r="AA973" s="23">
        <v>166564</v>
      </c>
      <c r="AB973" s="23">
        <v>92093</v>
      </c>
      <c r="AC973" s="23">
        <v>21065</v>
      </c>
      <c r="AD973" s="23">
        <v>1634</v>
      </c>
      <c r="AE973" s="23">
        <v>19027</v>
      </c>
      <c r="AF973" s="23">
        <v>300383</v>
      </c>
      <c r="AG973">
        <f t="shared" si="15"/>
        <v>8.1644670321862436E-5</v>
      </c>
    </row>
    <row r="974" spans="1:33">
      <c r="A974" t="s">
        <v>53</v>
      </c>
      <c r="B974" t="s">
        <v>1</v>
      </c>
      <c r="C974">
        <v>1988</v>
      </c>
      <c r="D974">
        <v>0</v>
      </c>
      <c r="E974">
        <v>8.01</v>
      </c>
      <c r="F974">
        <v>7692</v>
      </c>
      <c r="G974">
        <v>3755</v>
      </c>
      <c r="H974">
        <v>0</v>
      </c>
      <c r="I974">
        <v>430</v>
      </c>
      <c r="J974">
        <v>4166</v>
      </c>
      <c r="K974">
        <v>16043</v>
      </c>
      <c r="Z974" s="24">
        <v>4.2599999999999999E-2</v>
      </c>
      <c r="AA974" s="23">
        <v>3150222</v>
      </c>
      <c r="AB974" s="23">
        <v>2591548</v>
      </c>
      <c r="AC974" s="23">
        <v>1803129</v>
      </c>
      <c r="AD974" s="23">
        <v>23282</v>
      </c>
      <c r="AE974" s="23">
        <v>14114</v>
      </c>
      <c r="AF974" s="23">
        <v>7582295</v>
      </c>
      <c r="AG974">
        <f t="shared" si="15"/>
        <v>2.0608821922615656E-3</v>
      </c>
    </row>
    <row r="975" spans="1:33">
      <c r="A975" t="s">
        <v>53</v>
      </c>
      <c r="B975" t="s">
        <v>1</v>
      </c>
      <c r="C975">
        <v>1989</v>
      </c>
      <c r="D975">
        <v>0</v>
      </c>
      <c r="E975">
        <v>6.1</v>
      </c>
      <c r="F975">
        <v>7909</v>
      </c>
      <c r="G975">
        <v>3910</v>
      </c>
      <c r="H975">
        <v>0</v>
      </c>
      <c r="I975">
        <v>430</v>
      </c>
      <c r="J975">
        <v>4683</v>
      </c>
      <c r="K975">
        <v>16932</v>
      </c>
      <c r="Z975" s="24">
        <v>4.2599999999999999E-2</v>
      </c>
      <c r="AA975" s="23">
        <v>0</v>
      </c>
      <c r="AB975" s="23">
        <v>0</v>
      </c>
      <c r="AC975" s="23">
        <v>18705308</v>
      </c>
      <c r="AD975" s="23">
        <v>0</v>
      </c>
      <c r="AE975" s="23">
        <v>1036299</v>
      </c>
      <c r="AF975" s="23">
        <v>19741607</v>
      </c>
      <c r="AG975">
        <f t="shared" si="15"/>
        <v>5.3658063044139366E-3</v>
      </c>
    </row>
    <row r="976" spans="1:33">
      <c r="A976" t="s">
        <v>53</v>
      </c>
      <c r="B976" t="s">
        <v>1</v>
      </c>
      <c r="C976">
        <v>1990</v>
      </c>
      <c r="D976">
        <v>0</v>
      </c>
      <c r="E976">
        <v>8.84</v>
      </c>
      <c r="F976">
        <v>7790</v>
      </c>
      <c r="G976">
        <v>3956</v>
      </c>
      <c r="H976">
        <v>0</v>
      </c>
      <c r="I976">
        <v>430</v>
      </c>
      <c r="J976">
        <v>5456</v>
      </c>
      <c r="K976">
        <v>17632</v>
      </c>
      <c r="Z976" s="24">
        <v>4.2699999999999995E-2</v>
      </c>
      <c r="AA976" s="23">
        <v>17262</v>
      </c>
      <c r="AB976" s="23">
        <v>13169</v>
      </c>
      <c r="AC976" s="23">
        <v>0</v>
      </c>
      <c r="AD976" s="23">
        <v>36</v>
      </c>
      <c r="AE976" s="23">
        <v>1708</v>
      </c>
      <c r="AF976" s="23">
        <v>32175</v>
      </c>
      <c r="AG976">
        <f t="shared" si="15"/>
        <v>8.7452261532973696E-6</v>
      </c>
    </row>
    <row r="977" spans="1:33">
      <c r="A977" t="s">
        <v>53</v>
      </c>
      <c r="B977" t="s">
        <v>1</v>
      </c>
      <c r="C977">
        <v>1991</v>
      </c>
      <c r="D977">
        <v>0</v>
      </c>
      <c r="E977">
        <v>3.16</v>
      </c>
      <c r="F977">
        <v>9418</v>
      </c>
      <c r="G977">
        <v>4208</v>
      </c>
      <c r="H977">
        <v>0</v>
      </c>
      <c r="I977">
        <v>394</v>
      </c>
      <c r="J977">
        <v>5090</v>
      </c>
      <c r="K977">
        <v>19110</v>
      </c>
      <c r="Z977" s="24">
        <v>4.2699999999999995E-2</v>
      </c>
      <c r="AA977" s="23">
        <v>83846</v>
      </c>
      <c r="AB977" s="23">
        <v>153204</v>
      </c>
      <c r="AC977" s="23">
        <v>86021</v>
      </c>
      <c r="AD977" s="23">
        <v>0</v>
      </c>
      <c r="AE977" s="23">
        <v>65330</v>
      </c>
      <c r="AF977" s="23">
        <v>388401</v>
      </c>
      <c r="AG977">
        <f t="shared" si="15"/>
        <v>1.0556813001295577E-4</v>
      </c>
    </row>
    <row r="978" spans="1:33">
      <c r="A978" t="s">
        <v>53</v>
      </c>
      <c r="B978" t="s">
        <v>1</v>
      </c>
      <c r="C978">
        <v>1992</v>
      </c>
      <c r="D978">
        <v>0</v>
      </c>
      <c r="E978">
        <v>7.49</v>
      </c>
      <c r="F978">
        <v>8386</v>
      </c>
      <c r="G978">
        <v>4168</v>
      </c>
      <c r="H978">
        <v>0</v>
      </c>
      <c r="I978">
        <v>430</v>
      </c>
      <c r="J978">
        <v>4495</v>
      </c>
      <c r="K978">
        <v>17479</v>
      </c>
      <c r="Z978" s="24">
        <v>4.2699999999999995E-2</v>
      </c>
      <c r="AA978" s="23">
        <v>208751</v>
      </c>
      <c r="AB978" s="23">
        <v>119148</v>
      </c>
      <c r="AC978" s="23">
        <v>74285</v>
      </c>
      <c r="AD978" s="23">
        <v>0</v>
      </c>
      <c r="AE978" s="23">
        <v>0</v>
      </c>
      <c r="AF978" s="23">
        <v>402184</v>
      </c>
      <c r="AG978">
        <f t="shared" si="15"/>
        <v>1.0931437560956486E-4</v>
      </c>
    </row>
    <row r="979" spans="1:33">
      <c r="A979" t="s">
        <v>53</v>
      </c>
      <c r="B979" t="s">
        <v>1</v>
      </c>
      <c r="C979">
        <v>1993</v>
      </c>
      <c r="D979">
        <v>0</v>
      </c>
      <c r="E979">
        <v>7.68</v>
      </c>
      <c r="F979">
        <v>9288</v>
      </c>
      <c r="G979">
        <v>4457</v>
      </c>
      <c r="H979">
        <v>0</v>
      </c>
      <c r="I979">
        <v>430</v>
      </c>
      <c r="J979">
        <v>4805</v>
      </c>
      <c r="K979">
        <v>18980</v>
      </c>
      <c r="Z979" s="24">
        <v>4.2699999999999995E-2</v>
      </c>
      <c r="AA979" s="23">
        <v>370458</v>
      </c>
      <c r="AB979" s="23">
        <v>110733</v>
      </c>
      <c r="AC979" s="23">
        <v>7198</v>
      </c>
      <c r="AD979" s="23">
        <v>0</v>
      </c>
      <c r="AE979" s="23">
        <v>0</v>
      </c>
      <c r="AF979" s="23">
        <v>488389</v>
      </c>
      <c r="AG979">
        <f t="shared" si="15"/>
        <v>1.3274505845478629E-4</v>
      </c>
    </row>
    <row r="980" spans="1:33">
      <c r="A980" t="s">
        <v>53</v>
      </c>
      <c r="B980" t="s">
        <v>1</v>
      </c>
      <c r="C980">
        <v>1994</v>
      </c>
      <c r="D980">
        <v>0</v>
      </c>
      <c r="E980">
        <v>5.16</v>
      </c>
      <c r="F980">
        <v>8907</v>
      </c>
      <c r="G980">
        <v>4817</v>
      </c>
      <c r="H980">
        <v>0</v>
      </c>
      <c r="I980">
        <v>430</v>
      </c>
      <c r="J980">
        <v>5086</v>
      </c>
      <c r="K980">
        <v>19240</v>
      </c>
      <c r="Z980" s="24">
        <v>4.2800000000000005E-2</v>
      </c>
      <c r="AA980" s="23">
        <v>12106</v>
      </c>
      <c r="AB980" s="23">
        <v>10323</v>
      </c>
      <c r="AC980" s="23">
        <v>0</v>
      </c>
      <c r="AD980" s="23">
        <v>0</v>
      </c>
      <c r="AE980" s="23">
        <v>200</v>
      </c>
      <c r="AF980" s="23">
        <v>22629</v>
      </c>
      <c r="AG980">
        <f t="shared" si="15"/>
        <v>6.1506052097269988E-6</v>
      </c>
    </row>
    <row r="981" spans="1:33">
      <c r="A981" t="s">
        <v>53</v>
      </c>
      <c r="B981" t="s">
        <v>1</v>
      </c>
      <c r="C981">
        <v>1995</v>
      </c>
      <c r="D981">
        <v>0</v>
      </c>
      <c r="E981">
        <v>6.01</v>
      </c>
      <c r="F981">
        <v>8669</v>
      </c>
      <c r="G981">
        <v>4680</v>
      </c>
      <c r="H981">
        <v>0</v>
      </c>
      <c r="I981">
        <v>420</v>
      </c>
      <c r="J981">
        <v>4948</v>
      </c>
      <c r="K981">
        <v>18717</v>
      </c>
      <c r="Z981" s="24">
        <v>4.2800000000000005E-2</v>
      </c>
      <c r="AA981" s="23">
        <v>40220</v>
      </c>
      <c r="AB981" s="23">
        <v>51924</v>
      </c>
      <c r="AC981" s="23">
        <v>7084</v>
      </c>
      <c r="AD981" s="23">
        <v>281</v>
      </c>
      <c r="AE981" s="23">
        <v>222</v>
      </c>
      <c r="AF981" s="23">
        <v>99731</v>
      </c>
      <c r="AG981">
        <f t="shared" si="15"/>
        <v>2.710707535336441E-5</v>
      </c>
    </row>
    <row r="982" spans="1:33">
      <c r="A982" t="s">
        <v>53</v>
      </c>
      <c r="B982" t="s">
        <v>1</v>
      </c>
      <c r="C982">
        <v>1996</v>
      </c>
      <c r="D982">
        <v>0</v>
      </c>
      <c r="E982">
        <v>26.58</v>
      </c>
      <c r="F982">
        <v>9557</v>
      </c>
      <c r="G982">
        <v>3320</v>
      </c>
      <c r="H982">
        <v>0</v>
      </c>
      <c r="I982">
        <v>430</v>
      </c>
      <c r="J982">
        <v>2534</v>
      </c>
      <c r="K982">
        <v>15841</v>
      </c>
      <c r="Z982" s="24">
        <v>4.2900000000000001E-2</v>
      </c>
      <c r="AA982" s="23">
        <v>10279</v>
      </c>
      <c r="AB982" s="23">
        <v>5009</v>
      </c>
      <c r="AC982" s="23">
        <v>48</v>
      </c>
      <c r="AD982" s="23">
        <v>0</v>
      </c>
      <c r="AE982" s="23">
        <v>0</v>
      </c>
      <c r="AF982" s="23">
        <v>15336</v>
      </c>
      <c r="AG982">
        <f t="shared" si="15"/>
        <v>4.1683539483129279E-6</v>
      </c>
    </row>
    <row r="983" spans="1:33">
      <c r="A983" t="s">
        <v>53</v>
      </c>
      <c r="B983" t="s">
        <v>1</v>
      </c>
      <c r="C983">
        <v>1997</v>
      </c>
      <c r="D983">
        <v>0</v>
      </c>
      <c r="E983">
        <v>35.630000000000003</v>
      </c>
      <c r="F983">
        <v>10619</v>
      </c>
      <c r="G983">
        <v>2393</v>
      </c>
      <c r="H983">
        <v>0</v>
      </c>
      <c r="I983">
        <v>430</v>
      </c>
      <c r="J983">
        <v>915</v>
      </c>
      <c r="K983">
        <v>14357</v>
      </c>
      <c r="Z983" s="24">
        <v>4.2900000000000001E-2</v>
      </c>
      <c r="AA983" s="23">
        <v>282822</v>
      </c>
      <c r="AB983" s="23">
        <v>304733</v>
      </c>
      <c r="AC983" s="23">
        <v>93514</v>
      </c>
      <c r="AD983" s="23">
        <v>0</v>
      </c>
      <c r="AE983" s="23">
        <v>0</v>
      </c>
      <c r="AF983" s="23">
        <v>681069</v>
      </c>
      <c r="AG983">
        <f t="shared" si="15"/>
        <v>1.8511584867133134E-4</v>
      </c>
    </row>
    <row r="984" spans="1:33">
      <c r="A984" t="s">
        <v>53</v>
      </c>
      <c r="B984" t="s">
        <v>1</v>
      </c>
      <c r="C984">
        <v>1998</v>
      </c>
      <c r="D984">
        <v>0</v>
      </c>
      <c r="E984">
        <v>23.72</v>
      </c>
      <c r="F984">
        <v>12230</v>
      </c>
      <c r="G984">
        <v>4472</v>
      </c>
      <c r="H984">
        <v>0</v>
      </c>
      <c r="I984">
        <v>946</v>
      </c>
      <c r="J984">
        <v>0</v>
      </c>
      <c r="K984">
        <v>17648</v>
      </c>
      <c r="Z984" s="24">
        <v>4.2900000000000001E-2</v>
      </c>
      <c r="AA984" s="23">
        <v>9333876</v>
      </c>
      <c r="AB984" s="23">
        <v>7255906</v>
      </c>
      <c r="AC984" s="23">
        <v>4103934</v>
      </c>
      <c r="AD984" s="23">
        <v>74314</v>
      </c>
      <c r="AE984" s="23">
        <v>0</v>
      </c>
      <c r="AF984" s="23">
        <v>20768030</v>
      </c>
      <c r="AG984">
        <f t="shared" si="15"/>
        <v>5.6447900266810994E-3</v>
      </c>
    </row>
    <row r="985" spans="1:33">
      <c r="A985" t="s">
        <v>53</v>
      </c>
      <c r="B985" t="s">
        <v>1</v>
      </c>
      <c r="C985">
        <v>1999</v>
      </c>
      <c r="D985">
        <v>0</v>
      </c>
      <c r="E985">
        <v>0</v>
      </c>
      <c r="F985">
        <v>10895</v>
      </c>
      <c r="G985">
        <v>5610</v>
      </c>
      <c r="H985">
        <v>0</v>
      </c>
      <c r="I985">
        <v>90</v>
      </c>
      <c r="J985">
        <v>6163</v>
      </c>
      <c r="K985">
        <v>22758</v>
      </c>
      <c r="Z985" s="24">
        <v>4.2999999999999997E-2</v>
      </c>
      <c r="AA985" s="23">
        <v>2260</v>
      </c>
      <c r="AB985" s="23">
        <v>588</v>
      </c>
      <c r="AC985" s="23">
        <v>0</v>
      </c>
      <c r="AD985" s="23">
        <v>0</v>
      </c>
      <c r="AE985" s="23">
        <v>405</v>
      </c>
      <c r="AF985" s="23">
        <v>3253</v>
      </c>
      <c r="AG985">
        <f t="shared" si="15"/>
        <v>8.8417158280268355E-7</v>
      </c>
    </row>
    <row r="986" spans="1:33">
      <c r="A986" t="s">
        <v>53</v>
      </c>
      <c r="B986" t="s">
        <v>1</v>
      </c>
      <c r="C986">
        <v>2000</v>
      </c>
      <c r="D986">
        <v>0</v>
      </c>
      <c r="E986">
        <v>5.22</v>
      </c>
      <c r="F986">
        <v>11679</v>
      </c>
      <c r="G986">
        <v>11034</v>
      </c>
      <c r="H986">
        <v>0</v>
      </c>
      <c r="I986">
        <v>0</v>
      </c>
      <c r="J986">
        <v>699</v>
      </c>
      <c r="K986">
        <v>23412</v>
      </c>
      <c r="Z986" s="24">
        <v>4.2999999999999997E-2</v>
      </c>
      <c r="AA986" s="23">
        <v>2381388</v>
      </c>
      <c r="AB986" s="23">
        <v>3028908</v>
      </c>
      <c r="AC986" s="23">
        <v>3838892</v>
      </c>
      <c r="AD986" s="23">
        <v>0</v>
      </c>
      <c r="AE986" s="23">
        <v>0</v>
      </c>
      <c r="AF986" s="23">
        <v>9249188</v>
      </c>
      <c r="AG986">
        <f t="shared" si="15"/>
        <v>2.5139468778357169E-3</v>
      </c>
    </row>
    <row r="987" spans="1:33">
      <c r="A987" t="s">
        <v>53</v>
      </c>
      <c r="B987" t="s">
        <v>1</v>
      </c>
      <c r="C987">
        <v>2001</v>
      </c>
      <c r="D987">
        <v>0</v>
      </c>
      <c r="E987">
        <v>1.66</v>
      </c>
      <c r="F987">
        <v>11391</v>
      </c>
      <c r="G987">
        <v>4354</v>
      </c>
      <c r="H987">
        <v>0</v>
      </c>
      <c r="I987">
        <v>0</v>
      </c>
      <c r="J987">
        <v>3805</v>
      </c>
      <c r="K987">
        <v>19550</v>
      </c>
      <c r="Z987" s="24">
        <v>4.3099999999999999E-2</v>
      </c>
      <c r="AA987" s="23">
        <v>10771</v>
      </c>
      <c r="AB987" s="23">
        <v>8874</v>
      </c>
      <c r="AC987" s="23">
        <v>0</v>
      </c>
      <c r="AD987" s="23">
        <v>0</v>
      </c>
      <c r="AE987" s="23">
        <v>0</v>
      </c>
      <c r="AF987" s="23">
        <v>19645</v>
      </c>
      <c r="AG987">
        <f t="shared" si="15"/>
        <v>5.3395483381981922E-6</v>
      </c>
    </row>
    <row r="988" spans="1:33">
      <c r="A988" t="s">
        <v>53</v>
      </c>
      <c r="B988" t="s">
        <v>1</v>
      </c>
      <c r="C988">
        <v>2002</v>
      </c>
      <c r="D988">
        <v>0</v>
      </c>
      <c r="E988">
        <v>7.63</v>
      </c>
      <c r="F988">
        <v>12831</v>
      </c>
      <c r="G988">
        <v>9011</v>
      </c>
      <c r="H988">
        <v>0</v>
      </c>
      <c r="I988">
        <v>0</v>
      </c>
      <c r="J988">
        <v>1025</v>
      </c>
      <c r="K988">
        <v>22867</v>
      </c>
      <c r="Z988" s="24">
        <v>4.3099999999999999E-2</v>
      </c>
      <c r="AA988" s="23">
        <v>18100</v>
      </c>
      <c r="AB988" s="23">
        <v>4126</v>
      </c>
      <c r="AC988" s="23">
        <v>0</v>
      </c>
      <c r="AD988" s="23">
        <v>0</v>
      </c>
      <c r="AE988" s="23">
        <v>0</v>
      </c>
      <c r="AF988" s="23">
        <v>22226</v>
      </c>
      <c r="AG988">
        <f t="shared" si="15"/>
        <v>6.0410690437665065E-6</v>
      </c>
    </row>
    <row r="989" spans="1:33">
      <c r="A989" t="s">
        <v>53</v>
      </c>
      <c r="B989" t="s">
        <v>1</v>
      </c>
      <c r="C989">
        <v>2003</v>
      </c>
      <c r="D989">
        <v>0</v>
      </c>
      <c r="E989">
        <v>9.15</v>
      </c>
      <c r="F989">
        <v>12159</v>
      </c>
      <c r="G989">
        <v>10333</v>
      </c>
      <c r="H989">
        <v>0</v>
      </c>
      <c r="I989">
        <v>0</v>
      </c>
      <c r="J989">
        <v>0</v>
      </c>
      <c r="K989">
        <v>22492</v>
      </c>
      <c r="Z989" s="24">
        <v>4.3099999999999999E-2</v>
      </c>
      <c r="AA989" s="23">
        <v>14734</v>
      </c>
      <c r="AB989" s="23">
        <v>10456</v>
      </c>
      <c r="AC989" s="23">
        <v>37314</v>
      </c>
      <c r="AD989" s="23">
        <v>0</v>
      </c>
      <c r="AE989" s="23">
        <v>0</v>
      </c>
      <c r="AF989" s="23">
        <v>62504</v>
      </c>
      <c r="AG989">
        <f t="shared" si="15"/>
        <v>1.6988705998001516E-5</v>
      </c>
    </row>
    <row r="990" spans="1:33">
      <c r="A990" t="s">
        <v>53</v>
      </c>
      <c r="B990" t="s">
        <v>1</v>
      </c>
      <c r="C990">
        <v>2004</v>
      </c>
      <c r="D990">
        <v>0</v>
      </c>
      <c r="E990">
        <v>8.5500000000000007</v>
      </c>
      <c r="F990">
        <v>13210</v>
      </c>
      <c r="G990">
        <v>9432</v>
      </c>
      <c r="H990">
        <v>0</v>
      </c>
      <c r="I990">
        <v>0</v>
      </c>
      <c r="J990">
        <v>0</v>
      </c>
      <c r="K990">
        <v>22642</v>
      </c>
      <c r="Z990" s="24">
        <v>4.3099999999999999E-2</v>
      </c>
      <c r="AA990" s="23">
        <v>3145416</v>
      </c>
      <c r="AB990" s="23">
        <v>1675329</v>
      </c>
      <c r="AC990" s="23">
        <v>1000201</v>
      </c>
      <c r="AD990" s="23">
        <v>17943</v>
      </c>
      <c r="AE990" s="23">
        <v>0</v>
      </c>
      <c r="AF990" s="23">
        <v>5838889</v>
      </c>
      <c r="AG990">
        <f t="shared" si="15"/>
        <v>1.5870211278632581E-3</v>
      </c>
    </row>
    <row r="991" spans="1:33">
      <c r="A991" t="s">
        <v>53</v>
      </c>
      <c r="B991" t="s">
        <v>1</v>
      </c>
      <c r="C991">
        <v>2005</v>
      </c>
      <c r="D991">
        <v>0</v>
      </c>
      <c r="E991">
        <v>6.8</v>
      </c>
      <c r="F991">
        <v>14697</v>
      </c>
      <c r="G991">
        <v>9595</v>
      </c>
      <c r="H991">
        <v>0</v>
      </c>
      <c r="I991">
        <v>0</v>
      </c>
      <c r="J991">
        <v>0</v>
      </c>
      <c r="K991">
        <v>24292</v>
      </c>
      <c r="Z991" s="24">
        <v>4.3200000000000002E-2</v>
      </c>
      <c r="AA991" s="23">
        <v>4510</v>
      </c>
      <c r="AB991" s="23">
        <v>2772</v>
      </c>
      <c r="AC991" s="23">
        <v>0</v>
      </c>
      <c r="AD991" s="23">
        <v>0</v>
      </c>
      <c r="AE991" s="23">
        <v>0</v>
      </c>
      <c r="AF991" s="23">
        <v>7282</v>
      </c>
      <c r="AG991">
        <f t="shared" si="15"/>
        <v>1.9792614405069604E-6</v>
      </c>
    </row>
    <row r="992" spans="1:33">
      <c r="A992" t="s">
        <v>53</v>
      </c>
      <c r="B992" t="s">
        <v>1</v>
      </c>
      <c r="C992">
        <v>2006</v>
      </c>
      <c r="D992">
        <v>0</v>
      </c>
      <c r="E992">
        <v>7.72</v>
      </c>
      <c r="F992">
        <v>15431</v>
      </c>
      <c r="G992">
        <v>10228</v>
      </c>
      <c r="H992">
        <v>0</v>
      </c>
      <c r="I992">
        <v>0</v>
      </c>
      <c r="J992">
        <v>0</v>
      </c>
      <c r="K992">
        <v>25659</v>
      </c>
      <c r="Z992" s="24">
        <v>4.3200000000000002E-2</v>
      </c>
      <c r="AA992" s="23">
        <v>3225572</v>
      </c>
      <c r="AB992" s="23">
        <v>2957983</v>
      </c>
      <c r="AC992" s="23">
        <v>1467269</v>
      </c>
      <c r="AD992" s="23">
        <v>90607</v>
      </c>
      <c r="AE992" s="23">
        <v>714488</v>
      </c>
      <c r="AF992" s="23">
        <v>8455919</v>
      </c>
      <c r="AG992">
        <f t="shared" si="15"/>
        <v>2.2983348559118613E-3</v>
      </c>
    </row>
    <row r="993" spans="1:33">
      <c r="A993" t="s">
        <v>54</v>
      </c>
      <c r="B993" t="s">
        <v>1</v>
      </c>
      <c r="C993">
        <v>1988</v>
      </c>
      <c r="D993">
        <v>0</v>
      </c>
      <c r="E993">
        <v>3.42</v>
      </c>
      <c r="F993">
        <v>47082</v>
      </c>
      <c r="G993">
        <v>46509</v>
      </c>
      <c r="H993">
        <v>13219</v>
      </c>
      <c r="I993">
        <v>896</v>
      </c>
      <c r="J993">
        <v>38279</v>
      </c>
      <c r="K993">
        <v>145985</v>
      </c>
      <c r="Z993" s="24">
        <v>4.3299999999999998E-2</v>
      </c>
      <c r="AA993" s="23">
        <v>38772</v>
      </c>
      <c r="AB993" s="23">
        <v>29864</v>
      </c>
      <c r="AC993" s="23">
        <v>0</v>
      </c>
      <c r="AD993" s="23">
        <v>5869</v>
      </c>
      <c r="AE993" s="23">
        <v>0</v>
      </c>
      <c r="AF993" s="23">
        <v>74505</v>
      </c>
      <c r="AG993">
        <f t="shared" si="15"/>
        <v>2.0250600607658759E-5</v>
      </c>
    </row>
    <row r="994" spans="1:33">
      <c r="A994" t="s">
        <v>54</v>
      </c>
      <c r="B994" t="s">
        <v>1</v>
      </c>
      <c r="C994">
        <v>1989</v>
      </c>
      <c r="D994">
        <v>0</v>
      </c>
      <c r="E994">
        <v>2.67</v>
      </c>
      <c r="F994">
        <v>48059</v>
      </c>
      <c r="G994">
        <v>46448</v>
      </c>
      <c r="H994">
        <v>15998</v>
      </c>
      <c r="I994">
        <v>879</v>
      </c>
      <c r="J994">
        <v>39288</v>
      </c>
      <c r="K994">
        <v>150672</v>
      </c>
      <c r="Z994" s="24">
        <v>4.3299999999999998E-2</v>
      </c>
      <c r="AA994" s="23">
        <v>44119</v>
      </c>
      <c r="AB994" s="23">
        <v>24128</v>
      </c>
      <c r="AC994" s="23">
        <v>0</v>
      </c>
      <c r="AD994" s="23">
        <v>51</v>
      </c>
      <c r="AE994" s="23">
        <v>15751</v>
      </c>
      <c r="AF994" s="23">
        <v>84049</v>
      </c>
      <c r="AG994">
        <f t="shared" si="15"/>
        <v>2.2844677947427834E-5</v>
      </c>
    </row>
    <row r="995" spans="1:33">
      <c r="A995" t="s">
        <v>54</v>
      </c>
      <c r="B995" t="s">
        <v>1</v>
      </c>
      <c r="C995">
        <v>1990</v>
      </c>
      <c r="D995">
        <v>0</v>
      </c>
      <c r="E995">
        <v>4.2300000000000004</v>
      </c>
      <c r="F995">
        <v>47290</v>
      </c>
      <c r="G995">
        <v>47317</v>
      </c>
      <c r="H995">
        <v>14332</v>
      </c>
      <c r="I995">
        <v>879</v>
      </c>
      <c r="J995">
        <v>39937</v>
      </c>
      <c r="K995">
        <v>149755</v>
      </c>
      <c r="Z995" s="24">
        <v>4.3299999999999998E-2</v>
      </c>
      <c r="AA995" s="23">
        <v>52409</v>
      </c>
      <c r="AB995" s="23">
        <v>57407</v>
      </c>
      <c r="AC995" s="23">
        <v>0</v>
      </c>
      <c r="AD995" s="23">
        <v>108</v>
      </c>
      <c r="AE995" s="23">
        <v>2365</v>
      </c>
      <c r="AF995" s="23">
        <v>112289</v>
      </c>
      <c r="AG995">
        <f t="shared" si="15"/>
        <v>3.0520363621681687E-5</v>
      </c>
    </row>
    <row r="996" spans="1:33">
      <c r="A996" t="s">
        <v>54</v>
      </c>
      <c r="B996" t="s">
        <v>1</v>
      </c>
      <c r="C996">
        <v>1991</v>
      </c>
      <c r="D996">
        <v>0</v>
      </c>
      <c r="E996">
        <v>4.03</v>
      </c>
      <c r="F996">
        <v>50224</v>
      </c>
      <c r="G996">
        <v>47017</v>
      </c>
      <c r="H996">
        <v>13661</v>
      </c>
      <c r="I996">
        <v>879</v>
      </c>
      <c r="J996">
        <v>38889</v>
      </c>
      <c r="K996">
        <v>150670</v>
      </c>
      <c r="Z996" s="24">
        <v>4.3299999999999998E-2</v>
      </c>
      <c r="AA996" s="23">
        <v>115181</v>
      </c>
      <c r="AB996" s="23">
        <v>53192</v>
      </c>
      <c r="AC996" s="23">
        <v>52823</v>
      </c>
      <c r="AD996" s="23">
        <v>1950</v>
      </c>
      <c r="AE996" s="23">
        <v>33549</v>
      </c>
      <c r="AF996" s="23">
        <v>256695</v>
      </c>
      <c r="AG996">
        <f t="shared" si="15"/>
        <v>6.9770188886423258E-5</v>
      </c>
    </row>
    <row r="997" spans="1:33">
      <c r="A997" t="s">
        <v>54</v>
      </c>
      <c r="B997" t="s">
        <v>1</v>
      </c>
      <c r="C997">
        <v>1992</v>
      </c>
      <c r="D997">
        <v>0</v>
      </c>
      <c r="E997">
        <v>3.83</v>
      </c>
      <c r="F997">
        <v>48894</v>
      </c>
      <c r="G997">
        <v>51054</v>
      </c>
      <c r="H997">
        <v>11220</v>
      </c>
      <c r="I997">
        <v>879</v>
      </c>
      <c r="J997">
        <v>40934</v>
      </c>
      <c r="K997">
        <v>152981</v>
      </c>
      <c r="Z997" s="24">
        <v>4.3299999999999998E-2</v>
      </c>
      <c r="AA997" s="23">
        <v>360954</v>
      </c>
      <c r="AB997" s="23">
        <v>55737</v>
      </c>
      <c r="AC997" s="23">
        <v>448983</v>
      </c>
      <c r="AD997" s="23">
        <v>2515</v>
      </c>
      <c r="AE997" s="23">
        <v>1092</v>
      </c>
      <c r="AF997" s="23">
        <v>869281</v>
      </c>
      <c r="AG997">
        <f t="shared" si="15"/>
        <v>2.3627222799578836E-4</v>
      </c>
    </row>
    <row r="998" spans="1:33">
      <c r="A998" t="s">
        <v>54</v>
      </c>
      <c r="B998" t="s">
        <v>1</v>
      </c>
      <c r="C998">
        <v>1993</v>
      </c>
      <c r="D998">
        <v>0</v>
      </c>
      <c r="E998">
        <v>2.58</v>
      </c>
      <c r="F998">
        <v>55877</v>
      </c>
      <c r="G998">
        <v>51963</v>
      </c>
      <c r="H998">
        <v>13824</v>
      </c>
      <c r="I998">
        <v>879</v>
      </c>
      <c r="J998">
        <v>42294</v>
      </c>
      <c r="K998">
        <v>164837</v>
      </c>
      <c r="Z998" s="24">
        <v>4.3299999999999998E-2</v>
      </c>
      <c r="AA998" s="23">
        <v>3577694</v>
      </c>
      <c r="AB998" s="23">
        <v>3147420</v>
      </c>
      <c r="AC998" s="23">
        <v>2061888</v>
      </c>
      <c r="AD998" s="23">
        <v>0</v>
      </c>
      <c r="AE998" s="23">
        <v>0</v>
      </c>
      <c r="AF998" s="23">
        <v>8787002</v>
      </c>
      <c r="AG998">
        <f t="shared" si="15"/>
        <v>2.3883238445835679E-3</v>
      </c>
    </row>
    <row r="999" spans="1:33">
      <c r="A999" t="s">
        <v>54</v>
      </c>
      <c r="B999" t="s">
        <v>1</v>
      </c>
      <c r="C999">
        <v>1994</v>
      </c>
      <c r="D999">
        <v>0</v>
      </c>
      <c r="E999">
        <v>3.55</v>
      </c>
      <c r="F999">
        <v>51355</v>
      </c>
      <c r="G999">
        <v>50536</v>
      </c>
      <c r="H999">
        <v>16261</v>
      </c>
      <c r="I999">
        <v>909</v>
      </c>
      <c r="J999">
        <v>42451</v>
      </c>
      <c r="K999">
        <v>161512</v>
      </c>
      <c r="Z999" s="24">
        <v>4.3400000000000001E-2</v>
      </c>
      <c r="AA999" s="23">
        <v>14098</v>
      </c>
      <c r="AB999" s="23">
        <v>14877</v>
      </c>
      <c r="AC999" s="23">
        <v>3761</v>
      </c>
      <c r="AD999" s="23">
        <v>0</v>
      </c>
      <c r="AE999" s="23">
        <v>0</v>
      </c>
      <c r="AF999" s="23">
        <v>32736</v>
      </c>
      <c r="AG999">
        <f t="shared" si="15"/>
        <v>8.8977070195599901E-6</v>
      </c>
    </row>
    <row r="1000" spans="1:33">
      <c r="A1000" t="s">
        <v>54</v>
      </c>
      <c r="B1000" t="s">
        <v>1</v>
      </c>
      <c r="C1000">
        <v>1995</v>
      </c>
      <c r="D1000">
        <v>0</v>
      </c>
      <c r="E1000">
        <v>2.74</v>
      </c>
      <c r="F1000">
        <v>53673</v>
      </c>
      <c r="G1000">
        <v>53697</v>
      </c>
      <c r="H1000">
        <v>16416</v>
      </c>
      <c r="I1000">
        <v>1005</v>
      </c>
      <c r="J1000">
        <v>44347</v>
      </c>
      <c r="K1000">
        <v>169138</v>
      </c>
      <c r="Z1000" s="24">
        <v>4.3400000000000001E-2</v>
      </c>
      <c r="AA1000" s="23">
        <v>111028</v>
      </c>
      <c r="AB1000" s="23">
        <v>266936</v>
      </c>
      <c r="AC1000" s="23">
        <v>0</v>
      </c>
      <c r="AD1000" s="23">
        <v>0</v>
      </c>
      <c r="AE1000" s="23">
        <v>0</v>
      </c>
      <c r="AF1000" s="23">
        <v>377964</v>
      </c>
      <c r="AG1000">
        <f t="shared" si="15"/>
        <v>1.0273133357590946E-4</v>
      </c>
    </row>
    <row r="1001" spans="1:33">
      <c r="A1001" t="s">
        <v>54</v>
      </c>
      <c r="B1001" t="s">
        <v>1</v>
      </c>
      <c r="C1001">
        <v>1996</v>
      </c>
      <c r="D1001">
        <v>0</v>
      </c>
      <c r="E1001">
        <v>1.96</v>
      </c>
      <c r="F1001">
        <v>58622</v>
      </c>
      <c r="G1001">
        <v>57920</v>
      </c>
      <c r="H1001">
        <v>17076</v>
      </c>
      <c r="I1001">
        <v>1007</v>
      </c>
      <c r="J1001">
        <v>46031</v>
      </c>
      <c r="K1001">
        <v>180656</v>
      </c>
      <c r="Z1001" s="24">
        <v>4.3400000000000001E-2</v>
      </c>
      <c r="AA1001" s="23">
        <v>245841</v>
      </c>
      <c r="AB1001" s="23">
        <v>96411</v>
      </c>
      <c r="AC1001" s="23">
        <v>192988</v>
      </c>
      <c r="AD1001" s="23">
        <v>0</v>
      </c>
      <c r="AE1001" s="23">
        <v>0</v>
      </c>
      <c r="AF1001" s="23">
        <v>535240</v>
      </c>
      <c r="AG1001">
        <f t="shared" si="15"/>
        <v>1.4547924930196997E-4</v>
      </c>
    </row>
    <row r="1002" spans="1:33">
      <c r="A1002" t="s">
        <v>54</v>
      </c>
      <c r="B1002" t="s">
        <v>1</v>
      </c>
      <c r="C1002">
        <v>1997</v>
      </c>
      <c r="D1002">
        <v>0</v>
      </c>
      <c r="E1002">
        <v>88.3</v>
      </c>
      <c r="F1002">
        <v>0</v>
      </c>
      <c r="G1002">
        <v>0</v>
      </c>
      <c r="H1002">
        <v>0</v>
      </c>
      <c r="I1002">
        <v>0</v>
      </c>
      <c r="J1002">
        <v>0</v>
      </c>
      <c r="K1002">
        <v>0</v>
      </c>
      <c r="Z1002" s="24">
        <v>4.3400000000000001E-2</v>
      </c>
      <c r="AA1002" s="23">
        <v>7100874</v>
      </c>
      <c r="AB1002" s="23">
        <v>6680828</v>
      </c>
      <c r="AC1002" s="23">
        <v>3561495</v>
      </c>
      <c r="AD1002" s="23">
        <v>100276</v>
      </c>
      <c r="AE1002" s="23">
        <v>0</v>
      </c>
      <c r="AF1002" s="23">
        <v>17443473</v>
      </c>
      <c r="AG1002">
        <f t="shared" si="15"/>
        <v>4.7411691152738624E-3</v>
      </c>
    </row>
    <row r="1003" spans="1:33">
      <c r="A1003" t="s">
        <v>54</v>
      </c>
      <c r="B1003" t="s">
        <v>1</v>
      </c>
      <c r="C1003">
        <v>1998</v>
      </c>
      <c r="D1003">
        <v>0</v>
      </c>
      <c r="E1003">
        <v>5.4</v>
      </c>
      <c r="F1003">
        <v>54476</v>
      </c>
      <c r="G1003">
        <v>55038</v>
      </c>
      <c r="H1003">
        <v>16459</v>
      </c>
      <c r="I1003">
        <v>0</v>
      </c>
      <c r="J1003">
        <v>49253</v>
      </c>
      <c r="K1003">
        <v>175226</v>
      </c>
      <c r="Z1003" s="24">
        <v>4.3499999999999997E-2</v>
      </c>
      <c r="AA1003" s="23">
        <v>13192</v>
      </c>
      <c r="AB1003" s="23">
        <v>2435</v>
      </c>
      <c r="AC1003" s="23">
        <v>20340</v>
      </c>
      <c r="AD1003" s="23">
        <v>0</v>
      </c>
      <c r="AE1003" s="23">
        <v>857</v>
      </c>
      <c r="AF1003" s="23">
        <v>36824</v>
      </c>
      <c r="AG1003">
        <f t="shared" si="15"/>
        <v>1.0008833189402403E-5</v>
      </c>
    </row>
    <row r="1004" spans="1:33">
      <c r="A1004" t="s">
        <v>54</v>
      </c>
      <c r="B1004" t="s">
        <v>1</v>
      </c>
      <c r="C1004">
        <v>1999</v>
      </c>
      <c r="D1004">
        <v>0</v>
      </c>
      <c r="E1004">
        <v>2.4300000000000002</v>
      </c>
      <c r="F1004">
        <v>58588</v>
      </c>
      <c r="G1004">
        <v>56959</v>
      </c>
      <c r="H1004">
        <v>14778</v>
      </c>
      <c r="I1004">
        <v>0</v>
      </c>
      <c r="J1004">
        <v>48121</v>
      </c>
      <c r="K1004">
        <v>178446</v>
      </c>
      <c r="Z1004" s="24">
        <v>4.36E-2</v>
      </c>
      <c r="AA1004" s="23">
        <v>55824</v>
      </c>
      <c r="AB1004" s="23">
        <v>21657</v>
      </c>
      <c r="AC1004" s="23">
        <v>32589</v>
      </c>
      <c r="AD1004" s="23">
        <v>397</v>
      </c>
      <c r="AE1004" s="23">
        <v>186</v>
      </c>
      <c r="AF1004" s="23">
        <v>110653</v>
      </c>
      <c r="AG1004">
        <f t="shared" si="15"/>
        <v>3.0075695712224205E-5</v>
      </c>
    </row>
    <row r="1005" spans="1:33">
      <c r="A1005" t="s">
        <v>54</v>
      </c>
      <c r="B1005" t="s">
        <v>1</v>
      </c>
      <c r="C1005">
        <v>2000</v>
      </c>
      <c r="D1005">
        <v>0</v>
      </c>
      <c r="E1005">
        <v>6.94</v>
      </c>
      <c r="F1005">
        <v>59933</v>
      </c>
      <c r="G1005">
        <v>58991</v>
      </c>
      <c r="H1005">
        <v>16758</v>
      </c>
      <c r="I1005">
        <v>0</v>
      </c>
      <c r="J1005">
        <v>47079</v>
      </c>
      <c r="K1005">
        <v>182761</v>
      </c>
      <c r="Z1005" s="24">
        <v>4.36E-2</v>
      </c>
      <c r="AA1005" s="23">
        <v>29269</v>
      </c>
      <c r="AB1005" s="23">
        <v>17814</v>
      </c>
      <c r="AC1005" s="23">
        <v>64694</v>
      </c>
      <c r="AD1005" s="23">
        <v>81</v>
      </c>
      <c r="AE1005" s="23">
        <v>1490</v>
      </c>
      <c r="AF1005" s="23">
        <v>113348</v>
      </c>
      <c r="AG1005">
        <f t="shared" si="15"/>
        <v>3.0808201834466208E-5</v>
      </c>
    </row>
    <row r="1006" spans="1:33">
      <c r="A1006" t="s">
        <v>54</v>
      </c>
      <c r="B1006" t="s">
        <v>1</v>
      </c>
      <c r="C1006">
        <v>2001</v>
      </c>
      <c r="D1006">
        <v>0</v>
      </c>
      <c r="E1006">
        <v>1.91</v>
      </c>
      <c r="F1006">
        <v>59513</v>
      </c>
      <c r="G1006">
        <v>62954</v>
      </c>
      <c r="H1006">
        <v>14706</v>
      </c>
      <c r="I1006">
        <v>0</v>
      </c>
      <c r="J1006">
        <v>44676</v>
      </c>
      <c r="K1006">
        <v>181849</v>
      </c>
      <c r="Z1006" s="24">
        <v>4.36E-2</v>
      </c>
      <c r="AA1006" s="23">
        <v>22048</v>
      </c>
      <c r="AB1006" s="23">
        <v>14695</v>
      </c>
      <c r="AC1006" s="23">
        <v>110859</v>
      </c>
      <c r="AD1006" s="23">
        <v>313</v>
      </c>
      <c r="AE1006" s="23">
        <v>12470</v>
      </c>
      <c r="AF1006" s="23">
        <v>160385</v>
      </c>
      <c r="AG1006">
        <f t="shared" si="15"/>
        <v>4.3592947835170118E-5</v>
      </c>
    </row>
    <row r="1007" spans="1:33">
      <c r="A1007" t="s">
        <v>54</v>
      </c>
      <c r="B1007" t="s">
        <v>1</v>
      </c>
      <c r="C1007">
        <v>2002</v>
      </c>
      <c r="D1007">
        <v>0</v>
      </c>
      <c r="E1007">
        <v>6.66</v>
      </c>
      <c r="F1007">
        <v>56151</v>
      </c>
      <c r="G1007">
        <v>60752</v>
      </c>
      <c r="H1007">
        <v>15239</v>
      </c>
      <c r="I1007">
        <v>0</v>
      </c>
      <c r="J1007">
        <v>42312</v>
      </c>
      <c r="K1007">
        <v>174454</v>
      </c>
      <c r="Z1007" s="24">
        <v>4.36E-2</v>
      </c>
      <c r="AA1007" s="23">
        <v>0</v>
      </c>
      <c r="AB1007" s="23">
        <v>0</v>
      </c>
      <c r="AC1007" s="23">
        <v>27255811</v>
      </c>
      <c r="AD1007" s="23">
        <v>0</v>
      </c>
      <c r="AE1007" s="23">
        <v>1043785</v>
      </c>
      <c r="AF1007" s="23">
        <v>28299596</v>
      </c>
      <c r="AG1007">
        <f t="shared" si="15"/>
        <v>7.6918839803247745E-3</v>
      </c>
    </row>
    <row r="1008" spans="1:33">
      <c r="A1008" t="s">
        <v>54</v>
      </c>
      <c r="B1008" t="s">
        <v>1</v>
      </c>
      <c r="C1008">
        <v>2003</v>
      </c>
      <c r="D1008">
        <v>0</v>
      </c>
      <c r="E1008">
        <v>3</v>
      </c>
      <c r="F1008">
        <v>56334</v>
      </c>
      <c r="G1008">
        <v>111066</v>
      </c>
      <c r="H1008">
        <v>16499</v>
      </c>
      <c r="I1008">
        <v>0</v>
      </c>
      <c r="J1008">
        <v>0</v>
      </c>
      <c r="K1008">
        <v>183899</v>
      </c>
      <c r="Z1008" s="24">
        <v>4.3700000000000003E-2</v>
      </c>
      <c r="AA1008" s="23">
        <v>833</v>
      </c>
      <c r="AB1008" s="23">
        <v>0</v>
      </c>
      <c r="AC1008" s="23">
        <v>0</v>
      </c>
      <c r="AD1008" s="23">
        <v>0</v>
      </c>
      <c r="AE1008" s="23">
        <v>0</v>
      </c>
      <c r="AF1008" s="23">
        <v>833</v>
      </c>
      <c r="AG1008">
        <f t="shared" si="15"/>
        <v>2.2641098323843694E-7</v>
      </c>
    </row>
    <row r="1009" spans="1:33">
      <c r="A1009" t="s">
        <v>54</v>
      </c>
      <c r="B1009" t="s">
        <v>1</v>
      </c>
      <c r="C1009">
        <v>2004</v>
      </c>
      <c r="D1009">
        <v>0</v>
      </c>
      <c r="E1009">
        <v>6.43</v>
      </c>
      <c r="F1009">
        <v>59502</v>
      </c>
      <c r="G1009">
        <v>105814</v>
      </c>
      <c r="H1009">
        <v>14453</v>
      </c>
      <c r="I1009">
        <v>0</v>
      </c>
      <c r="J1009">
        <v>0</v>
      </c>
      <c r="K1009">
        <v>179769</v>
      </c>
      <c r="Z1009" s="24">
        <v>4.3700000000000003E-2</v>
      </c>
      <c r="AA1009" s="23">
        <v>118288</v>
      </c>
      <c r="AB1009" s="23">
        <v>64341</v>
      </c>
      <c r="AC1009" s="23">
        <v>0</v>
      </c>
      <c r="AD1009" s="23">
        <v>0</v>
      </c>
      <c r="AE1009" s="23">
        <v>7316</v>
      </c>
      <c r="AF1009" s="23">
        <v>189945</v>
      </c>
      <c r="AG1009">
        <f t="shared" si="15"/>
        <v>5.1627412018277195E-5</v>
      </c>
    </row>
    <row r="1010" spans="1:33">
      <c r="A1010" t="s">
        <v>54</v>
      </c>
      <c r="B1010" t="s">
        <v>1</v>
      </c>
      <c r="C1010">
        <v>2005</v>
      </c>
      <c r="D1010">
        <v>0</v>
      </c>
      <c r="E1010">
        <v>1</v>
      </c>
      <c r="F1010">
        <v>59644</v>
      </c>
      <c r="G1010">
        <v>118525</v>
      </c>
      <c r="H1010">
        <v>11776</v>
      </c>
      <c r="I1010">
        <v>0</v>
      </c>
      <c r="J1010">
        <v>0</v>
      </c>
      <c r="K1010">
        <v>189945</v>
      </c>
      <c r="Z1010" s="24">
        <v>4.3700000000000003E-2</v>
      </c>
      <c r="AA1010" s="23">
        <v>617763</v>
      </c>
      <c r="AB1010" s="23">
        <v>868163</v>
      </c>
      <c r="AC1010" s="23">
        <v>70897</v>
      </c>
      <c r="AD1010" s="23">
        <v>0</v>
      </c>
      <c r="AE1010" s="23">
        <v>5284</v>
      </c>
      <c r="AF1010" s="23">
        <v>1562107</v>
      </c>
      <c r="AG1010">
        <f t="shared" si="15"/>
        <v>4.2458365161301926E-4</v>
      </c>
    </row>
    <row r="1011" spans="1:33">
      <c r="A1011" t="s">
        <v>54</v>
      </c>
      <c r="B1011" t="s">
        <v>1</v>
      </c>
      <c r="C1011">
        <v>2006</v>
      </c>
      <c r="D1011">
        <v>0</v>
      </c>
      <c r="E1011">
        <v>1.29</v>
      </c>
      <c r="F1011">
        <v>71038</v>
      </c>
      <c r="G1011">
        <v>114797</v>
      </c>
      <c r="H1011">
        <v>13497</v>
      </c>
      <c r="I1011">
        <v>0</v>
      </c>
      <c r="J1011">
        <v>0</v>
      </c>
      <c r="K1011">
        <v>199332</v>
      </c>
      <c r="Z1011" s="24">
        <v>4.3799999999999999E-2</v>
      </c>
      <c r="AA1011" s="23">
        <v>105963</v>
      </c>
      <c r="AB1011" s="23">
        <v>238277</v>
      </c>
      <c r="AC1011" s="23">
        <v>0</v>
      </c>
      <c r="AD1011" s="23">
        <v>61</v>
      </c>
      <c r="AE1011" s="23">
        <v>8708</v>
      </c>
      <c r="AF1011" s="23">
        <v>353009</v>
      </c>
      <c r="AG1011">
        <f t="shared" si="15"/>
        <v>9.5948517145278976E-5</v>
      </c>
    </row>
    <row r="1012" spans="1:33">
      <c r="A1012" t="s">
        <v>55</v>
      </c>
      <c r="B1012" t="s">
        <v>1</v>
      </c>
      <c r="C1012">
        <v>1988</v>
      </c>
      <c r="D1012">
        <v>0</v>
      </c>
      <c r="E1012">
        <v>2.89</v>
      </c>
      <c r="F1012">
        <v>168856</v>
      </c>
      <c r="G1012">
        <v>40836</v>
      </c>
      <c r="H1012">
        <v>0</v>
      </c>
      <c r="I1012">
        <v>0</v>
      </c>
      <c r="J1012">
        <v>0</v>
      </c>
      <c r="K1012">
        <v>209692</v>
      </c>
      <c r="Z1012" s="24">
        <v>4.3899999999999995E-2</v>
      </c>
      <c r="AA1012" s="23">
        <v>55200</v>
      </c>
      <c r="AB1012" s="23">
        <v>71173</v>
      </c>
      <c r="AC1012" s="23">
        <v>2400</v>
      </c>
      <c r="AD1012" s="23">
        <v>0</v>
      </c>
      <c r="AE1012" s="23">
        <v>0</v>
      </c>
      <c r="AF1012" s="23">
        <v>128773</v>
      </c>
      <c r="AG1012">
        <f t="shared" si="15"/>
        <v>3.5000746151936661E-5</v>
      </c>
    </row>
    <row r="1013" spans="1:33">
      <c r="A1013" t="s">
        <v>55</v>
      </c>
      <c r="B1013" t="s">
        <v>1</v>
      </c>
      <c r="C1013">
        <v>1989</v>
      </c>
      <c r="D1013">
        <v>0</v>
      </c>
      <c r="E1013">
        <v>3.41</v>
      </c>
      <c r="F1013">
        <v>177172</v>
      </c>
      <c r="G1013">
        <v>41070</v>
      </c>
      <c r="H1013">
        <v>0</v>
      </c>
      <c r="I1013">
        <v>0</v>
      </c>
      <c r="J1013">
        <v>0</v>
      </c>
      <c r="K1013">
        <v>218242</v>
      </c>
      <c r="Z1013" s="24">
        <v>4.3899999999999995E-2</v>
      </c>
      <c r="AA1013" s="23">
        <v>70772</v>
      </c>
      <c r="AB1013" s="23">
        <v>69723</v>
      </c>
      <c r="AC1013" s="23">
        <v>0</v>
      </c>
      <c r="AD1013" s="23">
        <v>0</v>
      </c>
      <c r="AE1013" s="23">
        <v>0</v>
      </c>
      <c r="AF1013" s="23">
        <v>140495</v>
      </c>
      <c r="AG1013">
        <f t="shared" si="15"/>
        <v>3.8186808031313561E-5</v>
      </c>
    </row>
    <row r="1014" spans="1:33">
      <c r="A1014" t="s">
        <v>55</v>
      </c>
      <c r="B1014" t="s">
        <v>1</v>
      </c>
      <c r="C1014">
        <v>1990</v>
      </c>
      <c r="D1014">
        <v>0</v>
      </c>
      <c r="E1014">
        <v>6.75</v>
      </c>
      <c r="F1014">
        <v>175628</v>
      </c>
      <c r="G1014">
        <v>42733</v>
      </c>
      <c r="H1014">
        <v>0</v>
      </c>
      <c r="I1014">
        <v>0</v>
      </c>
      <c r="J1014">
        <v>0</v>
      </c>
      <c r="K1014">
        <v>218361</v>
      </c>
      <c r="Z1014" s="24">
        <v>4.3899999999999995E-2</v>
      </c>
      <c r="AA1014" s="23">
        <v>145879</v>
      </c>
      <c r="AB1014" s="23">
        <v>50239</v>
      </c>
      <c r="AC1014" s="23">
        <v>20313</v>
      </c>
      <c r="AD1014" s="23">
        <v>0</v>
      </c>
      <c r="AE1014" s="23">
        <v>0</v>
      </c>
      <c r="AF1014" s="23">
        <v>216431</v>
      </c>
      <c r="AG1014">
        <f t="shared" si="15"/>
        <v>5.8826357158797297E-5</v>
      </c>
    </row>
    <row r="1015" spans="1:33">
      <c r="A1015" t="s">
        <v>55</v>
      </c>
      <c r="B1015" t="s">
        <v>1</v>
      </c>
      <c r="C1015">
        <v>1991</v>
      </c>
      <c r="D1015">
        <v>0</v>
      </c>
      <c r="E1015">
        <v>0.74</v>
      </c>
      <c r="F1015">
        <v>187939</v>
      </c>
      <c r="G1015">
        <v>44475</v>
      </c>
      <c r="H1015">
        <v>0</v>
      </c>
      <c r="I1015">
        <v>0</v>
      </c>
      <c r="J1015">
        <v>0</v>
      </c>
      <c r="K1015">
        <v>232414</v>
      </c>
      <c r="Z1015" s="24">
        <v>4.3899999999999995E-2</v>
      </c>
      <c r="AA1015" s="23">
        <v>119607</v>
      </c>
      <c r="AB1015" s="23">
        <v>86686</v>
      </c>
      <c r="AC1015" s="23">
        <v>27675</v>
      </c>
      <c r="AD1015" s="23">
        <v>1160</v>
      </c>
      <c r="AE1015" s="23">
        <v>0</v>
      </c>
      <c r="AF1015" s="23">
        <v>235128</v>
      </c>
      <c r="AG1015">
        <f t="shared" si="15"/>
        <v>6.3908237295182715E-5</v>
      </c>
    </row>
    <row r="1016" spans="1:33">
      <c r="A1016" t="s">
        <v>55</v>
      </c>
      <c r="B1016" t="s">
        <v>1</v>
      </c>
      <c r="C1016">
        <v>1992</v>
      </c>
      <c r="D1016">
        <v>0</v>
      </c>
      <c r="E1016">
        <v>4.74</v>
      </c>
      <c r="F1016">
        <v>175622</v>
      </c>
      <c r="G1016">
        <v>42249</v>
      </c>
      <c r="H1016">
        <v>0</v>
      </c>
      <c r="I1016">
        <v>0</v>
      </c>
      <c r="J1016">
        <v>0</v>
      </c>
      <c r="K1016">
        <v>217871</v>
      </c>
      <c r="Z1016" s="24">
        <v>4.3899999999999995E-2</v>
      </c>
      <c r="AA1016" s="23">
        <v>43104</v>
      </c>
      <c r="AB1016" s="23">
        <v>27797</v>
      </c>
      <c r="AC1016" s="23">
        <v>203171</v>
      </c>
      <c r="AD1016" s="23">
        <v>0</v>
      </c>
      <c r="AE1016" s="23">
        <v>0</v>
      </c>
      <c r="AF1016" s="23">
        <v>274072</v>
      </c>
      <c r="AG1016">
        <f t="shared" si="15"/>
        <v>7.4493290513955455E-5</v>
      </c>
    </row>
    <row r="1017" spans="1:33">
      <c r="A1017" t="s">
        <v>55</v>
      </c>
      <c r="B1017" t="s">
        <v>1</v>
      </c>
      <c r="C1017">
        <v>1993</v>
      </c>
      <c r="D1017">
        <v>0</v>
      </c>
      <c r="E1017">
        <v>4.1399999999999997</v>
      </c>
      <c r="F1017">
        <v>190076</v>
      </c>
      <c r="G1017">
        <v>44332</v>
      </c>
      <c r="H1017">
        <v>0</v>
      </c>
      <c r="I1017">
        <v>0</v>
      </c>
      <c r="J1017">
        <v>0</v>
      </c>
      <c r="K1017">
        <v>234408</v>
      </c>
      <c r="Z1017" s="24">
        <v>4.3899999999999995E-2</v>
      </c>
      <c r="AA1017" s="23">
        <v>282632</v>
      </c>
      <c r="AB1017" s="23">
        <v>253003</v>
      </c>
      <c r="AC1017" s="23">
        <v>45909</v>
      </c>
      <c r="AD1017" s="23">
        <v>0</v>
      </c>
      <c r="AE1017" s="23">
        <v>42319</v>
      </c>
      <c r="AF1017" s="23">
        <v>623863</v>
      </c>
      <c r="AG1017">
        <f t="shared" si="15"/>
        <v>1.6956714914295436E-4</v>
      </c>
    </row>
    <row r="1018" spans="1:33">
      <c r="A1018" t="s">
        <v>55</v>
      </c>
      <c r="B1018" t="s">
        <v>1</v>
      </c>
      <c r="C1018">
        <v>1994</v>
      </c>
      <c r="D1018">
        <v>0</v>
      </c>
      <c r="E1018">
        <v>3.45</v>
      </c>
      <c r="F1018">
        <v>185290</v>
      </c>
      <c r="G1018">
        <v>44320</v>
      </c>
      <c r="H1018">
        <v>0</v>
      </c>
      <c r="I1018">
        <v>0</v>
      </c>
      <c r="J1018">
        <v>0</v>
      </c>
      <c r="K1018">
        <v>229610</v>
      </c>
      <c r="Z1018" s="24">
        <v>4.4000000000000004E-2</v>
      </c>
      <c r="AA1018" s="23">
        <v>0</v>
      </c>
      <c r="AB1018" s="23">
        <v>239</v>
      </c>
      <c r="AC1018" s="23">
        <v>0</v>
      </c>
      <c r="AD1018" s="23">
        <v>0</v>
      </c>
      <c r="AE1018" s="23">
        <v>0</v>
      </c>
      <c r="AF1018" s="23">
        <v>239</v>
      </c>
      <c r="AG1018">
        <f t="shared" si="15"/>
        <v>6.4960654254485514E-8</v>
      </c>
    </row>
    <row r="1019" spans="1:33">
      <c r="A1019" t="s">
        <v>55</v>
      </c>
      <c r="B1019" t="s">
        <v>1</v>
      </c>
      <c r="C1019">
        <v>1995</v>
      </c>
      <c r="D1019">
        <v>0</v>
      </c>
      <c r="E1019">
        <v>1.92</v>
      </c>
      <c r="F1019">
        <v>183116</v>
      </c>
      <c r="G1019">
        <v>43618</v>
      </c>
      <c r="H1019">
        <v>0</v>
      </c>
      <c r="I1019">
        <v>0</v>
      </c>
      <c r="J1019">
        <v>0</v>
      </c>
      <c r="K1019">
        <v>226734</v>
      </c>
      <c r="Z1019" s="24">
        <v>4.4000000000000004E-2</v>
      </c>
      <c r="AA1019" s="23">
        <v>6383</v>
      </c>
      <c r="AB1019" s="23">
        <v>14887</v>
      </c>
      <c r="AC1019" s="23">
        <v>0</v>
      </c>
      <c r="AD1019" s="23">
        <v>79</v>
      </c>
      <c r="AE1019" s="23">
        <v>0</v>
      </c>
      <c r="AF1019" s="23">
        <v>21349</v>
      </c>
      <c r="AG1019">
        <f t="shared" si="15"/>
        <v>5.8026987768996279E-6</v>
      </c>
    </row>
    <row r="1020" spans="1:33">
      <c r="A1020" t="s">
        <v>55</v>
      </c>
      <c r="B1020" t="s">
        <v>1</v>
      </c>
      <c r="C1020">
        <v>1996</v>
      </c>
      <c r="D1020">
        <v>0</v>
      </c>
      <c r="E1020">
        <v>4.26</v>
      </c>
      <c r="F1020">
        <v>194676</v>
      </c>
      <c r="G1020">
        <v>44903</v>
      </c>
      <c r="H1020">
        <v>0</v>
      </c>
      <c r="I1020">
        <v>0</v>
      </c>
      <c r="J1020">
        <v>0</v>
      </c>
      <c r="K1020">
        <v>239579</v>
      </c>
      <c r="Z1020" s="24">
        <v>4.4000000000000004E-2</v>
      </c>
      <c r="AA1020" s="23">
        <v>34141</v>
      </c>
      <c r="AB1020" s="23">
        <v>2854</v>
      </c>
      <c r="AC1020" s="23">
        <v>0</v>
      </c>
      <c r="AD1020" s="23">
        <v>404</v>
      </c>
      <c r="AE1020" s="23">
        <v>2981</v>
      </c>
      <c r="AF1020" s="23">
        <v>40380</v>
      </c>
      <c r="AG1020">
        <f t="shared" si="15"/>
        <v>1.0975360748100941E-5</v>
      </c>
    </row>
    <row r="1021" spans="1:33">
      <c r="A1021" t="s">
        <v>55</v>
      </c>
      <c r="B1021" t="s">
        <v>1</v>
      </c>
      <c r="C1021">
        <v>1997</v>
      </c>
      <c r="D1021">
        <v>0</v>
      </c>
      <c r="E1021">
        <v>3.41</v>
      </c>
      <c r="F1021">
        <v>196717</v>
      </c>
      <c r="G1021">
        <v>34950</v>
      </c>
      <c r="H1021">
        <v>0</v>
      </c>
      <c r="I1021">
        <v>1939</v>
      </c>
      <c r="J1021">
        <v>2222</v>
      </c>
      <c r="K1021">
        <v>235828</v>
      </c>
      <c r="Z1021" s="24">
        <v>4.4000000000000004E-2</v>
      </c>
      <c r="AA1021" s="23">
        <v>63000</v>
      </c>
      <c r="AB1021" s="23">
        <v>17000</v>
      </c>
      <c r="AC1021" s="23">
        <v>25000</v>
      </c>
      <c r="AD1021" s="23">
        <v>400</v>
      </c>
      <c r="AE1021" s="23">
        <v>5660</v>
      </c>
      <c r="AF1021" s="23">
        <v>111060</v>
      </c>
      <c r="AG1021">
        <f t="shared" si="15"/>
        <v>3.0186319085787285E-5</v>
      </c>
    </row>
    <row r="1022" spans="1:33">
      <c r="A1022" t="s">
        <v>55</v>
      </c>
      <c r="B1022" t="s">
        <v>1</v>
      </c>
      <c r="C1022">
        <v>1998</v>
      </c>
      <c r="D1022">
        <v>0</v>
      </c>
      <c r="E1022">
        <v>3.48</v>
      </c>
      <c r="F1022">
        <v>196894</v>
      </c>
      <c r="G1022">
        <v>35020</v>
      </c>
      <c r="H1022">
        <v>0</v>
      </c>
      <c r="I1022">
        <v>1939</v>
      </c>
      <c r="J1022">
        <v>1822</v>
      </c>
      <c r="K1022">
        <v>235675</v>
      </c>
      <c r="Z1022" s="24">
        <v>4.4000000000000004E-2</v>
      </c>
      <c r="AA1022" s="23">
        <v>112400</v>
      </c>
      <c r="AB1022" s="23">
        <v>163276</v>
      </c>
      <c r="AC1022" s="23">
        <v>0</v>
      </c>
      <c r="AD1022" s="23">
        <v>0</v>
      </c>
      <c r="AE1022" s="23">
        <v>0</v>
      </c>
      <c r="AF1022" s="23">
        <v>275676</v>
      </c>
      <c r="AG1022">
        <f t="shared" si="15"/>
        <v>7.4929260762592251E-5</v>
      </c>
    </row>
    <row r="1023" spans="1:33">
      <c r="A1023" t="s">
        <v>55</v>
      </c>
      <c r="B1023" t="s">
        <v>1</v>
      </c>
      <c r="C1023">
        <v>1999</v>
      </c>
      <c r="D1023">
        <v>0</v>
      </c>
      <c r="E1023">
        <v>7.84</v>
      </c>
      <c r="F1023">
        <v>200317</v>
      </c>
      <c r="G1023">
        <v>35483</v>
      </c>
      <c r="H1023">
        <v>0</v>
      </c>
      <c r="I1023">
        <v>248</v>
      </c>
      <c r="J1023">
        <v>1408</v>
      </c>
      <c r="K1023">
        <v>237456</v>
      </c>
      <c r="Z1023" s="24">
        <v>4.4000000000000004E-2</v>
      </c>
      <c r="AA1023" s="23">
        <v>186832</v>
      </c>
      <c r="AB1023" s="23">
        <v>215340</v>
      </c>
      <c r="AC1023" s="23">
        <v>0</v>
      </c>
      <c r="AD1023" s="23">
        <v>14174</v>
      </c>
      <c r="AE1023" s="23">
        <v>0</v>
      </c>
      <c r="AF1023" s="23">
        <v>416346</v>
      </c>
      <c r="AG1023">
        <f t="shared" si="15"/>
        <v>1.1316363412651893E-4</v>
      </c>
    </row>
    <row r="1024" spans="1:33">
      <c r="A1024" t="s">
        <v>55</v>
      </c>
      <c r="B1024" t="s">
        <v>1</v>
      </c>
      <c r="C1024">
        <v>2000</v>
      </c>
      <c r="D1024">
        <v>0</v>
      </c>
      <c r="E1024">
        <v>5.96</v>
      </c>
      <c r="F1024">
        <v>208286</v>
      </c>
      <c r="G1024">
        <v>36626</v>
      </c>
      <c r="H1024">
        <v>0</v>
      </c>
      <c r="I1024">
        <v>270</v>
      </c>
      <c r="J1024">
        <v>1104</v>
      </c>
      <c r="K1024">
        <v>246286</v>
      </c>
      <c r="Z1024" s="24">
        <v>4.4000000000000004E-2</v>
      </c>
      <c r="AA1024" s="23">
        <v>186832</v>
      </c>
      <c r="AB1024" s="23">
        <v>215340</v>
      </c>
      <c r="AC1024" s="23">
        <v>0</v>
      </c>
      <c r="AD1024" s="23">
        <v>0</v>
      </c>
      <c r="AE1024" s="23">
        <v>14174</v>
      </c>
      <c r="AF1024" s="23">
        <v>416346</v>
      </c>
      <c r="AG1024">
        <f t="shared" si="15"/>
        <v>1.1316363412651893E-4</v>
      </c>
    </row>
    <row r="1025" spans="1:33">
      <c r="A1025" t="s">
        <v>55</v>
      </c>
      <c r="B1025" t="s">
        <v>1</v>
      </c>
      <c r="C1025">
        <v>2001</v>
      </c>
      <c r="D1025">
        <v>0</v>
      </c>
      <c r="E1025">
        <v>3.62</v>
      </c>
      <c r="F1025">
        <v>203872</v>
      </c>
      <c r="G1025">
        <v>37996</v>
      </c>
      <c r="H1025">
        <v>0</v>
      </c>
      <c r="I1025">
        <v>0</v>
      </c>
      <c r="J1025">
        <v>1687</v>
      </c>
      <c r="K1025">
        <v>243555</v>
      </c>
      <c r="Z1025" s="24">
        <v>4.41E-2</v>
      </c>
      <c r="AA1025" s="23">
        <v>1660</v>
      </c>
      <c r="AB1025" s="23">
        <v>1699</v>
      </c>
      <c r="AC1025" s="23">
        <v>0</v>
      </c>
      <c r="AD1025" s="23">
        <v>0</v>
      </c>
      <c r="AE1025" s="23">
        <v>151</v>
      </c>
      <c r="AF1025" s="23">
        <v>3510</v>
      </c>
      <c r="AG1025">
        <f t="shared" si="15"/>
        <v>9.5402467126880391E-7</v>
      </c>
    </row>
    <row r="1026" spans="1:33">
      <c r="A1026" t="s">
        <v>55</v>
      </c>
      <c r="B1026" t="s">
        <v>1</v>
      </c>
      <c r="C1026">
        <v>2002</v>
      </c>
      <c r="D1026">
        <v>0</v>
      </c>
      <c r="E1026">
        <v>3.59</v>
      </c>
      <c r="F1026">
        <v>207871</v>
      </c>
      <c r="G1026">
        <v>38557</v>
      </c>
      <c r="H1026">
        <v>0</v>
      </c>
      <c r="I1026">
        <v>0</v>
      </c>
      <c r="J1026">
        <v>1982</v>
      </c>
      <c r="K1026">
        <v>248410</v>
      </c>
      <c r="Z1026" s="24">
        <v>4.41E-2</v>
      </c>
      <c r="AA1026" s="23">
        <v>1660</v>
      </c>
      <c r="AB1026" s="23">
        <v>1699</v>
      </c>
      <c r="AC1026" s="23">
        <v>0</v>
      </c>
      <c r="AD1026" s="23">
        <v>0</v>
      </c>
      <c r="AE1026" s="23">
        <v>152</v>
      </c>
      <c r="AF1026" s="23">
        <v>3511</v>
      </c>
      <c r="AG1026">
        <f t="shared" si="15"/>
        <v>9.5429647316945035E-7</v>
      </c>
    </row>
    <row r="1027" spans="1:33">
      <c r="A1027" t="s">
        <v>55</v>
      </c>
      <c r="B1027" t="s">
        <v>1</v>
      </c>
      <c r="C1027">
        <v>2003</v>
      </c>
      <c r="D1027">
        <v>0</v>
      </c>
      <c r="E1027">
        <v>3.7</v>
      </c>
      <c r="F1027">
        <v>206540</v>
      </c>
      <c r="G1027">
        <v>41471</v>
      </c>
      <c r="H1027">
        <v>0</v>
      </c>
      <c r="I1027">
        <v>0</v>
      </c>
      <c r="J1027">
        <v>0</v>
      </c>
      <c r="K1027">
        <v>248011</v>
      </c>
      <c r="Z1027" s="24">
        <v>4.41E-2</v>
      </c>
      <c r="AA1027" s="23">
        <v>1660</v>
      </c>
      <c r="AB1027" s="23">
        <v>1699</v>
      </c>
      <c r="AC1027" s="23">
        <v>0</v>
      </c>
      <c r="AD1027" s="23">
        <v>0</v>
      </c>
      <c r="AE1027" s="23">
        <v>152</v>
      </c>
      <c r="AF1027" s="23">
        <v>3511</v>
      </c>
      <c r="AG1027">
        <f t="shared" ref="AG1027:AG1090" si="16">AF1027/AF$3340</f>
        <v>9.5429647316945035E-7</v>
      </c>
    </row>
    <row r="1028" spans="1:33">
      <c r="A1028" t="s">
        <v>55</v>
      </c>
      <c r="B1028" t="s">
        <v>1</v>
      </c>
      <c r="C1028">
        <v>2004</v>
      </c>
      <c r="D1028">
        <v>0</v>
      </c>
      <c r="E1028">
        <v>4.18</v>
      </c>
      <c r="F1028">
        <v>205733</v>
      </c>
      <c r="G1028">
        <v>42493</v>
      </c>
      <c r="H1028">
        <v>0</v>
      </c>
      <c r="I1028">
        <v>0</v>
      </c>
      <c r="J1028">
        <v>0</v>
      </c>
      <c r="K1028">
        <v>248226</v>
      </c>
      <c r="Z1028" s="24">
        <v>4.41E-2</v>
      </c>
      <c r="AA1028" s="23">
        <v>1660</v>
      </c>
      <c r="AB1028" s="23">
        <v>1699</v>
      </c>
      <c r="AC1028" s="23">
        <v>0</v>
      </c>
      <c r="AD1028" s="23">
        <v>0</v>
      </c>
      <c r="AE1028" s="23">
        <v>152</v>
      </c>
      <c r="AF1028" s="23">
        <v>3511</v>
      </c>
      <c r="AG1028">
        <f t="shared" si="16"/>
        <v>9.5429647316945035E-7</v>
      </c>
    </row>
    <row r="1029" spans="1:33">
      <c r="A1029" t="s">
        <v>55</v>
      </c>
      <c r="B1029" t="s">
        <v>1</v>
      </c>
      <c r="C1029">
        <v>2005</v>
      </c>
      <c r="D1029">
        <v>0</v>
      </c>
      <c r="E1029">
        <v>4.5199999999999996</v>
      </c>
      <c r="F1029">
        <v>211302</v>
      </c>
      <c r="G1029">
        <v>41362</v>
      </c>
      <c r="H1029">
        <v>0</v>
      </c>
      <c r="I1029">
        <v>0</v>
      </c>
      <c r="J1029">
        <v>0</v>
      </c>
      <c r="K1029">
        <v>252664</v>
      </c>
      <c r="Z1029" s="24">
        <v>4.41E-2</v>
      </c>
      <c r="AA1029" s="23">
        <v>1660</v>
      </c>
      <c r="AB1029" s="23">
        <v>1699</v>
      </c>
      <c r="AC1029" s="23">
        <v>0</v>
      </c>
      <c r="AD1029" s="23">
        <v>0</v>
      </c>
      <c r="AE1029" s="23">
        <v>152</v>
      </c>
      <c r="AF1029" s="23">
        <v>3511</v>
      </c>
      <c r="AG1029">
        <f t="shared" si="16"/>
        <v>9.5429647316945035E-7</v>
      </c>
    </row>
    <row r="1030" spans="1:33">
      <c r="A1030" t="s">
        <v>55</v>
      </c>
      <c r="B1030" t="s">
        <v>1</v>
      </c>
      <c r="C1030">
        <v>2006</v>
      </c>
      <c r="D1030">
        <v>0</v>
      </c>
      <c r="E1030">
        <v>3.54</v>
      </c>
      <c r="F1030">
        <v>214737</v>
      </c>
      <c r="G1030">
        <v>43695</v>
      </c>
      <c r="H1030">
        <v>0</v>
      </c>
      <c r="I1030">
        <v>0</v>
      </c>
      <c r="J1030">
        <v>0</v>
      </c>
      <c r="K1030">
        <v>258432</v>
      </c>
      <c r="Z1030" s="24">
        <v>4.41E-2</v>
      </c>
      <c r="AA1030" s="23">
        <v>32996</v>
      </c>
      <c r="AB1030" s="23">
        <v>6101</v>
      </c>
      <c r="AC1030" s="23">
        <v>0</v>
      </c>
      <c r="AD1030" s="23">
        <v>0</v>
      </c>
      <c r="AE1030" s="23">
        <v>357</v>
      </c>
      <c r="AF1030" s="23">
        <v>39454</v>
      </c>
      <c r="AG1030">
        <f t="shared" si="16"/>
        <v>1.0723672188102391E-5</v>
      </c>
    </row>
    <row r="1031" spans="1:33">
      <c r="A1031" t="s">
        <v>56</v>
      </c>
      <c r="B1031" t="s">
        <v>1</v>
      </c>
      <c r="C1031">
        <v>1988</v>
      </c>
      <c r="D1031">
        <v>0</v>
      </c>
      <c r="E1031">
        <v>6.13</v>
      </c>
      <c r="F1031">
        <v>184422</v>
      </c>
      <c r="G1031">
        <v>62595</v>
      </c>
      <c r="H1031">
        <v>103122</v>
      </c>
      <c r="I1031">
        <v>112</v>
      </c>
      <c r="J1031">
        <v>8078</v>
      </c>
      <c r="K1031">
        <v>358329</v>
      </c>
      <c r="Z1031" s="24">
        <v>4.41E-2</v>
      </c>
      <c r="AA1031" s="23">
        <v>22275</v>
      </c>
      <c r="AB1031" s="23">
        <v>22708</v>
      </c>
      <c r="AC1031" s="23">
        <v>49777</v>
      </c>
      <c r="AD1031" s="23">
        <v>138</v>
      </c>
      <c r="AE1031" s="23">
        <v>14868</v>
      </c>
      <c r="AF1031" s="23">
        <v>109766</v>
      </c>
      <c r="AG1031">
        <f t="shared" si="16"/>
        <v>2.9834607426350866E-5</v>
      </c>
    </row>
    <row r="1032" spans="1:33">
      <c r="A1032" t="s">
        <v>56</v>
      </c>
      <c r="B1032" t="s">
        <v>1</v>
      </c>
      <c r="C1032">
        <v>1989</v>
      </c>
      <c r="D1032">
        <v>0</v>
      </c>
      <c r="E1032">
        <v>5.38</v>
      </c>
      <c r="F1032">
        <v>192593</v>
      </c>
      <c r="G1032">
        <v>64261</v>
      </c>
      <c r="H1032">
        <v>99014</v>
      </c>
      <c r="I1032">
        <v>122</v>
      </c>
      <c r="J1032">
        <v>8486</v>
      </c>
      <c r="K1032">
        <v>364476</v>
      </c>
      <c r="Z1032" s="24">
        <v>4.41E-2</v>
      </c>
      <c r="AA1032" s="23">
        <v>369032</v>
      </c>
      <c r="AB1032" s="23">
        <v>94820</v>
      </c>
      <c r="AC1032" s="23">
        <v>4166</v>
      </c>
      <c r="AD1032" s="23">
        <v>0</v>
      </c>
      <c r="AE1032" s="23">
        <v>0</v>
      </c>
      <c r="AF1032" s="23">
        <v>468018</v>
      </c>
      <c r="AG1032">
        <f t="shared" si="16"/>
        <v>1.2720818193671883E-4</v>
      </c>
    </row>
    <row r="1033" spans="1:33">
      <c r="A1033" t="s">
        <v>56</v>
      </c>
      <c r="B1033" t="s">
        <v>1</v>
      </c>
      <c r="C1033">
        <v>1990</v>
      </c>
      <c r="D1033">
        <v>0</v>
      </c>
      <c r="E1033">
        <v>5.66</v>
      </c>
      <c r="F1033">
        <v>195773</v>
      </c>
      <c r="G1033">
        <v>64376</v>
      </c>
      <c r="H1033">
        <v>96765</v>
      </c>
      <c r="I1033">
        <v>129</v>
      </c>
      <c r="J1033">
        <v>8376</v>
      </c>
      <c r="K1033">
        <v>365419</v>
      </c>
      <c r="Z1033" s="24">
        <v>4.41E-2</v>
      </c>
      <c r="AA1033" s="23">
        <v>386574</v>
      </c>
      <c r="AB1033" s="23">
        <v>124368</v>
      </c>
      <c r="AC1033" s="23">
        <v>7538</v>
      </c>
      <c r="AD1033" s="23">
        <v>0</v>
      </c>
      <c r="AE1033" s="23">
        <v>0</v>
      </c>
      <c r="AF1033" s="23">
        <v>518480</v>
      </c>
      <c r="AG1033">
        <f t="shared" si="16"/>
        <v>1.4092384944713659E-4</v>
      </c>
    </row>
    <row r="1034" spans="1:33">
      <c r="A1034" t="s">
        <v>56</v>
      </c>
      <c r="B1034" t="s">
        <v>1</v>
      </c>
      <c r="C1034">
        <v>1991</v>
      </c>
      <c r="D1034">
        <v>0</v>
      </c>
      <c r="E1034">
        <v>5.95</v>
      </c>
      <c r="F1034">
        <v>195638</v>
      </c>
      <c r="G1034">
        <v>62315</v>
      </c>
      <c r="H1034">
        <v>91617</v>
      </c>
      <c r="I1034">
        <v>137</v>
      </c>
      <c r="J1034">
        <v>10677</v>
      </c>
      <c r="K1034">
        <v>360384</v>
      </c>
      <c r="Z1034" s="24">
        <v>4.41E-2</v>
      </c>
      <c r="AA1034" s="23">
        <v>299332</v>
      </c>
      <c r="AB1034" s="23">
        <v>118696</v>
      </c>
      <c r="AC1034" s="23">
        <v>248805</v>
      </c>
      <c r="AD1034" s="23">
        <v>1399</v>
      </c>
      <c r="AE1034" s="23">
        <v>20810</v>
      </c>
      <c r="AF1034" s="23">
        <v>689042</v>
      </c>
      <c r="AG1034">
        <f t="shared" si="16"/>
        <v>1.8728292522518495E-4</v>
      </c>
    </row>
    <row r="1035" spans="1:33">
      <c r="A1035" t="s">
        <v>56</v>
      </c>
      <c r="B1035" t="s">
        <v>1</v>
      </c>
      <c r="C1035">
        <v>1992</v>
      </c>
      <c r="D1035">
        <v>0</v>
      </c>
      <c r="E1035">
        <v>4.6399999999999997</v>
      </c>
      <c r="F1035">
        <v>196503</v>
      </c>
      <c r="G1035">
        <v>67244</v>
      </c>
      <c r="H1035">
        <v>96628</v>
      </c>
      <c r="I1035">
        <v>143</v>
      </c>
      <c r="J1035">
        <v>10379</v>
      </c>
      <c r="K1035">
        <v>370897</v>
      </c>
      <c r="Z1035" s="24">
        <v>4.41E-2</v>
      </c>
      <c r="AA1035" s="23">
        <v>580824</v>
      </c>
      <c r="AB1035" s="23">
        <v>427933</v>
      </c>
      <c r="AC1035" s="23">
        <v>373897</v>
      </c>
      <c r="AD1035" s="23">
        <v>2645</v>
      </c>
      <c r="AE1035" s="23">
        <v>0</v>
      </c>
      <c r="AF1035" s="23">
        <v>1385299</v>
      </c>
      <c r="AG1035">
        <f t="shared" si="16"/>
        <v>3.7652690116353357E-4</v>
      </c>
    </row>
    <row r="1036" spans="1:33">
      <c r="A1036" t="s">
        <v>56</v>
      </c>
      <c r="B1036" t="s">
        <v>1</v>
      </c>
      <c r="C1036">
        <v>1993</v>
      </c>
      <c r="D1036">
        <v>0</v>
      </c>
      <c r="E1036">
        <v>6.72</v>
      </c>
      <c r="F1036">
        <v>208823</v>
      </c>
      <c r="G1036">
        <v>70621</v>
      </c>
      <c r="H1036">
        <v>88032</v>
      </c>
      <c r="I1036">
        <v>141</v>
      </c>
      <c r="J1036">
        <v>7010</v>
      </c>
      <c r="K1036">
        <v>374627</v>
      </c>
      <c r="Z1036" s="24">
        <v>4.4199999999999996E-2</v>
      </c>
      <c r="AA1036" s="23">
        <v>32404</v>
      </c>
      <c r="AB1036" s="23">
        <v>39564</v>
      </c>
      <c r="AC1036" s="23">
        <v>132942</v>
      </c>
      <c r="AD1036" s="23">
        <v>218</v>
      </c>
      <c r="AE1036" s="23">
        <v>6662</v>
      </c>
      <c r="AF1036" s="23">
        <v>211790</v>
      </c>
      <c r="AG1036">
        <f t="shared" si="16"/>
        <v>5.7564924537897432E-5</v>
      </c>
    </row>
    <row r="1037" spans="1:33">
      <c r="A1037" t="s">
        <v>56</v>
      </c>
      <c r="B1037" t="s">
        <v>1</v>
      </c>
      <c r="C1037">
        <v>1994</v>
      </c>
      <c r="D1037">
        <v>0</v>
      </c>
      <c r="E1037">
        <v>6.32</v>
      </c>
      <c r="F1037">
        <v>209667</v>
      </c>
      <c r="G1037">
        <v>75955</v>
      </c>
      <c r="H1037">
        <v>86176</v>
      </c>
      <c r="I1037">
        <v>150</v>
      </c>
      <c r="J1037">
        <v>10253</v>
      </c>
      <c r="K1037">
        <v>382201</v>
      </c>
      <c r="Z1037" s="24">
        <v>4.4199999999999996E-2</v>
      </c>
      <c r="AA1037" s="23">
        <v>93225</v>
      </c>
      <c r="AB1037" s="23">
        <v>208923</v>
      </c>
      <c r="AC1037" s="23">
        <v>0</v>
      </c>
      <c r="AD1037" s="23">
        <v>386</v>
      </c>
      <c r="AE1037" s="23">
        <v>8109</v>
      </c>
      <c r="AF1037" s="23">
        <v>310643</v>
      </c>
      <c r="AG1037">
        <f t="shared" si="16"/>
        <v>8.4433357822494314E-5</v>
      </c>
    </row>
    <row r="1038" spans="1:33">
      <c r="A1038" t="s">
        <v>56</v>
      </c>
      <c r="B1038" t="s">
        <v>1</v>
      </c>
      <c r="C1038">
        <v>1995</v>
      </c>
      <c r="D1038">
        <v>0</v>
      </c>
      <c r="E1038">
        <v>6.39</v>
      </c>
      <c r="F1038">
        <v>211448</v>
      </c>
      <c r="G1038">
        <v>77154</v>
      </c>
      <c r="H1038">
        <v>81776</v>
      </c>
      <c r="I1038">
        <v>152</v>
      </c>
      <c r="J1038">
        <v>9185</v>
      </c>
      <c r="K1038">
        <v>379715</v>
      </c>
      <c r="Z1038" s="24">
        <v>4.4299999999999999E-2</v>
      </c>
      <c r="AA1038" s="23">
        <v>20000</v>
      </c>
      <c r="AB1038" s="23">
        <v>32579</v>
      </c>
      <c r="AC1038" s="23">
        <v>0</v>
      </c>
      <c r="AD1038" s="23">
        <v>0</v>
      </c>
      <c r="AE1038" s="23">
        <v>2659</v>
      </c>
      <c r="AF1038" s="23">
        <v>55238</v>
      </c>
      <c r="AG1038">
        <f t="shared" si="16"/>
        <v>1.5013793387904899E-5</v>
      </c>
    </row>
    <row r="1039" spans="1:33">
      <c r="A1039" t="s">
        <v>56</v>
      </c>
      <c r="B1039" t="s">
        <v>1</v>
      </c>
      <c r="C1039">
        <v>1996</v>
      </c>
      <c r="D1039">
        <v>0</v>
      </c>
      <c r="E1039">
        <v>5.15</v>
      </c>
      <c r="F1039">
        <v>226144</v>
      </c>
      <c r="G1039">
        <v>78714</v>
      </c>
      <c r="H1039">
        <v>90658</v>
      </c>
      <c r="I1039">
        <v>152</v>
      </c>
      <c r="J1039">
        <v>6648</v>
      </c>
      <c r="K1039">
        <v>402316</v>
      </c>
      <c r="Z1039" s="24">
        <v>4.4299999999999999E-2</v>
      </c>
      <c r="AA1039" s="23">
        <v>34470</v>
      </c>
      <c r="AB1039" s="23">
        <v>2587</v>
      </c>
      <c r="AC1039" s="23">
        <v>18661</v>
      </c>
      <c r="AD1039" s="23">
        <v>0</v>
      </c>
      <c r="AE1039" s="23">
        <v>0</v>
      </c>
      <c r="AF1039" s="23">
        <v>55718</v>
      </c>
      <c r="AG1039">
        <f t="shared" si="16"/>
        <v>1.5144258300215162E-5</v>
      </c>
    </row>
    <row r="1040" spans="1:33">
      <c r="A1040" t="s">
        <v>56</v>
      </c>
      <c r="B1040" t="s">
        <v>1</v>
      </c>
      <c r="C1040">
        <v>1997</v>
      </c>
      <c r="D1040">
        <v>0</v>
      </c>
      <c r="E1040">
        <v>5.36</v>
      </c>
      <c r="F1040">
        <v>228243</v>
      </c>
      <c r="G1040">
        <v>76176</v>
      </c>
      <c r="H1040">
        <v>97676</v>
      </c>
      <c r="I1040">
        <v>158</v>
      </c>
      <c r="J1040">
        <v>6762</v>
      </c>
      <c r="K1040">
        <v>409015</v>
      </c>
      <c r="Z1040" s="24">
        <v>4.4299999999999999E-2</v>
      </c>
      <c r="AA1040" s="23">
        <v>0</v>
      </c>
      <c r="AB1040" s="23">
        <v>0</v>
      </c>
      <c r="AC1040" s="23">
        <v>20729382</v>
      </c>
      <c r="AD1040" s="23">
        <v>0</v>
      </c>
      <c r="AE1040" s="23">
        <v>1013383</v>
      </c>
      <c r="AF1040" s="23">
        <v>21742765</v>
      </c>
      <c r="AG1040">
        <f t="shared" si="16"/>
        <v>5.9097248523076514E-3</v>
      </c>
    </row>
    <row r="1041" spans="1:33">
      <c r="A1041" t="s">
        <v>56</v>
      </c>
      <c r="B1041" t="s">
        <v>1</v>
      </c>
      <c r="C1041">
        <v>1998</v>
      </c>
      <c r="D1041">
        <v>0</v>
      </c>
      <c r="E1041">
        <v>5.28</v>
      </c>
      <c r="F1041">
        <v>233607</v>
      </c>
      <c r="G1041">
        <v>73373</v>
      </c>
      <c r="H1041">
        <v>98295</v>
      </c>
      <c r="I1041">
        <v>164</v>
      </c>
      <c r="J1041">
        <v>6831</v>
      </c>
      <c r="K1041">
        <v>412270</v>
      </c>
      <c r="Z1041" s="24">
        <v>4.4400000000000002E-2</v>
      </c>
      <c r="AA1041" s="23">
        <v>51446</v>
      </c>
      <c r="AB1041" s="23">
        <v>45500</v>
      </c>
      <c r="AC1041" s="23">
        <v>0</v>
      </c>
      <c r="AD1041" s="23">
        <v>0</v>
      </c>
      <c r="AE1041" s="23">
        <v>0</v>
      </c>
      <c r="AF1041" s="23">
        <v>96946</v>
      </c>
      <c r="AG1041">
        <f t="shared" si="16"/>
        <v>2.6350107060064234E-5</v>
      </c>
    </row>
    <row r="1042" spans="1:33">
      <c r="A1042" t="s">
        <v>56</v>
      </c>
      <c r="B1042" t="s">
        <v>1</v>
      </c>
      <c r="C1042">
        <v>1999</v>
      </c>
      <c r="D1042">
        <v>0</v>
      </c>
      <c r="E1042">
        <v>5.44</v>
      </c>
      <c r="F1042">
        <v>238472</v>
      </c>
      <c r="G1042">
        <v>77621</v>
      </c>
      <c r="H1042">
        <v>103497</v>
      </c>
      <c r="I1042">
        <v>144</v>
      </c>
      <c r="J1042">
        <v>8073</v>
      </c>
      <c r="K1042">
        <v>427807</v>
      </c>
      <c r="Z1042" s="24">
        <v>4.4400000000000002E-2</v>
      </c>
      <c r="AA1042" s="23">
        <v>60400</v>
      </c>
      <c r="AB1042" s="23">
        <v>16600</v>
      </c>
      <c r="AC1042" s="23">
        <v>26000</v>
      </c>
      <c r="AD1042" s="23">
        <v>400</v>
      </c>
      <c r="AE1042" s="23">
        <v>8400</v>
      </c>
      <c r="AF1042" s="23">
        <v>111800</v>
      </c>
      <c r="AG1042">
        <f t="shared" si="16"/>
        <v>3.0387452492265607E-5</v>
      </c>
    </row>
    <row r="1043" spans="1:33">
      <c r="A1043" t="s">
        <v>56</v>
      </c>
      <c r="B1043" t="s">
        <v>1</v>
      </c>
      <c r="C1043">
        <v>2000</v>
      </c>
      <c r="D1043">
        <v>0</v>
      </c>
      <c r="E1043">
        <v>6.33</v>
      </c>
      <c r="F1043">
        <v>239089</v>
      </c>
      <c r="G1043">
        <v>85212</v>
      </c>
      <c r="H1043">
        <v>106822</v>
      </c>
      <c r="I1043">
        <v>184</v>
      </c>
      <c r="J1043">
        <v>0</v>
      </c>
      <c r="K1043">
        <v>431307</v>
      </c>
      <c r="Z1043" s="24">
        <v>4.4400000000000002E-2</v>
      </c>
      <c r="AA1043" s="23">
        <v>138820</v>
      </c>
      <c r="AB1043" s="23">
        <v>138303</v>
      </c>
      <c r="AC1043" s="23">
        <v>0</v>
      </c>
      <c r="AD1043" s="23">
        <v>0</v>
      </c>
      <c r="AE1043" s="23">
        <v>0</v>
      </c>
      <c r="AF1043" s="23">
        <v>277123</v>
      </c>
      <c r="AG1043">
        <f t="shared" si="16"/>
        <v>7.5322558112827568E-5</v>
      </c>
    </row>
    <row r="1044" spans="1:33">
      <c r="A1044" t="s">
        <v>56</v>
      </c>
      <c r="B1044" t="s">
        <v>1</v>
      </c>
      <c r="C1044">
        <v>2001</v>
      </c>
      <c r="D1044">
        <v>0</v>
      </c>
      <c r="E1044">
        <v>6.33</v>
      </c>
      <c r="F1044">
        <v>239089</v>
      </c>
      <c r="G1044">
        <v>85212</v>
      </c>
      <c r="H1044">
        <v>106822</v>
      </c>
      <c r="I1044">
        <v>0</v>
      </c>
      <c r="J1044">
        <v>184</v>
      </c>
      <c r="K1044">
        <v>431307</v>
      </c>
      <c r="Z1044" s="24">
        <v>4.4400000000000002E-2</v>
      </c>
      <c r="AA1044" s="23">
        <v>356341</v>
      </c>
      <c r="AB1044" s="23">
        <v>159422</v>
      </c>
      <c r="AC1044" s="23">
        <v>69422</v>
      </c>
      <c r="AD1044" s="23">
        <v>1942</v>
      </c>
      <c r="AE1044" s="23">
        <v>0</v>
      </c>
      <c r="AF1044" s="23">
        <v>587127</v>
      </c>
      <c r="AG1044">
        <f t="shared" si="16"/>
        <v>1.5958223452080885E-4</v>
      </c>
    </row>
    <row r="1045" spans="1:33">
      <c r="A1045" t="s">
        <v>56</v>
      </c>
      <c r="B1045" t="s">
        <v>1</v>
      </c>
      <c r="C1045">
        <v>2002</v>
      </c>
      <c r="D1045">
        <v>0</v>
      </c>
      <c r="E1045">
        <v>5.24</v>
      </c>
      <c r="F1045">
        <v>231902</v>
      </c>
      <c r="G1045">
        <v>76356</v>
      </c>
      <c r="H1045">
        <v>96062</v>
      </c>
      <c r="I1045">
        <v>0</v>
      </c>
      <c r="J1045">
        <v>6966</v>
      </c>
      <c r="K1045">
        <v>411286</v>
      </c>
      <c r="Z1045" s="24">
        <v>4.4400000000000002E-2</v>
      </c>
      <c r="AA1045" s="23">
        <v>3068067</v>
      </c>
      <c r="AB1045" s="23">
        <v>3315871</v>
      </c>
      <c r="AC1045" s="23">
        <v>1478817</v>
      </c>
      <c r="AD1045" s="23">
        <v>95799</v>
      </c>
      <c r="AE1045" s="23">
        <v>803826</v>
      </c>
      <c r="AF1045" s="23">
        <v>8762380</v>
      </c>
      <c r="AG1045">
        <f t="shared" si="16"/>
        <v>2.3816315381858526E-3</v>
      </c>
    </row>
    <row r="1046" spans="1:33">
      <c r="A1046" t="s">
        <v>56</v>
      </c>
      <c r="B1046" t="s">
        <v>1</v>
      </c>
      <c r="C1046">
        <v>2003</v>
      </c>
      <c r="D1046">
        <v>0</v>
      </c>
      <c r="E1046">
        <v>4.46</v>
      </c>
      <c r="F1046">
        <v>238325</v>
      </c>
      <c r="G1046">
        <v>86134</v>
      </c>
      <c r="H1046">
        <v>95558</v>
      </c>
      <c r="I1046">
        <v>0</v>
      </c>
      <c r="J1046">
        <v>0</v>
      </c>
      <c r="K1046">
        <v>420017</v>
      </c>
      <c r="Z1046" s="24">
        <v>4.4500000000000005E-2</v>
      </c>
      <c r="AA1046" s="23">
        <v>15122</v>
      </c>
      <c r="AB1046" s="23">
        <v>4152</v>
      </c>
      <c r="AC1046" s="23">
        <v>212</v>
      </c>
      <c r="AD1046" s="23">
        <v>0</v>
      </c>
      <c r="AE1046" s="23">
        <v>0</v>
      </c>
      <c r="AF1046" s="23">
        <v>19486</v>
      </c>
      <c r="AG1046">
        <f t="shared" si="16"/>
        <v>5.296331835995417E-6</v>
      </c>
    </row>
    <row r="1047" spans="1:33">
      <c r="A1047" t="s">
        <v>56</v>
      </c>
      <c r="B1047" t="s">
        <v>1</v>
      </c>
      <c r="C1047">
        <v>2004</v>
      </c>
      <c r="D1047">
        <v>0</v>
      </c>
      <c r="E1047">
        <v>6.23</v>
      </c>
      <c r="F1047">
        <v>234392</v>
      </c>
      <c r="G1047">
        <v>88687</v>
      </c>
      <c r="H1047">
        <v>92780</v>
      </c>
      <c r="I1047">
        <v>0</v>
      </c>
      <c r="J1047">
        <v>0</v>
      </c>
      <c r="K1047">
        <v>415859</v>
      </c>
      <c r="Z1047" s="24">
        <v>4.4500000000000005E-2</v>
      </c>
      <c r="AA1047" s="23">
        <v>104704</v>
      </c>
      <c r="AB1047" s="23">
        <v>228615</v>
      </c>
      <c r="AC1047" s="23">
        <v>0</v>
      </c>
      <c r="AD1047" s="23">
        <v>207</v>
      </c>
      <c r="AE1047" s="23">
        <v>8365</v>
      </c>
      <c r="AF1047" s="23">
        <v>341891</v>
      </c>
      <c r="AG1047">
        <f t="shared" si="16"/>
        <v>9.2926623613892497E-5</v>
      </c>
    </row>
    <row r="1048" spans="1:33">
      <c r="A1048" t="s">
        <v>56</v>
      </c>
      <c r="B1048" t="s">
        <v>1</v>
      </c>
      <c r="C1048">
        <v>2005</v>
      </c>
      <c r="D1048">
        <v>0</v>
      </c>
      <c r="E1048">
        <v>5.03</v>
      </c>
      <c r="F1048">
        <v>251360</v>
      </c>
      <c r="G1048">
        <v>88932</v>
      </c>
      <c r="H1048">
        <v>103700</v>
      </c>
      <c r="I1048">
        <v>0</v>
      </c>
      <c r="J1048">
        <v>0</v>
      </c>
      <c r="K1048">
        <v>443992</v>
      </c>
      <c r="Z1048" s="24">
        <v>4.4600000000000001E-2</v>
      </c>
      <c r="AA1048" s="23">
        <v>9370</v>
      </c>
      <c r="AB1048" s="23">
        <v>6918</v>
      </c>
      <c r="AC1048" s="23">
        <v>0</v>
      </c>
      <c r="AD1048" s="23">
        <v>95</v>
      </c>
      <c r="AE1048" s="23">
        <v>2397</v>
      </c>
      <c r="AF1048" s="23">
        <v>18780</v>
      </c>
      <c r="AG1048">
        <f t="shared" si="16"/>
        <v>5.1044396941390709E-6</v>
      </c>
    </row>
    <row r="1049" spans="1:33">
      <c r="A1049" t="s">
        <v>56</v>
      </c>
      <c r="B1049" t="s">
        <v>1</v>
      </c>
      <c r="C1049">
        <v>2006</v>
      </c>
      <c r="D1049">
        <v>0</v>
      </c>
      <c r="E1049">
        <v>5.07</v>
      </c>
      <c r="F1049">
        <v>259565</v>
      </c>
      <c r="G1049">
        <v>98377</v>
      </c>
      <c r="H1049">
        <v>97540</v>
      </c>
      <c r="I1049">
        <v>0</v>
      </c>
      <c r="J1049">
        <v>0</v>
      </c>
      <c r="K1049">
        <v>455482</v>
      </c>
      <c r="Z1049" s="24">
        <v>4.4600000000000001E-2</v>
      </c>
      <c r="AA1049" s="23">
        <v>18740</v>
      </c>
      <c r="AB1049" s="23">
        <v>2692</v>
      </c>
      <c r="AC1049" s="23">
        <v>0</v>
      </c>
      <c r="AD1049" s="23">
        <v>0</v>
      </c>
      <c r="AE1049" s="23">
        <v>0</v>
      </c>
      <c r="AF1049" s="23">
        <v>21432</v>
      </c>
      <c r="AG1049">
        <f t="shared" si="16"/>
        <v>5.8252583346532782E-6</v>
      </c>
    </row>
    <row r="1050" spans="1:33">
      <c r="A1050" t="s">
        <v>57</v>
      </c>
      <c r="B1050" t="s">
        <v>1</v>
      </c>
      <c r="C1050">
        <v>1988</v>
      </c>
      <c r="D1050">
        <v>0</v>
      </c>
      <c r="E1050">
        <v>0.11</v>
      </c>
      <c r="F1050">
        <v>0</v>
      </c>
      <c r="G1050">
        <v>0</v>
      </c>
      <c r="H1050">
        <v>0</v>
      </c>
      <c r="I1050">
        <v>0</v>
      </c>
      <c r="J1050">
        <v>0</v>
      </c>
      <c r="K1050">
        <v>0</v>
      </c>
      <c r="Z1050" s="24">
        <v>4.4600000000000001E-2</v>
      </c>
      <c r="AA1050" s="23">
        <v>18862</v>
      </c>
      <c r="AB1050" s="23">
        <v>2572</v>
      </c>
      <c r="AC1050" s="23">
        <v>0</v>
      </c>
      <c r="AD1050" s="23">
        <v>0</v>
      </c>
      <c r="AE1050" s="23">
        <v>0</v>
      </c>
      <c r="AF1050" s="23">
        <v>21434</v>
      </c>
      <c r="AG1050">
        <f t="shared" si="16"/>
        <v>5.8258019384545706E-6</v>
      </c>
    </row>
    <row r="1051" spans="1:33">
      <c r="A1051" t="s">
        <v>57</v>
      </c>
      <c r="B1051" t="s">
        <v>1</v>
      </c>
      <c r="C1051">
        <v>1989</v>
      </c>
      <c r="D1051">
        <v>0</v>
      </c>
      <c r="E1051">
        <v>0.14000000000000001</v>
      </c>
      <c r="F1051">
        <v>0</v>
      </c>
      <c r="G1051">
        <v>0</v>
      </c>
      <c r="H1051">
        <v>0</v>
      </c>
      <c r="I1051">
        <v>0</v>
      </c>
      <c r="J1051">
        <v>0</v>
      </c>
      <c r="K1051">
        <v>0</v>
      </c>
      <c r="Z1051" s="24">
        <v>4.4600000000000001E-2</v>
      </c>
      <c r="AA1051" s="23">
        <v>54562</v>
      </c>
      <c r="AB1051" s="23">
        <v>20366</v>
      </c>
      <c r="AC1051" s="23">
        <v>60475</v>
      </c>
      <c r="AD1051" s="23">
        <v>0</v>
      </c>
      <c r="AE1051" s="23">
        <v>7124</v>
      </c>
      <c r="AF1051" s="23">
        <v>142527</v>
      </c>
      <c r="AG1051">
        <f t="shared" si="16"/>
        <v>3.8739109493427017E-5</v>
      </c>
    </row>
    <row r="1052" spans="1:33">
      <c r="A1052" t="s">
        <v>57</v>
      </c>
      <c r="B1052" t="s">
        <v>1</v>
      </c>
      <c r="C1052">
        <v>1990</v>
      </c>
      <c r="D1052">
        <v>0</v>
      </c>
      <c r="E1052">
        <v>0.18</v>
      </c>
      <c r="F1052">
        <v>0</v>
      </c>
      <c r="G1052">
        <v>0</v>
      </c>
      <c r="H1052">
        <v>0</v>
      </c>
      <c r="I1052">
        <v>0</v>
      </c>
      <c r="J1052">
        <v>0</v>
      </c>
      <c r="K1052">
        <v>0</v>
      </c>
      <c r="Z1052" s="24">
        <v>4.4600000000000001E-2</v>
      </c>
      <c r="AA1052" s="23">
        <v>183000</v>
      </c>
      <c r="AB1052" s="23">
        <v>137000</v>
      </c>
      <c r="AC1052" s="23">
        <v>0</v>
      </c>
      <c r="AD1052" s="23">
        <v>0</v>
      </c>
      <c r="AE1052" s="23">
        <v>0</v>
      </c>
      <c r="AF1052" s="23">
        <v>320000</v>
      </c>
      <c r="AG1052">
        <f t="shared" si="16"/>
        <v>8.697660820684253E-5</v>
      </c>
    </row>
    <row r="1053" spans="1:33">
      <c r="A1053" t="s">
        <v>57</v>
      </c>
      <c r="B1053" t="s">
        <v>1</v>
      </c>
      <c r="C1053">
        <v>1991</v>
      </c>
      <c r="D1053">
        <v>0</v>
      </c>
      <c r="E1053">
        <v>0.26</v>
      </c>
      <c r="F1053">
        <v>0</v>
      </c>
      <c r="G1053">
        <v>0</v>
      </c>
      <c r="H1053">
        <v>0</v>
      </c>
      <c r="I1053">
        <v>0</v>
      </c>
      <c r="J1053">
        <v>0</v>
      </c>
      <c r="K1053">
        <v>0</v>
      </c>
      <c r="Z1053" s="24">
        <v>4.4600000000000001E-2</v>
      </c>
      <c r="AA1053" s="23">
        <v>238325</v>
      </c>
      <c r="AB1053" s="23">
        <v>86134</v>
      </c>
      <c r="AC1053" s="23">
        <v>95558</v>
      </c>
      <c r="AD1053" s="23">
        <v>0</v>
      </c>
      <c r="AE1053" s="23">
        <v>0</v>
      </c>
      <c r="AF1053" s="23">
        <v>420017</v>
      </c>
      <c r="AG1053">
        <f t="shared" si="16"/>
        <v>1.141614189037918E-4</v>
      </c>
    </row>
    <row r="1054" spans="1:33">
      <c r="A1054" t="s">
        <v>57</v>
      </c>
      <c r="B1054" t="s">
        <v>1</v>
      </c>
      <c r="C1054">
        <v>1992</v>
      </c>
      <c r="D1054">
        <v>0</v>
      </c>
      <c r="E1054">
        <v>0.1</v>
      </c>
      <c r="F1054">
        <v>0</v>
      </c>
      <c r="G1054">
        <v>0</v>
      </c>
      <c r="H1054">
        <v>0</v>
      </c>
      <c r="I1054">
        <v>0</v>
      </c>
      <c r="J1054">
        <v>0</v>
      </c>
      <c r="K1054">
        <v>0</v>
      </c>
      <c r="Z1054" s="24">
        <v>4.4600000000000001E-2</v>
      </c>
      <c r="AA1054" s="23">
        <v>280239</v>
      </c>
      <c r="AB1054" s="23">
        <v>247438</v>
      </c>
      <c r="AC1054" s="23">
        <v>37617</v>
      </c>
      <c r="AD1054" s="23">
        <v>3200</v>
      </c>
      <c r="AE1054" s="23">
        <v>38058</v>
      </c>
      <c r="AF1054" s="23">
        <v>606552</v>
      </c>
      <c r="AG1054">
        <f t="shared" si="16"/>
        <v>1.6486198644086484E-4</v>
      </c>
    </row>
    <row r="1055" spans="1:33">
      <c r="A1055" t="s">
        <v>57</v>
      </c>
      <c r="B1055" t="s">
        <v>1</v>
      </c>
      <c r="C1055">
        <v>1993</v>
      </c>
      <c r="D1055">
        <v>0</v>
      </c>
      <c r="E1055">
        <v>0.09</v>
      </c>
      <c r="F1055">
        <v>0</v>
      </c>
      <c r="G1055">
        <v>0</v>
      </c>
      <c r="H1055">
        <v>0</v>
      </c>
      <c r="I1055">
        <v>0</v>
      </c>
      <c r="J1055">
        <v>0</v>
      </c>
      <c r="K1055">
        <v>0</v>
      </c>
      <c r="Z1055" s="24">
        <v>4.4600000000000001E-2</v>
      </c>
      <c r="AA1055" s="23">
        <v>3153926</v>
      </c>
      <c r="AB1055" s="23">
        <v>3671337</v>
      </c>
      <c r="AC1055" s="23">
        <v>1454783</v>
      </c>
      <c r="AD1055" s="23">
        <v>96364</v>
      </c>
      <c r="AE1055" s="23">
        <v>922765</v>
      </c>
      <c r="AF1055" s="23">
        <v>9299175</v>
      </c>
      <c r="AG1055">
        <f t="shared" si="16"/>
        <v>2.5275334394433274E-3</v>
      </c>
    </row>
    <row r="1056" spans="1:33">
      <c r="A1056" t="s">
        <v>57</v>
      </c>
      <c r="B1056" t="s">
        <v>1</v>
      </c>
      <c r="C1056">
        <v>1994</v>
      </c>
      <c r="D1056">
        <v>0</v>
      </c>
      <c r="E1056">
        <v>0.08</v>
      </c>
      <c r="F1056">
        <v>0</v>
      </c>
      <c r="G1056">
        <v>0</v>
      </c>
      <c r="H1056">
        <v>0</v>
      </c>
      <c r="I1056">
        <v>0</v>
      </c>
      <c r="J1056">
        <v>0</v>
      </c>
      <c r="K1056">
        <v>0</v>
      </c>
      <c r="Z1056" s="24">
        <v>4.4699999999999997E-2</v>
      </c>
      <c r="AA1056" s="23">
        <v>23944</v>
      </c>
      <c r="AB1056" s="23">
        <v>4039</v>
      </c>
      <c r="AC1056" s="23">
        <v>0</v>
      </c>
      <c r="AD1056" s="23">
        <v>0</v>
      </c>
      <c r="AE1056" s="23">
        <v>0</v>
      </c>
      <c r="AF1056" s="23">
        <v>27983</v>
      </c>
      <c r="AG1056">
        <f t="shared" si="16"/>
        <v>7.6058325857877322E-6</v>
      </c>
    </row>
    <row r="1057" spans="1:33">
      <c r="A1057" t="s">
        <v>57</v>
      </c>
      <c r="B1057" t="s">
        <v>1</v>
      </c>
      <c r="C1057">
        <v>1995</v>
      </c>
      <c r="D1057">
        <v>0</v>
      </c>
      <c r="E1057">
        <v>0.09</v>
      </c>
      <c r="F1057">
        <v>0</v>
      </c>
      <c r="G1057">
        <v>0</v>
      </c>
      <c r="H1057">
        <v>0</v>
      </c>
      <c r="I1057">
        <v>0</v>
      </c>
      <c r="J1057">
        <v>0</v>
      </c>
      <c r="K1057">
        <v>0</v>
      </c>
      <c r="Z1057" s="24">
        <v>4.4699999999999997E-2</v>
      </c>
      <c r="AA1057" s="23">
        <v>22074</v>
      </c>
      <c r="AB1057" s="23">
        <v>45109</v>
      </c>
      <c r="AC1057" s="23">
        <v>0</v>
      </c>
      <c r="AD1057" s="23">
        <v>0</v>
      </c>
      <c r="AE1057" s="23">
        <v>0</v>
      </c>
      <c r="AF1057" s="23">
        <v>67183</v>
      </c>
      <c r="AG1057">
        <f t="shared" si="16"/>
        <v>1.8260467091125941E-5</v>
      </c>
    </row>
    <row r="1058" spans="1:33">
      <c r="A1058" t="s">
        <v>57</v>
      </c>
      <c r="B1058" t="s">
        <v>1</v>
      </c>
      <c r="C1058">
        <v>1996</v>
      </c>
      <c r="D1058">
        <v>0</v>
      </c>
      <c r="E1058">
        <v>0.13</v>
      </c>
      <c r="F1058">
        <v>0</v>
      </c>
      <c r="G1058">
        <v>0</v>
      </c>
      <c r="H1058">
        <v>0</v>
      </c>
      <c r="I1058">
        <v>0</v>
      </c>
      <c r="J1058">
        <v>0</v>
      </c>
      <c r="K1058">
        <v>0</v>
      </c>
      <c r="Z1058" s="24">
        <v>4.4699999999999997E-2</v>
      </c>
      <c r="AA1058" s="23">
        <v>29881</v>
      </c>
      <c r="AB1058" s="23">
        <v>48436</v>
      </c>
      <c r="AC1058" s="23">
        <v>0</v>
      </c>
      <c r="AD1058" s="23">
        <v>0</v>
      </c>
      <c r="AE1058" s="23">
        <v>0</v>
      </c>
      <c r="AF1058" s="23">
        <v>78317</v>
      </c>
      <c r="AG1058">
        <f t="shared" si="16"/>
        <v>2.1286709452922769E-5</v>
      </c>
    </row>
    <row r="1059" spans="1:33">
      <c r="A1059" t="s">
        <v>57</v>
      </c>
      <c r="B1059" t="s">
        <v>1</v>
      </c>
      <c r="C1059">
        <v>1997</v>
      </c>
      <c r="D1059">
        <v>0</v>
      </c>
      <c r="E1059">
        <v>7.0000000000000007E-2</v>
      </c>
      <c r="F1059">
        <v>0</v>
      </c>
      <c r="G1059">
        <v>0</v>
      </c>
      <c r="H1059">
        <v>0</v>
      </c>
      <c r="I1059">
        <v>0</v>
      </c>
      <c r="J1059">
        <v>0</v>
      </c>
      <c r="K1059">
        <v>0</v>
      </c>
      <c r="Z1059" s="24">
        <v>4.4699999999999997E-2</v>
      </c>
      <c r="AA1059" s="23">
        <v>275415</v>
      </c>
      <c r="AB1059" s="23">
        <v>266836</v>
      </c>
      <c r="AC1059" s="23">
        <v>49237</v>
      </c>
      <c r="AD1059" s="23">
        <v>0</v>
      </c>
      <c r="AE1059" s="23">
        <v>0</v>
      </c>
      <c r="AF1059" s="23">
        <v>591488</v>
      </c>
      <c r="AG1059">
        <f t="shared" si="16"/>
        <v>1.6076756260952773E-4</v>
      </c>
    </row>
    <row r="1060" spans="1:33">
      <c r="A1060" t="s">
        <v>57</v>
      </c>
      <c r="B1060" t="s">
        <v>1</v>
      </c>
      <c r="C1060">
        <v>1998</v>
      </c>
      <c r="D1060">
        <v>0</v>
      </c>
      <c r="E1060">
        <v>0.03</v>
      </c>
      <c r="F1060">
        <v>0</v>
      </c>
      <c r="G1060">
        <v>0</v>
      </c>
      <c r="H1060">
        <v>0</v>
      </c>
      <c r="I1060">
        <v>0</v>
      </c>
      <c r="J1060">
        <v>0</v>
      </c>
      <c r="K1060">
        <v>0</v>
      </c>
      <c r="Z1060" s="24">
        <v>4.4699999999999997E-2</v>
      </c>
      <c r="AA1060" s="23">
        <v>81339</v>
      </c>
      <c r="AB1060" s="23">
        <v>44672</v>
      </c>
      <c r="AC1060" s="23">
        <v>692524</v>
      </c>
      <c r="AD1060" s="23">
        <v>742</v>
      </c>
      <c r="AE1060" s="23">
        <v>0</v>
      </c>
      <c r="AF1060" s="23">
        <v>819277</v>
      </c>
      <c r="AG1060">
        <f t="shared" si="16"/>
        <v>2.2268104575586664E-4</v>
      </c>
    </row>
    <row r="1061" spans="1:33">
      <c r="A1061" t="s">
        <v>57</v>
      </c>
      <c r="B1061" t="s">
        <v>1</v>
      </c>
      <c r="C1061">
        <v>1999</v>
      </c>
      <c r="D1061">
        <v>0</v>
      </c>
      <c r="E1061">
        <v>0</v>
      </c>
      <c r="F1061">
        <v>0</v>
      </c>
      <c r="G1061">
        <v>0</v>
      </c>
      <c r="H1061">
        <v>0</v>
      </c>
      <c r="I1061">
        <v>0</v>
      </c>
      <c r="J1061">
        <v>0</v>
      </c>
      <c r="K1061">
        <v>0</v>
      </c>
      <c r="Z1061" s="24">
        <v>4.4699999999999997E-2</v>
      </c>
      <c r="AA1061" s="23">
        <v>2000206</v>
      </c>
      <c r="AB1061" s="23">
        <v>2307052</v>
      </c>
      <c r="AC1061" s="23">
        <v>2681811</v>
      </c>
      <c r="AD1061" s="23">
        <v>33519</v>
      </c>
      <c r="AE1061" s="23">
        <v>85975</v>
      </c>
      <c r="AF1061" s="23">
        <v>7108563</v>
      </c>
      <c r="AG1061">
        <f t="shared" si="16"/>
        <v>1.9321209342645536E-3</v>
      </c>
    </row>
    <row r="1062" spans="1:33">
      <c r="A1062" t="s">
        <v>57</v>
      </c>
      <c r="B1062" t="s">
        <v>1</v>
      </c>
      <c r="C1062">
        <v>2000</v>
      </c>
      <c r="D1062">
        <v>0</v>
      </c>
      <c r="E1062">
        <v>0</v>
      </c>
      <c r="F1062">
        <v>0</v>
      </c>
      <c r="G1062">
        <v>0</v>
      </c>
      <c r="H1062">
        <v>0</v>
      </c>
      <c r="I1062">
        <v>0</v>
      </c>
      <c r="J1062">
        <v>0</v>
      </c>
      <c r="K1062">
        <v>0</v>
      </c>
      <c r="Z1062" s="24">
        <v>4.4800000000000006E-2</v>
      </c>
      <c r="AA1062" s="23">
        <v>35554</v>
      </c>
      <c r="AB1062" s="23">
        <v>28700</v>
      </c>
      <c r="AC1062" s="23">
        <v>290270</v>
      </c>
      <c r="AD1062" s="23">
        <v>0</v>
      </c>
      <c r="AE1062" s="23">
        <v>8177</v>
      </c>
      <c r="AF1062" s="23">
        <v>362701</v>
      </c>
      <c r="AG1062">
        <f t="shared" si="16"/>
        <v>9.8582821166343717E-5</v>
      </c>
    </row>
    <row r="1063" spans="1:33">
      <c r="A1063" t="s">
        <v>57</v>
      </c>
      <c r="B1063" t="s">
        <v>1</v>
      </c>
      <c r="C1063">
        <v>2001</v>
      </c>
      <c r="D1063">
        <v>0</v>
      </c>
      <c r="E1063">
        <v>0.01</v>
      </c>
      <c r="F1063">
        <v>0</v>
      </c>
      <c r="G1063">
        <v>0</v>
      </c>
      <c r="H1063">
        <v>0</v>
      </c>
      <c r="I1063">
        <v>0</v>
      </c>
      <c r="J1063">
        <v>0</v>
      </c>
      <c r="K1063">
        <v>0</v>
      </c>
      <c r="Z1063" s="24">
        <v>4.4900000000000002E-2</v>
      </c>
      <c r="AA1063" s="23">
        <v>47678</v>
      </c>
      <c r="AB1063" s="23">
        <v>29929</v>
      </c>
      <c r="AC1063" s="23">
        <v>0</v>
      </c>
      <c r="AD1063" s="23">
        <v>923</v>
      </c>
      <c r="AE1063" s="23">
        <v>17520</v>
      </c>
      <c r="AF1063" s="23">
        <v>96050</v>
      </c>
      <c r="AG1063">
        <f t="shared" si="16"/>
        <v>2.6106572557085077E-5</v>
      </c>
    </row>
    <row r="1064" spans="1:33">
      <c r="A1064" t="s">
        <v>57</v>
      </c>
      <c r="B1064" t="s">
        <v>1</v>
      </c>
      <c r="C1064">
        <v>2002</v>
      </c>
      <c r="D1064">
        <v>0</v>
      </c>
      <c r="E1064">
        <v>0</v>
      </c>
      <c r="F1064">
        <v>0</v>
      </c>
      <c r="G1064">
        <v>0</v>
      </c>
      <c r="H1064">
        <v>0</v>
      </c>
      <c r="I1064">
        <v>0</v>
      </c>
      <c r="J1064">
        <v>0</v>
      </c>
      <c r="K1064">
        <v>0</v>
      </c>
      <c r="Z1064" s="24">
        <v>4.4900000000000002E-2</v>
      </c>
      <c r="AA1064" s="23">
        <v>44514</v>
      </c>
      <c r="AB1064" s="23">
        <v>15713</v>
      </c>
      <c r="AC1064" s="23">
        <v>44275</v>
      </c>
      <c r="AD1064" s="23">
        <v>0</v>
      </c>
      <c r="AE1064" s="23">
        <v>6825</v>
      </c>
      <c r="AF1064" s="23">
        <v>111327</v>
      </c>
      <c r="AG1064">
        <f t="shared" si="16"/>
        <v>3.0258890193259869E-5</v>
      </c>
    </row>
    <row r="1065" spans="1:33">
      <c r="A1065" t="s">
        <v>57</v>
      </c>
      <c r="B1065" t="s">
        <v>1</v>
      </c>
      <c r="C1065">
        <v>2003</v>
      </c>
      <c r="D1065">
        <v>0</v>
      </c>
      <c r="E1065">
        <v>0</v>
      </c>
      <c r="F1065">
        <v>0</v>
      </c>
      <c r="G1065">
        <v>0</v>
      </c>
      <c r="H1065">
        <v>0</v>
      </c>
      <c r="I1065">
        <v>0</v>
      </c>
      <c r="J1065">
        <v>0</v>
      </c>
      <c r="K1065">
        <v>0</v>
      </c>
      <c r="Z1065" s="24">
        <v>4.4999999999999998E-2</v>
      </c>
      <c r="AA1065" s="23">
        <v>807</v>
      </c>
      <c r="AB1065" s="23">
        <v>238</v>
      </c>
      <c r="AC1065" s="23">
        <v>0</v>
      </c>
      <c r="AD1065" s="23">
        <v>0</v>
      </c>
      <c r="AE1065" s="23">
        <v>0</v>
      </c>
      <c r="AF1065" s="23">
        <v>1045</v>
      </c>
      <c r="AG1065">
        <f t="shared" si="16"/>
        <v>2.8403298617547014E-7</v>
      </c>
    </row>
    <row r="1066" spans="1:33">
      <c r="A1066" t="s">
        <v>57</v>
      </c>
      <c r="B1066" t="s">
        <v>1</v>
      </c>
      <c r="C1066">
        <v>2004</v>
      </c>
      <c r="D1066">
        <v>0</v>
      </c>
      <c r="E1066">
        <v>0</v>
      </c>
      <c r="F1066">
        <v>0</v>
      </c>
      <c r="G1066">
        <v>0</v>
      </c>
      <c r="H1066">
        <v>0</v>
      </c>
      <c r="I1066">
        <v>0</v>
      </c>
      <c r="J1066">
        <v>0</v>
      </c>
      <c r="K1066">
        <v>0</v>
      </c>
      <c r="Z1066" s="24">
        <v>4.4999999999999998E-2</v>
      </c>
      <c r="AA1066" s="23">
        <v>12220</v>
      </c>
      <c r="AB1066" s="23">
        <v>0</v>
      </c>
      <c r="AC1066" s="23">
        <v>0</v>
      </c>
      <c r="AD1066" s="23">
        <v>0</v>
      </c>
      <c r="AE1066" s="23">
        <v>0</v>
      </c>
      <c r="AF1066" s="23">
        <v>12220</v>
      </c>
      <c r="AG1066">
        <f t="shared" si="16"/>
        <v>3.3214192258987988E-6</v>
      </c>
    </row>
    <row r="1067" spans="1:33">
      <c r="A1067" t="s">
        <v>57</v>
      </c>
      <c r="B1067" t="s">
        <v>1</v>
      </c>
      <c r="C1067">
        <v>2005</v>
      </c>
      <c r="D1067">
        <v>0</v>
      </c>
      <c r="E1067">
        <v>0</v>
      </c>
      <c r="F1067">
        <v>0</v>
      </c>
      <c r="G1067">
        <v>0</v>
      </c>
      <c r="H1067">
        <v>0</v>
      </c>
      <c r="I1067">
        <v>0</v>
      </c>
      <c r="J1067">
        <v>0</v>
      </c>
      <c r="K1067">
        <v>0</v>
      </c>
      <c r="Z1067" s="24">
        <v>4.4999999999999998E-2</v>
      </c>
      <c r="AA1067" s="23">
        <v>15320</v>
      </c>
      <c r="AB1067" s="23">
        <v>15686</v>
      </c>
      <c r="AC1067" s="23">
        <v>3241</v>
      </c>
      <c r="AD1067" s="23">
        <v>0</v>
      </c>
      <c r="AE1067" s="23">
        <v>0</v>
      </c>
      <c r="AF1067" s="23">
        <v>34247</v>
      </c>
      <c r="AG1067">
        <f t="shared" si="16"/>
        <v>9.3083996914366755E-6</v>
      </c>
    </row>
    <row r="1068" spans="1:33">
      <c r="A1068" t="s">
        <v>57</v>
      </c>
      <c r="B1068" t="s">
        <v>1</v>
      </c>
      <c r="C1068">
        <v>2006</v>
      </c>
      <c r="D1068">
        <v>0</v>
      </c>
      <c r="E1068">
        <v>0</v>
      </c>
      <c r="F1068">
        <v>0</v>
      </c>
      <c r="G1068">
        <v>0</v>
      </c>
      <c r="H1068">
        <v>0</v>
      </c>
      <c r="I1068">
        <v>0</v>
      </c>
      <c r="J1068">
        <v>0</v>
      </c>
      <c r="K1068">
        <v>0</v>
      </c>
      <c r="Z1068" s="24">
        <v>4.4999999999999998E-2</v>
      </c>
      <c r="AA1068" s="23">
        <v>27611</v>
      </c>
      <c r="AB1068" s="23">
        <v>9491</v>
      </c>
      <c r="AC1068" s="23">
        <v>0</v>
      </c>
      <c r="AD1068" s="23">
        <v>296</v>
      </c>
      <c r="AE1068" s="23">
        <v>0</v>
      </c>
      <c r="AF1068" s="23">
        <v>37398</v>
      </c>
      <c r="AG1068">
        <f t="shared" si="16"/>
        <v>1.0164847480373428E-5</v>
      </c>
    </row>
    <row r="1069" spans="1:33">
      <c r="A1069" t="s">
        <v>58</v>
      </c>
      <c r="B1069" t="s">
        <v>1</v>
      </c>
      <c r="C1069">
        <v>1988</v>
      </c>
      <c r="D1069">
        <v>0</v>
      </c>
      <c r="E1069">
        <v>9.91</v>
      </c>
      <c r="F1069">
        <v>4053</v>
      </c>
      <c r="G1069">
        <v>1119</v>
      </c>
      <c r="H1069">
        <v>0</v>
      </c>
      <c r="I1069">
        <v>103</v>
      </c>
      <c r="J1069">
        <v>139</v>
      </c>
      <c r="K1069">
        <v>5414</v>
      </c>
      <c r="Z1069" s="24">
        <v>4.4999999999999998E-2</v>
      </c>
      <c r="AA1069" s="23">
        <v>49823</v>
      </c>
      <c r="AB1069" s="23">
        <v>38863</v>
      </c>
      <c r="AC1069" s="23">
        <v>49153</v>
      </c>
      <c r="AD1069" s="23">
        <v>0</v>
      </c>
      <c r="AE1069" s="23">
        <v>0</v>
      </c>
      <c r="AF1069" s="23">
        <v>137839</v>
      </c>
      <c r="AG1069">
        <f t="shared" si="16"/>
        <v>3.7464902183196774E-5</v>
      </c>
    </row>
    <row r="1070" spans="1:33">
      <c r="A1070" t="s">
        <v>58</v>
      </c>
      <c r="B1070" t="s">
        <v>1</v>
      </c>
      <c r="C1070">
        <v>1989</v>
      </c>
      <c r="D1070">
        <v>0</v>
      </c>
      <c r="E1070">
        <v>9.93</v>
      </c>
      <c r="F1070">
        <v>4053</v>
      </c>
      <c r="G1070">
        <v>1119</v>
      </c>
      <c r="H1070">
        <v>0</v>
      </c>
      <c r="I1070">
        <v>103</v>
      </c>
      <c r="J1070">
        <v>139</v>
      </c>
      <c r="K1070">
        <v>5414</v>
      </c>
      <c r="Z1070" s="24">
        <v>4.4999999999999998E-2</v>
      </c>
      <c r="AA1070" s="23">
        <v>281662</v>
      </c>
      <c r="AB1070" s="23">
        <v>238308</v>
      </c>
      <c r="AC1070" s="23">
        <v>42780</v>
      </c>
      <c r="AD1070" s="23">
        <v>3132</v>
      </c>
      <c r="AE1070" s="23">
        <v>38755</v>
      </c>
      <c r="AF1070" s="23">
        <v>604637</v>
      </c>
      <c r="AG1070">
        <f t="shared" si="16"/>
        <v>1.64341485801127E-4</v>
      </c>
    </row>
    <row r="1071" spans="1:33">
      <c r="A1071" t="s">
        <v>58</v>
      </c>
      <c r="B1071" t="s">
        <v>1</v>
      </c>
      <c r="C1071">
        <v>1990</v>
      </c>
      <c r="D1071">
        <v>0</v>
      </c>
      <c r="E1071">
        <v>0</v>
      </c>
      <c r="F1071">
        <v>5400</v>
      </c>
      <c r="G1071">
        <v>600</v>
      </c>
      <c r="H1071">
        <v>0</v>
      </c>
      <c r="I1071">
        <v>140</v>
      </c>
      <c r="J1071">
        <v>700</v>
      </c>
      <c r="K1071">
        <v>6840</v>
      </c>
      <c r="Z1071" s="24">
        <v>4.4999999999999998E-2</v>
      </c>
      <c r="AA1071" s="23">
        <v>246248</v>
      </c>
      <c r="AB1071" s="23">
        <v>231709</v>
      </c>
      <c r="AC1071" s="23">
        <v>164465</v>
      </c>
      <c r="AD1071" s="23">
        <v>0</v>
      </c>
      <c r="AE1071" s="23">
        <v>0</v>
      </c>
      <c r="AF1071" s="23">
        <v>642422</v>
      </c>
      <c r="AG1071">
        <f t="shared" si="16"/>
        <v>1.7461152061705058E-4</v>
      </c>
    </row>
    <row r="1072" spans="1:33">
      <c r="A1072" t="s">
        <v>58</v>
      </c>
      <c r="B1072" t="s">
        <v>1</v>
      </c>
      <c r="C1072">
        <v>1991</v>
      </c>
      <c r="D1072">
        <v>0</v>
      </c>
      <c r="E1072">
        <v>3.91</v>
      </c>
      <c r="F1072">
        <v>5400</v>
      </c>
      <c r="G1072">
        <v>600</v>
      </c>
      <c r="H1072">
        <v>0</v>
      </c>
      <c r="I1072">
        <v>140</v>
      </c>
      <c r="J1072">
        <v>700</v>
      </c>
      <c r="K1072">
        <v>6840</v>
      </c>
      <c r="Z1072" s="24">
        <v>4.4999999999999998E-2</v>
      </c>
      <c r="AA1072" s="23">
        <v>388640</v>
      </c>
      <c r="AB1072" s="23">
        <v>135051</v>
      </c>
      <c r="AC1072" s="23">
        <v>166536</v>
      </c>
      <c r="AD1072" s="23">
        <v>0</v>
      </c>
      <c r="AE1072" s="23">
        <v>63180</v>
      </c>
      <c r="AF1072" s="23">
        <v>753407</v>
      </c>
      <c r="AG1072">
        <f t="shared" si="16"/>
        <v>2.047774545602894E-4</v>
      </c>
    </row>
    <row r="1073" spans="1:33">
      <c r="A1073" t="s">
        <v>58</v>
      </c>
      <c r="B1073" t="s">
        <v>1</v>
      </c>
      <c r="C1073">
        <v>1992</v>
      </c>
      <c r="D1073">
        <v>0</v>
      </c>
      <c r="E1073">
        <v>7.31</v>
      </c>
      <c r="F1073">
        <v>4160</v>
      </c>
      <c r="G1073">
        <v>810</v>
      </c>
      <c r="H1073">
        <v>0</v>
      </c>
      <c r="I1073">
        <v>1423</v>
      </c>
      <c r="J1073">
        <v>19</v>
      </c>
      <c r="K1073">
        <v>6412</v>
      </c>
      <c r="Z1073" s="24">
        <v>4.4999999999999998E-2</v>
      </c>
      <c r="AA1073" s="23">
        <v>158718</v>
      </c>
      <c r="AB1073" s="23">
        <v>148831</v>
      </c>
      <c r="AC1073" s="23">
        <v>499624</v>
      </c>
      <c r="AD1073" s="23">
        <v>0</v>
      </c>
      <c r="AE1073" s="23">
        <v>0</v>
      </c>
      <c r="AF1073" s="23">
        <v>807173</v>
      </c>
      <c r="AG1073">
        <f t="shared" si="16"/>
        <v>2.1939115555044282E-4</v>
      </c>
    </row>
    <row r="1074" spans="1:33">
      <c r="A1074" t="s">
        <v>58</v>
      </c>
      <c r="B1074" t="s">
        <v>1</v>
      </c>
      <c r="C1074">
        <v>1993</v>
      </c>
      <c r="D1074">
        <v>0</v>
      </c>
      <c r="E1074">
        <v>6.93</v>
      </c>
      <c r="F1074">
        <v>3729</v>
      </c>
      <c r="G1074">
        <v>1129</v>
      </c>
      <c r="H1074">
        <v>0</v>
      </c>
      <c r="I1074">
        <v>804</v>
      </c>
      <c r="J1074">
        <v>18</v>
      </c>
      <c r="K1074">
        <v>5680</v>
      </c>
      <c r="Z1074" s="24">
        <v>4.4999999999999998E-2</v>
      </c>
      <c r="AA1074" s="23">
        <v>14110076</v>
      </c>
      <c r="AB1074" s="23">
        <v>14931769</v>
      </c>
      <c r="AC1074" s="23">
        <v>19262177</v>
      </c>
      <c r="AD1074" s="23">
        <v>0</v>
      </c>
      <c r="AE1074" s="23">
        <v>34529</v>
      </c>
      <c r="AF1074" s="23">
        <v>48338551</v>
      </c>
      <c r="AG1074">
        <f t="shared" si="16"/>
        <v>1.3138510036292112E-2</v>
      </c>
    </row>
    <row r="1075" spans="1:33">
      <c r="A1075" t="s">
        <v>58</v>
      </c>
      <c r="B1075" t="s">
        <v>1</v>
      </c>
      <c r="C1075">
        <v>1994</v>
      </c>
      <c r="D1075">
        <v>0</v>
      </c>
      <c r="E1075">
        <v>6.93</v>
      </c>
      <c r="F1075">
        <v>4050</v>
      </c>
      <c r="G1075">
        <v>880</v>
      </c>
      <c r="H1075">
        <v>0</v>
      </c>
      <c r="I1075">
        <v>260</v>
      </c>
      <c r="J1075">
        <v>560</v>
      </c>
      <c r="K1075">
        <v>5750</v>
      </c>
      <c r="Z1075" s="24">
        <v>4.5100000000000001E-2</v>
      </c>
      <c r="AA1075" s="23">
        <v>319600</v>
      </c>
      <c r="AB1075" s="23">
        <v>105200</v>
      </c>
      <c r="AC1075" s="23">
        <v>160700</v>
      </c>
      <c r="AD1075" s="23">
        <v>58300</v>
      </c>
      <c r="AE1075" s="23">
        <v>1200</v>
      </c>
      <c r="AF1075" s="23">
        <v>645000</v>
      </c>
      <c r="AG1075">
        <f t="shared" si="16"/>
        <v>1.7531222591691696E-4</v>
      </c>
    </row>
    <row r="1076" spans="1:33">
      <c r="A1076" t="s">
        <v>58</v>
      </c>
      <c r="B1076" t="s">
        <v>1</v>
      </c>
      <c r="C1076">
        <v>1995</v>
      </c>
      <c r="D1076">
        <v>0</v>
      </c>
      <c r="E1076">
        <v>10.57</v>
      </c>
      <c r="F1076">
        <v>3684</v>
      </c>
      <c r="G1076">
        <v>836</v>
      </c>
      <c r="H1076">
        <v>0</v>
      </c>
      <c r="I1076">
        <v>157</v>
      </c>
      <c r="J1076">
        <v>605</v>
      </c>
      <c r="K1076">
        <v>5282</v>
      </c>
      <c r="Z1076" s="24">
        <v>4.5100000000000001E-2</v>
      </c>
      <c r="AA1076" s="23">
        <v>150942</v>
      </c>
      <c r="AB1076" s="23">
        <v>458139</v>
      </c>
      <c r="AC1076" s="23">
        <v>186698</v>
      </c>
      <c r="AD1076" s="23">
        <v>302</v>
      </c>
      <c r="AE1076" s="23">
        <v>0</v>
      </c>
      <c r="AF1076" s="23">
        <v>796081</v>
      </c>
      <c r="AG1076">
        <f t="shared" si="16"/>
        <v>2.1637632886847315E-4</v>
      </c>
    </row>
    <row r="1077" spans="1:33">
      <c r="A1077" t="s">
        <v>58</v>
      </c>
      <c r="B1077" t="s">
        <v>1</v>
      </c>
      <c r="C1077">
        <v>1996</v>
      </c>
      <c r="D1077">
        <v>0</v>
      </c>
      <c r="E1077">
        <v>5.38</v>
      </c>
      <c r="F1077">
        <v>4015</v>
      </c>
      <c r="G1077">
        <v>934</v>
      </c>
      <c r="H1077">
        <v>0</v>
      </c>
      <c r="I1077">
        <v>194</v>
      </c>
      <c r="J1077">
        <v>850</v>
      </c>
      <c r="K1077">
        <v>5993</v>
      </c>
      <c r="Z1077" s="24">
        <v>4.5199999999999997E-2</v>
      </c>
      <c r="AA1077" s="23">
        <v>24724</v>
      </c>
      <c r="AB1077" s="23">
        <v>17141</v>
      </c>
      <c r="AC1077" s="23">
        <v>61091</v>
      </c>
      <c r="AD1077" s="23">
        <v>76</v>
      </c>
      <c r="AE1077" s="23">
        <v>914</v>
      </c>
      <c r="AF1077" s="23">
        <v>103946</v>
      </c>
      <c r="AG1077">
        <f t="shared" si="16"/>
        <v>2.8252720364588916E-5</v>
      </c>
    </row>
    <row r="1078" spans="1:33">
      <c r="A1078" t="s">
        <v>58</v>
      </c>
      <c r="B1078" t="s">
        <v>1</v>
      </c>
      <c r="C1078">
        <v>1997</v>
      </c>
      <c r="D1078">
        <v>0</v>
      </c>
      <c r="E1078">
        <v>6.91</v>
      </c>
      <c r="F1078">
        <v>4097</v>
      </c>
      <c r="G1078">
        <v>843</v>
      </c>
      <c r="H1078">
        <v>0</v>
      </c>
      <c r="I1078">
        <v>165</v>
      </c>
      <c r="J1078">
        <v>927</v>
      </c>
      <c r="K1078">
        <v>6032</v>
      </c>
      <c r="Z1078" s="24">
        <v>4.5199999999999997E-2</v>
      </c>
      <c r="AA1078" s="23">
        <v>50514</v>
      </c>
      <c r="AB1078" s="23">
        <v>45791</v>
      </c>
      <c r="AC1078" s="23">
        <v>50992</v>
      </c>
      <c r="AD1078" s="23">
        <v>0</v>
      </c>
      <c r="AE1078" s="23">
        <v>0</v>
      </c>
      <c r="AF1078" s="23">
        <v>147297</v>
      </c>
      <c r="AG1078">
        <f t="shared" si="16"/>
        <v>4.003560455951026E-5</v>
      </c>
    </row>
    <row r="1079" spans="1:33">
      <c r="A1079" t="s">
        <v>58</v>
      </c>
      <c r="B1079" t="s">
        <v>1</v>
      </c>
      <c r="C1079">
        <v>1998</v>
      </c>
      <c r="D1079">
        <v>0</v>
      </c>
      <c r="E1079">
        <v>4.91</v>
      </c>
      <c r="F1079">
        <v>4265</v>
      </c>
      <c r="G1079">
        <v>1087</v>
      </c>
      <c r="H1079">
        <v>0</v>
      </c>
      <c r="I1079">
        <v>157</v>
      </c>
      <c r="J1079">
        <v>885</v>
      </c>
      <c r="K1079">
        <v>6394</v>
      </c>
      <c r="Z1079" s="24">
        <v>4.5199999999999997E-2</v>
      </c>
      <c r="AA1079" s="23">
        <v>211302</v>
      </c>
      <c r="AB1079" s="23">
        <v>41362</v>
      </c>
      <c r="AC1079" s="23">
        <v>0</v>
      </c>
      <c r="AD1079" s="23">
        <v>0</v>
      </c>
      <c r="AE1079" s="23">
        <v>0</v>
      </c>
      <c r="AF1079" s="23">
        <v>252664</v>
      </c>
      <c r="AG1079">
        <f t="shared" si="16"/>
        <v>6.8674555424917688E-5</v>
      </c>
    </row>
    <row r="1080" spans="1:33">
      <c r="A1080" t="s">
        <v>58</v>
      </c>
      <c r="B1080" t="s">
        <v>1</v>
      </c>
      <c r="C1080">
        <v>1999</v>
      </c>
      <c r="D1080">
        <v>0</v>
      </c>
      <c r="E1080">
        <v>4.53</v>
      </c>
      <c r="F1080">
        <v>4063</v>
      </c>
      <c r="G1080">
        <v>1162</v>
      </c>
      <c r="H1080">
        <v>0</v>
      </c>
      <c r="I1080">
        <v>176</v>
      </c>
      <c r="J1080">
        <v>798</v>
      </c>
      <c r="K1080">
        <v>6199</v>
      </c>
      <c r="Z1080" s="24">
        <v>4.5199999999999997E-2</v>
      </c>
      <c r="AA1080" s="23">
        <v>271658</v>
      </c>
      <c r="AB1080" s="23">
        <v>189133</v>
      </c>
      <c r="AC1080" s="23">
        <v>172390</v>
      </c>
      <c r="AD1080" s="23">
        <v>1674</v>
      </c>
      <c r="AE1080" s="23">
        <v>43682</v>
      </c>
      <c r="AF1080" s="23">
        <v>678537</v>
      </c>
      <c r="AG1080">
        <f t="shared" si="16"/>
        <v>1.8442764625889471E-4</v>
      </c>
    </row>
    <row r="1081" spans="1:33">
      <c r="A1081" t="s">
        <v>58</v>
      </c>
      <c r="B1081" t="s">
        <v>1</v>
      </c>
      <c r="C1081">
        <v>2000</v>
      </c>
      <c r="D1081">
        <v>0</v>
      </c>
      <c r="E1081">
        <v>3.67</v>
      </c>
      <c r="F1081">
        <v>4039</v>
      </c>
      <c r="G1081">
        <v>1607</v>
      </c>
      <c r="H1081">
        <v>0</v>
      </c>
      <c r="I1081">
        <v>149</v>
      </c>
      <c r="J1081">
        <v>456</v>
      </c>
      <c r="K1081">
        <v>6251</v>
      </c>
      <c r="Z1081" s="24">
        <v>4.5199999999999997E-2</v>
      </c>
      <c r="AA1081" s="23">
        <v>0</v>
      </c>
      <c r="AB1081" s="23">
        <v>0</v>
      </c>
      <c r="AC1081" s="23">
        <v>26090256</v>
      </c>
      <c r="AD1081" s="23">
        <v>0</v>
      </c>
      <c r="AE1081" s="23">
        <v>1114616</v>
      </c>
      <c r="AF1081" s="23">
        <v>27204872</v>
      </c>
      <c r="AG1081">
        <f t="shared" si="16"/>
        <v>7.3943359164415634E-3</v>
      </c>
    </row>
    <row r="1082" spans="1:33">
      <c r="A1082" t="s">
        <v>58</v>
      </c>
      <c r="B1082" t="s">
        <v>1</v>
      </c>
      <c r="C1082">
        <v>2001</v>
      </c>
      <c r="D1082">
        <v>0</v>
      </c>
      <c r="E1082">
        <v>5.1100000000000003</v>
      </c>
      <c r="F1082">
        <v>3887</v>
      </c>
      <c r="G1082">
        <v>1866</v>
      </c>
      <c r="H1082">
        <v>0</v>
      </c>
      <c r="I1082">
        <v>0</v>
      </c>
      <c r="J1082">
        <v>518</v>
      </c>
      <c r="K1082">
        <v>6271</v>
      </c>
      <c r="Z1082" s="24">
        <v>4.53E-2</v>
      </c>
      <c r="AA1082" s="23">
        <v>4063</v>
      </c>
      <c r="AB1082" s="23">
        <v>1162</v>
      </c>
      <c r="AC1082" s="23">
        <v>0</v>
      </c>
      <c r="AD1082" s="23">
        <v>176</v>
      </c>
      <c r="AE1082" s="23">
        <v>798</v>
      </c>
      <c r="AF1082" s="23">
        <v>6199</v>
      </c>
      <c r="AG1082">
        <f t="shared" si="16"/>
        <v>1.6848999821069276E-6</v>
      </c>
    </row>
    <row r="1083" spans="1:33">
      <c r="A1083" t="s">
        <v>58</v>
      </c>
      <c r="B1083" t="s">
        <v>1</v>
      </c>
      <c r="C1083">
        <v>2002</v>
      </c>
      <c r="D1083">
        <v>0</v>
      </c>
      <c r="E1083">
        <v>7.27</v>
      </c>
      <c r="F1083">
        <v>3846</v>
      </c>
      <c r="G1083">
        <v>1717</v>
      </c>
      <c r="H1083">
        <v>0</v>
      </c>
      <c r="I1083">
        <v>0</v>
      </c>
      <c r="J1083">
        <v>492</v>
      </c>
      <c r="K1083">
        <v>6055</v>
      </c>
      <c r="Z1083" s="24">
        <v>4.53E-2</v>
      </c>
      <c r="AA1083" s="23">
        <v>12725</v>
      </c>
      <c r="AB1083" s="23">
        <v>0</v>
      </c>
      <c r="AC1083" s="23">
        <v>0</v>
      </c>
      <c r="AD1083" s="23">
        <v>0</v>
      </c>
      <c r="AE1083" s="23">
        <v>0</v>
      </c>
      <c r="AF1083" s="23">
        <v>12725</v>
      </c>
      <c r="AG1083">
        <f t="shared" si="16"/>
        <v>3.4586791857252222E-6</v>
      </c>
    </row>
    <row r="1084" spans="1:33">
      <c r="A1084" t="s">
        <v>58</v>
      </c>
      <c r="B1084" t="s">
        <v>1</v>
      </c>
      <c r="C1084">
        <v>2003</v>
      </c>
      <c r="D1084">
        <v>0</v>
      </c>
      <c r="E1084">
        <v>2.48</v>
      </c>
      <c r="F1084">
        <v>4100</v>
      </c>
      <c r="G1084">
        <v>2434</v>
      </c>
      <c r="H1084">
        <v>0</v>
      </c>
      <c r="I1084">
        <v>0</v>
      </c>
      <c r="J1084">
        <v>0</v>
      </c>
      <c r="K1084">
        <v>6534</v>
      </c>
      <c r="Z1084" s="24">
        <v>4.53E-2</v>
      </c>
      <c r="AA1084" s="23">
        <v>11446</v>
      </c>
      <c r="AB1084" s="23">
        <v>10605</v>
      </c>
      <c r="AC1084" s="23">
        <v>0</v>
      </c>
      <c r="AD1084" s="23">
        <v>0</v>
      </c>
      <c r="AE1084" s="23">
        <v>0</v>
      </c>
      <c r="AF1084" s="23">
        <v>22051</v>
      </c>
      <c r="AG1084">
        <f t="shared" si="16"/>
        <v>5.9935037111533891E-6</v>
      </c>
    </row>
    <row r="1085" spans="1:33">
      <c r="A1085" t="s">
        <v>58</v>
      </c>
      <c r="B1085" t="s">
        <v>1</v>
      </c>
      <c r="C1085">
        <v>2004</v>
      </c>
      <c r="D1085">
        <v>0</v>
      </c>
      <c r="E1085">
        <v>3.3</v>
      </c>
      <c r="F1085">
        <v>4209</v>
      </c>
      <c r="G1085">
        <v>2503</v>
      </c>
      <c r="H1085">
        <v>0</v>
      </c>
      <c r="I1085">
        <v>0</v>
      </c>
      <c r="J1085">
        <v>0</v>
      </c>
      <c r="K1085">
        <v>6712</v>
      </c>
      <c r="Z1085" s="24">
        <v>4.53E-2</v>
      </c>
      <c r="AA1085" s="23">
        <v>91720</v>
      </c>
      <c r="AB1085" s="23">
        <v>118202</v>
      </c>
      <c r="AC1085" s="23">
        <v>0</v>
      </c>
      <c r="AD1085" s="23">
        <v>455</v>
      </c>
      <c r="AE1085" s="23">
        <v>0</v>
      </c>
      <c r="AF1085" s="23">
        <v>210377</v>
      </c>
      <c r="AG1085">
        <f t="shared" si="16"/>
        <v>5.718086845228409E-5</v>
      </c>
    </row>
    <row r="1086" spans="1:33">
      <c r="A1086" t="s">
        <v>58</v>
      </c>
      <c r="B1086" t="s">
        <v>1</v>
      </c>
      <c r="C1086">
        <v>2005</v>
      </c>
      <c r="D1086">
        <v>0</v>
      </c>
      <c r="E1086">
        <v>3.69</v>
      </c>
      <c r="F1086">
        <v>4239</v>
      </c>
      <c r="G1086">
        <v>2658</v>
      </c>
      <c r="H1086">
        <v>0</v>
      </c>
      <c r="I1086">
        <v>0</v>
      </c>
      <c r="J1086">
        <v>0</v>
      </c>
      <c r="K1086">
        <v>6897</v>
      </c>
      <c r="Z1086" s="24">
        <v>4.53E-2</v>
      </c>
      <c r="AA1086" s="23">
        <v>500503</v>
      </c>
      <c r="AB1086" s="23">
        <v>222447</v>
      </c>
      <c r="AC1086" s="23">
        <v>236904</v>
      </c>
      <c r="AD1086" s="23">
        <v>3297</v>
      </c>
      <c r="AE1086" s="23">
        <v>0</v>
      </c>
      <c r="AF1086" s="23">
        <v>963151</v>
      </c>
      <c r="AG1086">
        <f t="shared" si="16"/>
        <v>2.6178627240946431E-4</v>
      </c>
    </row>
    <row r="1087" spans="1:33">
      <c r="A1087" t="s">
        <v>58</v>
      </c>
      <c r="B1087" t="s">
        <v>1</v>
      </c>
      <c r="C1087">
        <v>2006</v>
      </c>
      <c r="D1087">
        <v>0</v>
      </c>
      <c r="E1087">
        <v>4.32</v>
      </c>
      <c r="F1087">
        <v>4510</v>
      </c>
      <c r="G1087">
        <v>2772</v>
      </c>
      <c r="H1087">
        <v>0</v>
      </c>
      <c r="I1087">
        <v>0</v>
      </c>
      <c r="J1087">
        <v>0</v>
      </c>
      <c r="K1087">
        <v>7282</v>
      </c>
      <c r="Z1087" s="24">
        <v>4.53E-2</v>
      </c>
      <c r="AA1087" s="23">
        <v>958058</v>
      </c>
      <c r="AB1087" s="23">
        <v>949252</v>
      </c>
      <c r="AC1087" s="23">
        <v>321895</v>
      </c>
      <c r="AD1087" s="23">
        <v>7214</v>
      </c>
      <c r="AE1087" s="23">
        <v>15980</v>
      </c>
      <c r="AF1087" s="23">
        <v>2252399</v>
      </c>
      <c r="AG1087">
        <f t="shared" si="16"/>
        <v>6.1220632921401218E-4</v>
      </c>
    </row>
    <row r="1088" spans="1:33">
      <c r="A1088" t="s">
        <v>59</v>
      </c>
      <c r="B1088" t="s">
        <v>1</v>
      </c>
      <c r="C1088">
        <v>1988</v>
      </c>
      <c r="D1088">
        <v>0</v>
      </c>
      <c r="E1088">
        <v>4.1500000000000004</v>
      </c>
      <c r="F1088">
        <v>12326</v>
      </c>
      <c r="G1088">
        <v>8104</v>
      </c>
      <c r="H1088">
        <v>0</v>
      </c>
      <c r="I1088">
        <v>0</v>
      </c>
      <c r="J1088">
        <v>0</v>
      </c>
      <c r="K1088">
        <v>20430</v>
      </c>
      <c r="Z1088" s="24">
        <v>4.5400000000000003E-2</v>
      </c>
      <c r="AA1088" s="23">
        <v>21774</v>
      </c>
      <c r="AB1088" s="23">
        <v>44539</v>
      </c>
      <c r="AC1088" s="23">
        <v>2972</v>
      </c>
      <c r="AD1088" s="23">
        <v>0</v>
      </c>
      <c r="AE1088" s="23">
        <v>0</v>
      </c>
      <c r="AF1088" s="23">
        <v>69285</v>
      </c>
      <c r="AG1088">
        <f t="shared" si="16"/>
        <v>1.8831794686284639E-5</v>
      </c>
    </row>
    <row r="1089" spans="1:33">
      <c r="A1089" t="s">
        <v>59</v>
      </c>
      <c r="B1089" t="s">
        <v>1</v>
      </c>
      <c r="C1089">
        <v>1989</v>
      </c>
      <c r="D1089">
        <v>0</v>
      </c>
      <c r="E1089">
        <v>5.97</v>
      </c>
      <c r="F1089">
        <v>8383</v>
      </c>
      <c r="G1089">
        <v>7791</v>
      </c>
      <c r="H1089">
        <v>0</v>
      </c>
      <c r="I1089">
        <v>0</v>
      </c>
      <c r="J1089">
        <v>312</v>
      </c>
      <c r="K1089">
        <v>16486</v>
      </c>
      <c r="Z1089" s="24">
        <v>4.5400000000000003E-2</v>
      </c>
      <c r="AA1089" s="23">
        <v>100342</v>
      </c>
      <c r="AB1089" s="23">
        <v>217107</v>
      </c>
      <c r="AC1089" s="23">
        <v>0</v>
      </c>
      <c r="AD1089" s="23">
        <v>215</v>
      </c>
      <c r="AE1089" s="23">
        <v>7542</v>
      </c>
      <c r="AF1089" s="23">
        <v>325206</v>
      </c>
      <c r="AG1089">
        <f t="shared" si="16"/>
        <v>8.8391608901607589E-5</v>
      </c>
    </row>
    <row r="1090" spans="1:33">
      <c r="A1090" t="s">
        <v>59</v>
      </c>
      <c r="B1090" t="s">
        <v>1</v>
      </c>
      <c r="C1090">
        <v>1990</v>
      </c>
      <c r="D1090">
        <v>0</v>
      </c>
      <c r="E1090">
        <v>9.3000000000000007</v>
      </c>
      <c r="F1090">
        <v>14170</v>
      </c>
      <c r="G1090">
        <v>3060</v>
      </c>
      <c r="H1090">
        <v>220</v>
      </c>
      <c r="I1090">
        <v>12</v>
      </c>
      <c r="J1090">
        <v>0</v>
      </c>
      <c r="K1090">
        <v>17462</v>
      </c>
      <c r="Z1090" s="24">
        <v>4.5400000000000003E-2</v>
      </c>
      <c r="AA1090" s="23">
        <v>1722952</v>
      </c>
      <c r="AB1090" s="23">
        <v>314687</v>
      </c>
      <c r="AC1090" s="23">
        <v>2004639</v>
      </c>
      <c r="AD1090" s="23">
        <v>0</v>
      </c>
      <c r="AE1090" s="23">
        <v>578002</v>
      </c>
      <c r="AF1090" s="23">
        <v>4620280</v>
      </c>
      <c r="AG1090">
        <f t="shared" si="16"/>
        <v>1.25580088551847E-3</v>
      </c>
    </row>
    <row r="1091" spans="1:33">
      <c r="A1091" t="s">
        <v>59</v>
      </c>
      <c r="B1091" t="s">
        <v>1</v>
      </c>
      <c r="C1091">
        <v>1991</v>
      </c>
      <c r="D1091">
        <v>0</v>
      </c>
      <c r="E1091">
        <v>4.99</v>
      </c>
      <c r="F1091">
        <v>6971</v>
      </c>
      <c r="G1091">
        <v>7671</v>
      </c>
      <c r="H1091">
        <v>0</v>
      </c>
      <c r="I1091">
        <v>0</v>
      </c>
      <c r="J1091">
        <v>549</v>
      </c>
      <c r="K1091">
        <v>15191</v>
      </c>
      <c r="Z1091" s="24">
        <v>4.5499999999999999E-2</v>
      </c>
      <c r="AA1091" s="23">
        <v>10000</v>
      </c>
      <c r="AB1091" s="23">
        <v>7000</v>
      </c>
      <c r="AC1091" s="23">
        <v>0</v>
      </c>
      <c r="AD1091" s="23">
        <v>0</v>
      </c>
      <c r="AE1091" s="23">
        <v>0</v>
      </c>
      <c r="AF1091" s="23">
        <v>17000</v>
      </c>
      <c r="AG1091">
        <f t="shared" ref="AG1091:AG1154" si="17">AF1091/AF$3340</f>
        <v>4.6206323109885094E-6</v>
      </c>
    </row>
    <row r="1092" spans="1:33">
      <c r="A1092" t="s">
        <v>59</v>
      </c>
      <c r="B1092" t="s">
        <v>1</v>
      </c>
      <c r="C1092">
        <v>1992</v>
      </c>
      <c r="D1092">
        <v>0</v>
      </c>
      <c r="E1092">
        <v>3.52</v>
      </c>
      <c r="F1092">
        <v>7988</v>
      </c>
      <c r="G1092">
        <v>7606</v>
      </c>
      <c r="H1092">
        <v>0</v>
      </c>
      <c r="I1092">
        <v>0</v>
      </c>
      <c r="J1092">
        <v>1036</v>
      </c>
      <c r="K1092">
        <v>16630</v>
      </c>
      <c r="Z1092" s="24">
        <v>4.5499999999999999E-2</v>
      </c>
      <c r="AA1092" s="23">
        <v>11000</v>
      </c>
      <c r="AB1092" s="23">
        <v>8000</v>
      </c>
      <c r="AC1092" s="23">
        <v>0</v>
      </c>
      <c r="AD1092" s="23">
        <v>0</v>
      </c>
      <c r="AE1092" s="23">
        <v>0</v>
      </c>
      <c r="AF1092" s="23">
        <v>19000</v>
      </c>
      <c r="AG1092">
        <f t="shared" si="17"/>
        <v>5.1642361122812752E-6</v>
      </c>
    </row>
    <row r="1093" spans="1:33">
      <c r="A1093" t="s">
        <v>59</v>
      </c>
      <c r="B1093" t="s">
        <v>1</v>
      </c>
      <c r="C1093">
        <v>1993</v>
      </c>
      <c r="D1093">
        <v>0</v>
      </c>
      <c r="E1093">
        <v>0</v>
      </c>
      <c r="F1093">
        <v>7253</v>
      </c>
      <c r="G1093">
        <v>8499</v>
      </c>
      <c r="H1093">
        <v>609</v>
      </c>
      <c r="I1093">
        <v>0</v>
      </c>
      <c r="J1093">
        <v>323</v>
      </c>
      <c r="K1093">
        <v>16684</v>
      </c>
      <c r="Z1093" s="24">
        <v>4.5499999999999999E-2</v>
      </c>
      <c r="AA1093" s="23">
        <v>40960</v>
      </c>
      <c r="AB1093" s="23">
        <v>29507</v>
      </c>
      <c r="AC1093" s="23">
        <v>0</v>
      </c>
      <c r="AD1093" s="23">
        <v>400</v>
      </c>
      <c r="AE1093" s="23">
        <v>4730</v>
      </c>
      <c r="AF1093" s="23">
        <v>75597</v>
      </c>
      <c r="AG1093">
        <f t="shared" si="17"/>
        <v>2.0547408283164606E-5</v>
      </c>
    </row>
    <row r="1094" spans="1:33">
      <c r="A1094" t="s">
        <v>59</v>
      </c>
      <c r="B1094" t="s">
        <v>1</v>
      </c>
      <c r="C1094">
        <v>1994</v>
      </c>
      <c r="D1094">
        <v>0</v>
      </c>
      <c r="E1094">
        <v>0</v>
      </c>
      <c r="F1094">
        <v>11164</v>
      </c>
      <c r="G1094">
        <v>9522</v>
      </c>
      <c r="H1094">
        <v>602</v>
      </c>
      <c r="I1094">
        <v>0</v>
      </c>
      <c r="J1094">
        <v>0</v>
      </c>
      <c r="K1094">
        <v>21288</v>
      </c>
      <c r="Z1094" s="24">
        <v>4.5499999999999999E-2</v>
      </c>
      <c r="AA1094" s="23">
        <v>40960</v>
      </c>
      <c r="AB1094" s="23">
        <v>29507</v>
      </c>
      <c r="AC1094" s="23">
        <v>0</v>
      </c>
      <c r="AD1094" s="23">
        <v>400</v>
      </c>
      <c r="AE1094" s="23">
        <v>4730</v>
      </c>
      <c r="AF1094" s="23">
        <v>75597</v>
      </c>
      <c r="AG1094">
        <f t="shared" si="17"/>
        <v>2.0547408283164606E-5</v>
      </c>
    </row>
    <row r="1095" spans="1:33">
      <c r="A1095" t="s">
        <v>59</v>
      </c>
      <c r="B1095" t="s">
        <v>1</v>
      </c>
      <c r="C1095">
        <v>1995</v>
      </c>
      <c r="D1095">
        <v>0</v>
      </c>
      <c r="E1095">
        <v>0</v>
      </c>
      <c r="F1095">
        <v>8290</v>
      </c>
      <c r="G1095">
        <v>7809</v>
      </c>
      <c r="H1095">
        <v>2916</v>
      </c>
      <c r="I1095">
        <v>0</v>
      </c>
      <c r="J1095">
        <v>0</v>
      </c>
      <c r="K1095">
        <v>19015</v>
      </c>
      <c r="Z1095" s="24">
        <v>4.5499999999999999E-2</v>
      </c>
      <c r="AA1095" s="23">
        <v>65208</v>
      </c>
      <c r="AB1095" s="23">
        <v>61422</v>
      </c>
      <c r="AC1095" s="23">
        <v>48484</v>
      </c>
      <c r="AD1095" s="23">
        <v>0</v>
      </c>
      <c r="AE1095" s="23">
        <v>0</v>
      </c>
      <c r="AF1095" s="23">
        <v>175114</v>
      </c>
      <c r="AG1095">
        <f t="shared" si="17"/>
        <v>4.759631802979069E-5</v>
      </c>
    </row>
    <row r="1096" spans="1:33">
      <c r="A1096" t="s">
        <v>59</v>
      </c>
      <c r="B1096" t="s">
        <v>1</v>
      </c>
      <c r="C1096">
        <v>1996</v>
      </c>
      <c r="D1096">
        <v>0</v>
      </c>
      <c r="E1096">
        <v>0.15</v>
      </c>
      <c r="F1096">
        <v>9325</v>
      </c>
      <c r="G1096">
        <v>11335</v>
      </c>
      <c r="H1096">
        <v>0</v>
      </c>
      <c r="I1096">
        <v>0</v>
      </c>
      <c r="J1096">
        <v>0</v>
      </c>
      <c r="K1096">
        <v>20660</v>
      </c>
      <c r="Z1096" s="24">
        <v>4.5499999999999999E-2</v>
      </c>
      <c r="AA1096" s="23">
        <v>1829151</v>
      </c>
      <c r="AB1096" s="23">
        <v>321503</v>
      </c>
      <c r="AC1096" s="23">
        <v>2755154</v>
      </c>
      <c r="AD1096" s="23">
        <v>23182</v>
      </c>
      <c r="AE1096" s="23">
        <v>542106</v>
      </c>
      <c r="AF1096" s="23">
        <v>5471096</v>
      </c>
      <c r="AG1096">
        <f t="shared" si="17"/>
        <v>1.4870542914188229E-3</v>
      </c>
    </row>
    <row r="1097" spans="1:33">
      <c r="A1097" t="s">
        <v>59</v>
      </c>
      <c r="B1097" t="s">
        <v>1</v>
      </c>
      <c r="C1097">
        <v>1997</v>
      </c>
      <c r="D1097">
        <v>0</v>
      </c>
      <c r="E1097">
        <v>1.08</v>
      </c>
      <c r="F1097">
        <v>9125</v>
      </c>
      <c r="G1097">
        <v>2299</v>
      </c>
      <c r="H1097">
        <v>9117</v>
      </c>
      <c r="I1097">
        <v>0</v>
      </c>
      <c r="J1097">
        <v>1377</v>
      </c>
      <c r="K1097">
        <v>21918</v>
      </c>
      <c r="Z1097" s="24">
        <v>4.5599999999999995E-2</v>
      </c>
      <c r="AA1097" s="23">
        <v>3201</v>
      </c>
      <c r="AB1097" s="23">
        <v>3758</v>
      </c>
      <c r="AC1097" s="23">
        <v>994</v>
      </c>
      <c r="AD1097" s="23">
        <v>0</v>
      </c>
      <c r="AE1097" s="23">
        <v>0</v>
      </c>
      <c r="AF1097" s="23">
        <v>7953</v>
      </c>
      <c r="AG1097">
        <f t="shared" si="17"/>
        <v>2.161640515840683E-6</v>
      </c>
    </row>
    <row r="1098" spans="1:33">
      <c r="A1098" t="s">
        <v>59</v>
      </c>
      <c r="B1098" t="s">
        <v>1</v>
      </c>
      <c r="C1098">
        <v>1998</v>
      </c>
      <c r="D1098">
        <v>0</v>
      </c>
      <c r="E1098">
        <v>0</v>
      </c>
      <c r="F1098">
        <v>9600</v>
      </c>
      <c r="G1098">
        <v>12319</v>
      </c>
      <c r="H1098">
        <v>0</v>
      </c>
      <c r="I1098">
        <v>0</v>
      </c>
      <c r="J1098">
        <v>705</v>
      </c>
      <c r="K1098">
        <v>22624</v>
      </c>
      <c r="Z1098" s="24">
        <v>4.5599999999999995E-2</v>
      </c>
      <c r="AA1098" s="23">
        <v>70955</v>
      </c>
      <c r="AB1098" s="23">
        <v>46910</v>
      </c>
      <c r="AC1098" s="23">
        <v>31254</v>
      </c>
      <c r="AD1098" s="23">
        <v>0</v>
      </c>
      <c r="AE1098" s="23">
        <v>0</v>
      </c>
      <c r="AF1098" s="23">
        <v>149119</v>
      </c>
      <c r="AG1098">
        <f t="shared" si="17"/>
        <v>4.0530827622487971E-5</v>
      </c>
    </row>
    <row r="1099" spans="1:33">
      <c r="A1099" t="s">
        <v>59</v>
      </c>
      <c r="B1099" t="s">
        <v>1</v>
      </c>
      <c r="C1099">
        <v>1999</v>
      </c>
      <c r="D1099">
        <v>0</v>
      </c>
      <c r="E1099">
        <v>10.5</v>
      </c>
      <c r="F1099">
        <v>9600</v>
      </c>
      <c r="G1099">
        <v>12319</v>
      </c>
      <c r="H1099">
        <v>0</v>
      </c>
      <c r="I1099">
        <v>0</v>
      </c>
      <c r="J1099">
        <v>705</v>
      </c>
      <c r="K1099">
        <v>22624</v>
      </c>
      <c r="Z1099" s="24">
        <v>4.5599999999999995E-2</v>
      </c>
      <c r="AA1099" s="23">
        <v>119909</v>
      </c>
      <c r="AB1099" s="23">
        <v>85455</v>
      </c>
      <c r="AC1099" s="23">
        <v>165112</v>
      </c>
      <c r="AD1099" s="23">
        <v>990</v>
      </c>
      <c r="AE1099" s="23">
        <v>25571</v>
      </c>
      <c r="AF1099" s="23">
        <v>397037</v>
      </c>
      <c r="AG1099">
        <f t="shared" si="17"/>
        <v>1.0791541122693792E-4</v>
      </c>
    </row>
    <row r="1100" spans="1:33">
      <c r="A1100" t="s">
        <v>59</v>
      </c>
      <c r="B1100" t="s">
        <v>1</v>
      </c>
      <c r="C1100">
        <v>2000</v>
      </c>
      <c r="D1100">
        <v>0</v>
      </c>
      <c r="E1100">
        <v>2.27</v>
      </c>
      <c r="F1100">
        <v>10336</v>
      </c>
      <c r="G1100">
        <v>14859</v>
      </c>
      <c r="H1100">
        <v>0</v>
      </c>
      <c r="I1100">
        <v>0</v>
      </c>
      <c r="J1100">
        <v>746</v>
      </c>
      <c r="K1100">
        <v>25941</v>
      </c>
      <c r="Z1100" s="24">
        <v>4.5599999999999995E-2</v>
      </c>
      <c r="AA1100" s="23">
        <v>319857</v>
      </c>
      <c r="AB1100" s="23">
        <v>197177</v>
      </c>
      <c r="AC1100" s="23">
        <v>0</v>
      </c>
      <c r="AD1100" s="23">
        <v>0</v>
      </c>
      <c r="AE1100" s="23">
        <v>0</v>
      </c>
      <c r="AF1100" s="23">
        <v>517034</v>
      </c>
      <c r="AG1100">
        <f t="shared" si="17"/>
        <v>1.4053082389880192E-4</v>
      </c>
    </row>
    <row r="1101" spans="1:33">
      <c r="A1101" t="s">
        <v>59</v>
      </c>
      <c r="B1101" t="s">
        <v>1</v>
      </c>
      <c r="C1101">
        <v>2001</v>
      </c>
      <c r="D1101">
        <v>0</v>
      </c>
      <c r="E1101">
        <v>0.18</v>
      </c>
      <c r="F1101">
        <v>14298</v>
      </c>
      <c r="G1101">
        <v>15465</v>
      </c>
      <c r="H1101">
        <v>0</v>
      </c>
      <c r="I1101">
        <v>0</v>
      </c>
      <c r="J1101">
        <v>0</v>
      </c>
      <c r="K1101">
        <v>29763</v>
      </c>
      <c r="Z1101" s="24">
        <v>4.5700000000000005E-2</v>
      </c>
      <c r="AA1101" s="23">
        <v>62000</v>
      </c>
      <c r="AB1101" s="23">
        <v>16000</v>
      </c>
      <c r="AC1101" s="23">
        <v>25000</v>
      </c>
      <c r="AD1101" s="23">
        <v>400</v>
      </c>
      <c r="AE1101" s="23">
        <v>7300</v>
      </c>
      <c r="AF1101" s="23">
        <v>110700</v>
      </c>
      <c r="AG1101">
        <f t="shared" si="17"/>
        <v>3.0088470401554586E-5</v>
      </c>
    </row>
    <row r="1102" spans="1:33">
      <c r="A1102" t="s">
        <v>59</v>
      </c>
      <c r="B1102" t="s">
        <v>1</v>
      </c>
      <c r="C1102">
        <v>2002</v>
      </c>
      <c r="D1102">
        <v>0</v>
      </c>
      <c r="E1102">
        <v>7.88</v>
      </c>
      <c r="F1102">
        <v>11396</v>
      </c>
      <c r="G1102">
        <v>16027</v>
      </c>
      <c r="H1102">
        <v>0</v>
      </c>
      <c r="I1102">
        <v>0</v>
      </c>
      <c r="J1102">
        <v>0</v>
      </c>
      <c r="K1102">
        <v>27423</v>
      </c>
      <c r="Z1102" s="24">
        <v>4.5700000000000005E-2</v>
      </c>
      <c r="AA1102" s="23">
        <v>140624</v>
      </c>
      <c r="AB1102" s="23">
        <v>412822</v>
      </c>
      <c r="AC1102" s="23">
        <v>170824</v>
      </c>
      <c r="AD1102" s="23">
        <v>265</v>
      </c>
      <c r="AE1102" s="23">
        <v>0</v>
      </c>
      <c r="AF1102" s="23">
        <v>724535</v>
      </c>
      <c r="AG1102">
        <f t="shared" si="17"/>
        <v>1.9692999008482702E-4</v>
      </c>
    </row>
    <row r="1103" spans="1:33">
      <c r="A1103" t="s">
        <v>59</v>
      </c>
      <c r="B1103" t="s">
        <v>1</v>
      </c>
      <c r="C1103">
        <v>2003</v>
      </c>
      <c r="D1103">
        <v>0</v>
      </c>
      <c r="E1103">
        <v>4.59</v>
      </c>
      <c r="F1103">
        <v>12530</v>
      </c>
      <c r="G1103">
        <v>15156</v>
      </c>
      <c r="H1103">
        <v>0</v>
      </c>
      <c r="I1103">
        <v>0</v>
      </c>
      <c r="J1103">
        <v>0</v>
      </c>
      <c r="K1103">
        <v>27686</v>
      </c>
      <c r="Z1103" s="24">
        <v>4.5700000000000005E-2</v>
      </c>
      <c r="AA1103" s="23">
        <v>3436872</v>
      </c>
      <c r="AB1103" s="23">
        <v>2082247</v>
      </c>
      <c r="AC1103" s="23">
        <v>991553</v>
      </c>
      <c r="AD1103" s="23">
        <v>22221</v>
      </c>
      <c r="AE1103" s="23">
        <v>0</v>
      </c>
      <c r="AF1103" s="23">
        <v>6532893</v>
      </c>
      <c r="AG1103">
        <f t="shared" si="17"/>
        <v>1.7756527341194503E-3</v>
      </c>
    </row>
    <row r="1104" spans="1:33">
      <c r="A1104" t="s">
        <v>59</v>
      </c>
      <c r="B1104" t="s">
        <v>1</v>
      </c>
      <c r="C1104">
        <v>2004</v>
      </c>
      <c r="D1104">
        <v>0</v>
      </c>
      <c r="E1104">
        <v>7.65</v>
      </c>
      <c r="F1104">
        <v>12748</v>
      </c>
      <c r="G1104">
        <v>4993</v>
      </c>
      <c r="H1104">
        <v>11100</v>
      </c>
      <c r="I1104">
        <v>0</v>
      </c>
      <c r="J1104">
        <v>0</v>
      </c>
      <c r="K1104">
        <v>28841</v>
      </c>
      <c r="Z1104" s="24">
        <v>4.58E-2</v>
      </c>
      <c r="AA1104" s="23">
        <v>14384</v>
      </c>
      <c r="AB1104" s="23">
        <v>4125</v>
      </c>
      <c r="AC1104" s="23">
        <v>0</v>
      </c>
      <c r="AD1104" s="23">
        <v>0</v>
      </c>
      <c r="AE1104" s="23">
        <v>0</v>
      </c>
      <c r="AF1104" s="23">
        <v>18509</v>
      </c>
      <c r="AG1104">
        <f t="shared" si="17"/>
        <v>5.0307813790639007E-6</v>
      </c>
    </row>
    <row r="1105" spans="1:33">
      <c r="A1105" t="s">
        <v>59</v>
      </c>
      <c r="B1105" t="s">
        <v>1</v>
      </c>
      <c r="C1105">
        <v>2005</v>
      </c>
      <c r="D1105">
        <v>0</v>
      </c>
      <c r="E1105">
        <v>0</v>
      </c>
      <c r="F1105">
        <v>12747</v>
      </c>
      <c r="G1105">
        <v>4994</v>
      </c>
      <c r="H1105">
        <v>11100</v>
      </c>
      <c r="I1105">
        <v>0</v>
      </c>
      <c r="J1105">
        <v>0</v>
      </c>
      <c r="K1105">
        <v>28841</v>
      </c>
      <c r="Z1105" s="24">
        <v>4.58E-2</v>
      </c>
      <c r="AA1105" s="23">
        <v>6460</v>
      </c>
      <c r="AB1105" s="23">
        <v>26580</v>
      </c>
      <c r="AC1105" s="23">
        <v>0</v>
      </c>
      <c r="AD1105" s="23">
        <v>0</v>
      </c>
      <c r="AE1105" s="23">
        <v>0</v>
      </c>
      <c r="AF1105" s="23">
        <v>33040</v>
      </c>
      <c r="AG1105">
        <f t="shared" si="17"/>
        <v>8.9803347973564901E-6</v>
      </c>
    </row>
    <row r="1106" spans="1:33">
      <c r="A1106" t="s">
        <v>59</v>
      </c>
      <c r="B1106" t="s">
        <v>1</v>
      </c>
      <c r="C1106">
        <v>2006</v>
      </c>
      <c r="D1106">
        <v>0</v>
      </c>
      <c r="E1106">
        <v>0</v>
      </c>
      <c r="F1106">
        <v>13512</v>
      </c>
      <c r="G1106">
        <v>15162</v>
      </c>
      <c r="H1106">
        <v>1250</v>
      </c>
      <c r="I1106">
        <v>0</v>
      </c>
      <c r="J1106">
        <v>0</v>
      </c>
      <c r="K1106">
        <v>29924</v>
      </c>
      <c r="Z1106" s="24">
        <v>4.58E-2</v>
      </c>
      <c r="AA1106" s="23">
        <v>6578</v>
      </c>
      <c r="AB1106" s="23">
        <v>23158</v>
      </c>
      <c r="AC1106" s="23">
        <v>3654</v>
      </c>
      <c r="AD1106" s="23">
        <v>0</v>
      </c>
      <c r="AE1106" s="23">
        <v>0</v>
      </c>
      <c r="AF1106" s="23">
        <v>33390</v>
      </c>
      <c r="AG1106">
        <f t="shared" si="17"/>
        <v>9.0754654625827248E-6</v>
      </c>
    </row>
    <row r="1107" spans="1:33">
      <c r="A1107" t="s">
        <v>60</v>
      </c>
      <c r="B1107" t="s">
        <v>1</v>
      </c>
      <c r="C1107">
        <v>1988</v>
      </c>
      <c r="D1107">
        <v>0</v>
      </c>
      <c r="E1107">
        <v>4.09</v>
      </c>
      <c r="F1107">
        <v>930478</v>
      </c>
      <c r="G1107">
        <v>896832</v>
      </c>
      <c r="H1107">
        <v>298667</v>
      </c>
      <c r="I1107">
        <v>6335</v>
      </c>
      <c r="J1107">
        <v>0</v>
      </c>
      <c r="K1107">
        <v>2132312</v>
      </c>
      <c r="Z1107" s="24">
        <v>4.58E-2</v>
      </c>
      <c r="AA1107" s="23">
        <v>42032</v>
      </c>
      <c r="AB1107" s="23">
        <v>45016</v>
      </c>
      <c r="AC1107" s="23">
        <v>49566</v>
      </c>
      <c r="AD1107" s="23">
        <v>0</v>
      </c>
      <c r="AE1107" s="23">
        <v>0</v>
      </c>
      <c r="AF1107" s="23">
        <v>136614</v>
      </c>
      <c r="AG1107">
        <f t="shared" si="17"/>
        <v>3.7131944854904949E-5</v>
      </c>
    </row>
    <row r="1108" spans="1:33">
      <c r="A1108" t="s">
        <v>60</v>
      </c>
      <c r="B1108" t="s">
        <v>1</v>
      </c>
      <c r="C1108">
        <v>1989</v>
      </c>
      <c r="D1108">
        <v>0</v>
      </c>
      <c r="E1108">
        <v>4.8499999999999996</v>
      </c>
      <c r="F1108">
        <v>959619</v>
      </c>
      <c r="G1108">
        <v>946261</v>
      </c>
      <c r="H1108">
        <v>296526</v>
      </c>
      <c r="I1108">
        <v>6530</v>
      </c>
      <c r="J1108">
        <v>0</v>
      </c>
      <c r="K1108">
        <v>2208936</v>
      </c>
      <c r="Z1108" s="24">
        <v>4.58E-2</v>
      </c>
      <c r="AA1108" s="23">
        <v>140166</v>
      </c>
      <c r="AB1108" s="23">
        <v>375549</v>
      </c>
      <c r="AC1108" s="23">
        <v>146424</v>
      </c>
      <c r="AD1108" s="23">
        <v>253</v>
      </c>
      <c r="AE1108" s="23">
        <v>0</v>
      </c>
      <c r="AF1108" s="23">
        <v>662392</v>
      </c>
      <c r="AG1108">
        <f t="shared" si="17"/>
        <v>1.8003940457295885E-4</v>
      </c>
    </row>
    <row r="1109" spans="1:33">
      <c r="A1109" t="s">
        <v>60</v>
      </c>
      <c r="B1109" t="s">
        <v>1</v>
      </c>
      <c r="C1109">
        <v>1990</v>
      </c>
      <c r="D1109">
        <v>0</v>
      </c>
      <c r="E1109">
        <v>4.53</v>
      </c>
      <c r="F1109">
        <v>958058</v>
      </c>
      <c r="G1109">
        <v>949252</v>
      </c>
      <c r="H1109">
        <v>321895</v>
      </c>
      <c r="I1109">
        <v>7214</v>
      </c>
      <c r="J1109">
        <v>15980</v>
      </c>
      <c r="K1109">
        <v>2252399</v>
      </c>
      <c r="Z1109" s="24">
        <v>4.58E-2</v>
      </c>
      <c r="AA1109" s="23">
        <v>0</v>
      </c>
      <c r="AB1109" s="23">
        <v>0</v>
      </c>
      <c r="AC1109" s="23">
        <v>761492</v>
      </c>
      <c r="AD1109" s="23">
        <v>0</v>
      </c>
      <c r="AE1109" s="23">
        <v>0</v>
      </c>
      <c r="AF1109" s="23">
        <v>761492</v>
      </c>
      <c r="AG1109">
        <f t="shared" si="17"/>
        <v>2.0697497292701539E-4</v>
      </c>
    </row>
    <row r="1110" spans="1:33">
      <c r="A1110" t="s">
        <v>60</v>
      </c>
      <c r="B1110" t="s">
        <v>1</v>
      </c>
      <c r="C1110">
        <v>1991</v>
      </c>
      <c r="D1110">
        <v>0</v>
      </c>
      <c r="E1110">
        <v>3.58</v>
      </c>
      <c r="F1110">
        <v>968937</v>
      </c>
      <c r="G1110">
        <v>930530</v>
      </c>
      <c r="H1110">
        <v>292358</v>
      </c>
      <c r="I1110">
        <v>8200</v>
      </c>
      <c r="J1110">
        <v>16238</v>
      </c>
      <c r="K1110">
        <v>2216263</v>
      </c>
      <c r="Z1110" s="24">
        <v>4.5899999999999996E-2</v>
      </c>
      <c r="AA1110" s="23">
        <v>12530</v>
      </c>
      <c r="AB1110" s="23">
        <v>15156</v>
      </c>
      <c r="AC1110" s="23">
        <v>0</v>
      </c>
      <c r="AD1110" s="23">
        <v>0</v>
      </c>
      <c r="AE1110" s="23">
        <v>0</v>
      </c>
      <c r="AF1110" s="23">
        <v>27686</v>
      </c>
      <c r="AG1110">
        <f t="shared" si="17"/>
        <v>7.5251074212957567E-6</v>
      </c>
    </row>
    <row r="1111" spans="1:33">
      <c r="A1111" t="s">
        <v>60</v>
      </c>
      <c r="B1111" t="s">
        <v>1</v>
      </c>
      <c r="C1111">
        <v>1992</v>
      </c>
      <c r="D1111">
        <v>0</v>
      </c>
      <c r="E1111">
        <v>3.79</v>
      </c>
      <c r="F1111">
        <v>899540</v>
      </c>
      <c r="G1111">
        <v>934760</v>
      </c>
      <c r="H1111">
        <v>433703</v>
      </c>
      <c r="I1111">
        <v>7587</v>
      </c>
      <c r="J1111">
        <v>15105</v>
      </c>
      <c r="K1111">
        <v>2290695</v>
      </c>
      <c r="Z1111" s="24">
        <v>4.5899999999999996E-2</v>
      </c>
      <c r="AA1111" s="23">
        <v>14752</v>
      </c>
      <c r="AB1111" s="23">
        <v>17222</v>
      </c>
      <c r="AC1111" s="23">
        <v>0</v>
      </c>
      <c r="AD1111" s="23">
        <v>0</v>
      </c>
      <c r="AE1111" s="23">
        <v>0</v>
      </c>
      <c r="AF1111" s="23">
        <v>31974</v>
      </c>
      <c r="AG1111">
        <f t="shared" si="17"/>
        <v>8.6905939712674461E-6</v>
      </c>
    </row>
    <row r="1112" spans="1:33">
      <c r="A1112" t="s">
        <v>60</v>
      </c>
      <c r="B1112" t="s">
        <v>1</v>
      </c>
      <c r="C1112">
        <v>1993</v>
      </c>
      <c r="D1112">
        <v>0</v>
      </c>
      <c r="E1112">
        <v>3.79</v>
      </c>
      <c r="F1112">
        <v>1004182</v>
      </c>
      <c r="G1112">
        <v>951049</v>
      </c>
      <c r="H1112">
        <v>504867</v>
      </c>
      <c r="I1112">
        <v>6510</v>
      </c>
      <c r="J1112">
        <v>13417</v>
      </c>
      <c r="K1112">
        <v>2480025</v>
      </c>
      <c r="Z1112" s="24">
        <v>4.5899999999999996E-2</v>
      </c>
      <c r="AA1112" s="23">
        <v>44306</v>
      </c>
      <c r="AB1112" s="23">
        <v>47944</v>
      </c>
      <c r="AC1112" s="23">
        <v>0</v>
      </c>
      <c r="AD1112" s="23">
        <v>0</v>
      </c>
      <c r="AE1112" s="23">
        <v>1398</v>
      </c>
      <c r="AF1112" s="23">
        <v>93648</v>
      </c>
      <c r="AG1112">
        <f t="shared" si="17"/>
        <v>2.5453704391732464E-5</v>
      </c>
    </row>
    <row r="1113" spans="1:33">
      <c r="A1113" t="s">
        <v>60</v>
      </c>
      <c r="B1113" t="s">
        <v>1</v>
      </c>
      <c r="C1113">
        <v>1994</v>
      </c>
      <c r="D1113">
        <v>0</v>
      </c>
      <c r="E1113">
        <v>3.37</v>
      </c>
      <c r="F1113">
        <v>969124</v>
      </c>
      <c r="G1113">
        <v>973389</v>
      </c>
      <c r="H1113">
        <v>493361</v>
      </c>
      <c r="I1113">
        <v>7130</v>
      </c>
      <c r="J1113">
        <v>14866</v>
      </c>
      <c r="K1113">
        <v>2457870</v>
      </c>
      <c r="Z1113" s="24">
        <v>4.5899999999999996E-2</v>
      </c>
      <c r="AA1113" s="23">
        <v>49111</v>
      </c>
      <c r="AB1113" s="23">
        <v>30609</v>
      </c>
      <c r="AC1113" s="23">
        <v>0</v>
      </c>
      <c r="AD1113" s="23">
        <v>905</v>
      </c>
      <c r="AE1113" s="23">
        <v>18254</v>
      </c>
      <c r="AF1113" s="23">
        <v>98879</v>
      </c>
      <c r="AG1113">
        <f t="shared" si="17"/>
        <v>2.6875500134013694E-5</v>
      </c>
    </row>
    <row r="1114" spans="1:33">
      <c r="A1114" t="s">
        <v>60</v>
      </c>
      <c r="B1114" t="s">
        <v>1</v>
      </c>
      <c r="C1114">
        <v>1995</v>
      </c>
      <c r="D1114">
        <v>0</v>
      </c>
      <c r="E1114">
        <v>4.07</v>
      </c>
      <c r="F1114">
        <v>931199</v>
      </c>
      <c r="G1114">
        <v>964869</v>
      </c>
      <c r="H1114">
        <v>414084</v>
      </c>
      <c r="I1114">
        <v>7343</v>
      </c>
      <c r="J1114">
        <v>14210</v>
      </c>
      <c r="K1114">
        <v>2331705</v>
      </c>
      <c r="Z1114" s="24">
        <v>4.5899999999999996E-2</v>
      </c>
      <c r="AA1114" s="23">
        <v>185354</v>
      </c>
      <c r="AB1114" s="23">
        <v>310659</v>
      </c>
      <c r="AC1114" s="23">
        <v>118181</v>
      </c>
      <c r="AD1114" s="23">
        <v>0</v>
      </c>
      <c r="AE1114" s="23">
        <v>0</v>
      </c>
      <c r="AF1114" s="23">
        <v>614194</v>
      </c>
      <c r="AG1114">
        <f t="shared" si="17"/>
        <v>1.6693909656560448E-4</v>
      </c>
    </row>
    <row r="1115" spans="1:33">
      <c r="A1115" t="s">
        <v>60</v>
      </c>
      <c r="B1115" t="s">
        <v>1</v>
      </c>
      <c r="C1115">
        <v>1996</v>
      </c>
      <c r="D1115">
        <v>0</v>
      </c>
      <c r="E1115">
        <v>4.03</v>
      </c>
      <c r="F1115">
        <v>993949</v>
      </c>
      <c r="G1115">
        <v>1007304</v>
      </c>
      <c r="H1115">
        <v>445923</v>
      </c>
      <c r="I1115">
        <v>7264</v>
      </c>
      <c r="J1115">
        <v>14404</v>
      </c>
      <c r="K1115">
        <v>2468844</v>
      </c>
      <c r="Z1115" s="24">
        <v>4.5999999999999999E-2</v>
      </c>
      <c r="AA1115" s="23">
        <v>31815</v>
      </c>
      <c r="AB1115" s="23">
        <v>17265</v>
      </c>
      <c r="AC1115" s="23">
        <v>60255</v>
      </c>
      <c r="AD1115" s="23">
        <v>97</v>
      </c>
      <c r="AE1115" s="23">
        <v>854</v>
      </c>
      <c r="AF1115" s="23">
        <v>110286</v>
      </c>
      <c r="AG1115">
        <f t="shared" si="17"/>
        <v>2.9975944414686984E-5</v>
      </c>
    </row>
    <row r="1116" spans="1:33">
      <c r="A1116" t="s">
        <v>60</v>
      </c>
      <c r="B1116" t="s">
        <v>1</v>
      </c>
      <c r="C1116">
        <v>1997</v>
      </c>
      <c r="D1116">
        <v>0</v>
      </c>
      <c r="E1116">
        <v>4.0599999999999996</v>
      </c>
      <c r="F1116">
        <v>992473</v>
      </c>
      <c r="G1116">
        <v>1055356</v>
      </c>
      <c r="H1116">
        <v>446425</v>
      </c>
      <c r="I1116">
        <v>7590</v>
      </c>
      <c r="J1116">
        <v>13062</v>
      </c>
      <c r="K1116">
        <v>2514906</v>
      </c>
      <c r="Z1116" s="24">
        <v>4.5999999999999999E-2</v>
      </c>
      <c r="AA1116" s="23">
        <v>91519</v>
      </c>
      <c r="AB1116" s="23">
        <v>47913</v>
      </c>
      <c r="AC1116" s="23">
        <v>53816</v>
      </c>
      <c r="AD1116" s="23">
        <v>908</v>
      </c>
      <c r="AE1116" s="23">
        <v>481</v>
      </c>
      <c r="AF1116" s="23">
        <v>194637</v>
      </c>
      <c r="AG1116">
        <f t="shared" si="17"/>
        <v>5.290270653611003E-5</v>
      </c>
    </row>
    <row r="1117" spans="1:33">
      <c r="A1117" t="s">
        <v>60</v>
      </c>
      <c r="B1117" t="s">
        <v>1</v>
      </c>
      <c r="C1117">
        <v>1998</v>
      </c>
      <c r="D1117">
        <v>0</v>
      </c>
      <c r="E1117">
        <v>5.56</v>
      </c>
      <c r="F1117">
        <v>966340</v>
      </c>
      <c r="G1117">
        <v>1051089</v>
      </c>
      <c r="H1117">
        <v>534087</v>
      </c>
      <c r="I1117">
        <v>7721</v>
      </c>
      <c r="J1117">
        <v>15384</v>
      </c>
      <c r="K1117">
        <v>2574621</v>
      </c>
      <c r="Z1117" s="24">
        <v>4.5999999999999999E-2</v>
      </c>
      <c r="AA1117" s="23">
        <v>102010</v>
      </c>
      <c r="AB1117" s="23">
        <v>54370</v>
      </c>
      <c r="AC1117" s="23">
        <v>47967</v>
      </c>
      <c r="AD1117" s="23">
        <v>1920</v>
      </c>
      <c r="AE1117" s="23">
        <v>19135</v>
      </c>
      <c r="AF1117" s="23">
        <v>225402</v>
      </c>
      <c r="AG1117">
        <f t="shared" si="17"/>
        <v>6.1264692009496E-5</v>
      </c>
    </row>
    <row r="1118" spans="1:33">
      <c r="A1118" t="s">
        <v>60</v>
      </c>
      <c r="B1118" t="s">
        <v>1</v>
      </c>
      <c r="C1118">
        <v>1999</v>
      </c>
      <c r="D1118">
        <v>0</v>
      </c>
      <c r="E1118">
        <v>3.36</v>
      </c>
      <c r="F1118">
        <v>1041791</v>
      </c>
      <c r="G1118">
        <v>1085193</v>
      </c>
      <c r="H1118">
        <v>637239</v>
      </c>
      <c r="I1118">
        <v>8948</v>
      </c>
      <c r="J1118">
        <v>17362</v>
      </c>
      <c r="K1118">
        <v>2790533</v>
      </c>
      <c r="Z1118" s="24">
        <v>4.5999999999999999E-2</v>
      </c>
      <c r="AA1118" s="23">
        <v>327150</v>
      </c>
      <c r="AB1118" s="23">
        <v>147922</v>
      </c>
      <c r="AC1118" s="23">
        <v>66435</v>
      </c>
      <c r="AD1118" s="23">
        <v>1933</v>
      </c>
      <c r="AE1118" s="23">
        <v>0</v>
      </c>
      <c r="AF1118" s="23">
        <v>543440</v>
      </c>
      <c r="AG1118">
        <f t="shared" si="17"/>
        <v>1.4770802488727031E-4</v>
      </c>
    </row>
    <row r="1119" spans="1:33">
      <c r="A1119" t="s">
        <v>60</v>
      </c>
      <c r="B1119" t="s">
        <v>1</v>
      </c>
      <c r="C1119">
        <v>2000</v>
      </c>
      <c r="D1119">
        <v>0</v>
      </c>
      <c r="E1119">
        <v>3.04</v>
      </c>
      <c r="F1119">
        <v>1052355</v>
      </c>
      <c r="G1119">
        <v>1063581</v>
      </c>
      <c r="H1119">
        <v>695666</v>
      </c>
      <c r="I1119">
        <v>10896</v>
      </c>
      <c r="J1119">
        <v>22030</v>
      </c>
      <c r="K1119">
        <v>2844528</v>
      </c>
      <c r="Z1119" s="24">
        <v>4.5999999999999999E-2</v>
      </c>
      <c r="AA1119" s="23">
        <v>3035150</v>
      </c>
      <c r="AB1119" s="23">
        <v>2476764</v>
      </c>
      <c r="AC1119" s="23">
        <v>1705342</v>
      </c>
      <c r="AD1119" s="23">
        <v>22341</v>
      </c>
      <c r="AE1119" s="23">
        <v>14203</v>
      </c>
      <c r="AF1119" s="23">
        <v>7253800</v>
      </c>
      <c r="AG1119">
        <f t="shared" si="17"/>
        <v>1.9715966269087323E-3</v>
      </c>
    </row>
    <row r="1120" spans="1:33">
      <c r="A1120" t="s">
        <v>60</v>
      </c>
      <c r="B1120" t="s">
        <v>1</v>
      </c>
      <c r="C1120">
        <v>2001</v>
      </c>
      <c r="D1120">
        <v>0</v>
      </c>
      <c r="E1120">
        <v>7.21</v>
      </c>
      <c r="F1120">
        <v>0</v>
      </c>
      <c r="G1120">
        <v>0</v>
      </c>
      <c r="H1120">
        <v>0</v>
      </c>
      <c r="I1120">
        <v>0</v>
      </c>
      <c r="J1120">
        <v>0</v>
      </c>
      <c r="K1120">
        <v>0</v>
      </c>
      <c r="Z1120" s="24">
        <v>4.6100000000000002E-2</v>
      </c>
      <c r="AA1120" s="23">
        <v>89999</v>
      </c>
      <c r="AB1120" s="23">
        <v>116636</v>
      </c>
      <c r="AC1120" s="23">
        <v>0</v>
      </c>
      <c r="AD1120" s="23">
        <v>0</v>
      </c>
      <c r="AE1120" s="23">
        <v>0</v>
      </c>
      <c r="AF1120" s="23">
        <v>206635</v>
      </c>
      <c r="AG1120">
        <f t="shared" si="17"/>
        <v>5.6163785740065329E-5</v>
      </c>
    </row>
    <row r="1121" spans="1:33">
      <c r="A1121" t="s">
        <v>60</v>
      </c>
      <c r="B1121" t="s">
        <v>1</v>
      </c>
      <c r="C1121">
        <v>2002</v>
      </c>
      <c r="D1121">
        <v>0</v>
      </c>
      <c r="E1121">
        <v>2.02</v>
      </c>
      <c r="F1121">
        <v>959805</v>
      </c>
      <c r="G1121">
        <v>892865</v>
      </c>
      <c r="H1121">
        <v>675935</v>
      </c>
      <c r="I1121">
        <v>0</v>
      </c>
      <c r="J1121">
        <v>14124</v>
      </c>
      <c r="K1121">
        <v>2542729</v>
      </c>
      <c r="Z1121" s="24">
        <v>4.6100000000000002E-2</v>
      </c>
      <c r="AA1121" s="23">
        <v>146950</v>
      </c>
      <c r="AB1121" s="23">
        <v>452406</v>
      </c>
      <c r="AC1121" s="23">
        <v>212793</v>
      </c>
      <c r="AD1121" s="23">
        <v>0</v>
      </c>
      <c r="AE1121" s="23">
        <v>0</v>
      </c>
      <c r="AF1121" s="23">
        <v>812149</v>
      </c>
      <c r="AG1121">
        <f t="shared" si="17"/>
        <v>2.2074364180805922E-4</v>
      </c>
    </row>
    <row r="1122" spans="1:33">
      <c r="A1122" t="s">
        <v>60</v>
      </c>
      <c r="B1122" t="s">
        <v>1</v>
      </c>
      <c r="C1122">
        <v>2003</v>
      </c>
      <c r="D1122">
        <v>0</v>
      </c>
      <c r="E1122">
        <v>2.02</v>
      </c>
      <c r="F1122">
        <v>930910</v>
      </c>
      <c r="G1122">
        <v>904048</v>
      </c>
      <c r="H1122">
        <v>707200</v>
      </c>
      <c r="I1122">
        <v>0</v>
      </c>
      <c r="J1122">
        <v>0</v>
      </c>
      <c r="K1122">
        <v>2542158</v>
      </c>
      <c r="Z1122" s="24">
        <v>4.6199999999999998E-2</v>
      </c>
      <c r="AA1122" s="23">
        <v>182058</v>
      </c>
      <c r="AB1122" s="23">
        <v>97841</v>
      </c>
      <c r="AC1122" s="23">
        <v>48465</v>
      </c>
      <c r="AD1122" s="23">
        <v>0</v>
      </c>
      <c r="AE1122" s="23">
        <v>0</v>
      </c>
      <c r="AF1122" s="23">
        <v>328364</v>
      </c>
      <c r="AG1122">
        <f t="shared" si="17"/>
        <v>8.9249959303848867E-5</v>
      </c>
    </row>
    <row r="1123" spans="1:33">
      <c r="A1123" t="s">
        <v>60</v>
      </c>
      <c r="B1123" t="s">
        <v>1</v>
      </c>
      <c r="C1123">
        <v>2004</v>
      </c>
      <c r="D1123">
        <v>0</v>
      </c>
      <c r="E1123">
        <v>0.78</v>
      </c>
      <c r="F1123">
        <v>945782</v>
      </c>
      <c r="G1123">
        <v>930374</v>
      </c>
      <c r="H1123">
        <v>757977</v>
      </c>
      <c r="I1123">
        <v>0</v>
      </c>
      <c r="J1123">
        <v>0</v>
      </c>
      <c r="K1123">
        <v>2634133</v>
      </c>
      <c r="Z1123" s="24">
        <v>4.6199999999999998E-2</v>
      </c>
      <c r="AA1123" s="23">
        <v>0</v>
      </c>
      <c r="AB1123" s="23">
        <v>0</v>
      </c>
      <c r="AC1123" s="23">
        <v>917718</v>
      </c>
      <c r="AD1123" s="23">
        <v>0</v>
      </c>
      <c r="AE1123" s="23">
        <v>0</v>
      </c>
      <c r="AF1123" s="23">
        <v>917718</v>
      </c>
      <c r="AG1123">
        <f t="shared" si="17"/>
        <v>2.4943749665739721E-4</v>
      </c>
    </row>
    <row r="1124" spans="1:33">
      <c r="A1124" t="s">
        <v>60</v>
      </c>
      <c r="B1124" t="s">
        <v>1</v>
      </c>
      <c r="C1124">
        <v>2005</v>
      </c>
      <c r="D1124">
        <v>0</v>
      </c>
      <c r="E1124">
        <v>0.32</v>
      </c>
      <c r="F1124">
        <v>960623</v>
      </c>
      <c r="G1124">
        <v>924127</v>
      </c>
      <c r="H1124">
        <v>778424</v>
      </c>
      <c r="I1124">
        <v>0</v>
      </c>
      <c r="J1124">
        <v>0</v>
      </c>
      <c r="K1124">
        <v>2663174</v>
      </c>
      <c r="Z1124" s="24">
        <v>4.6300000000000001E-2</v>
      </c>
      <c r="AA1124" s="23">
        <v>35084</v>
      </c>
      <c r="AB1124" s="23">
        <v>45325</v>
      </c>
      <c r="AC1124" s="23">
        <v>39007</v>
      </c>
      <c r="AD1124" s="23">
        <v>0</v>
      </c>
      <c r="AE1124" s="23">
        <v>0</v>
      </c>
      <c r="AF1124" s="23">
        <v>119416</v>
      </c>
      <c r="AG1124">
        <f t="shared" si="17"/>
        <v>3.2457495767588458E-5</v>
      </c>
    </row>
    <row r="1125" spans="1:33">
      <c r="A1125" t="s">
        <v>60</v>
      </c>
      <c r="B1125" t="s">
        <v>1</v>
      </c>
      <c r="C1125">
        <v>2006</v>
      </c>
      <c r="D1125">
        <v>0</v>
      </c>
      <c r="E1125">
        <v>2.46</v>
      </c>
      <c r="F1125">
        <v>943140</v>
      </c>
      <c r="G1125">
        <v>974369</v>
      </c>
      <c r="H1125">
        <v>772414</v>
      </c>
      <c r="I1125">
        <v>0</v>
      </c>
      <c r="J1125">
        <v>0</v>
      </c>
      <c r="K1125">
        <v>2689923</v>
      </c>
      <c r="Z1125" s="24">
        <v>4.6300000000000001E-2</v>
      </c>
      <c r="AA1125" s="23">
        <v>115960</v>
      </c>
      <c r="AB1125" s="23">
        <v>134404</v>
      </c>
      <c r="AC1125" s="23">
        <v>0</v>
      </c>
      <c r="AD1125" s="23">
        <v>20689</v>
      </c>
      <c r="AE1125" s="23">
        <v>0</v>
      </c>
      <c r="AF1125" s="23">
        <v>271053</v>
      </c>
      <c r="AG1125">
        <f t="shared" si="17"/>
        <v>7.3672720575904021E-5</v>
      </c>
    </row>
    <row r="1126" spans="1:33">
      <c r="A1126" t="s">
        <v>61</v>
      </c>
      <c r="B1126" t="s">
        <v>1</v>
      </c>
      <c r="C1126">
        <v>1988</v>
      </c>
      <c r="D1126">
        <v>0</v>
      </c>
      <c r="E1126">
        <v>8.35</v>
      </c>
      <c r="F1126">
        <v>3381</v>
      </c>
      <c r="G1126">
        <v>1244</v>
      </c>
      <c r="H1126">
        <v>0</v>
      </c>
      <c r="I1126">
        <v>0</v>
      </c>
      <c r="J1126">
        <v>0</v>
      </c>
      <c r="K1126">
        <v>4625</v>
      </c>
      <c r="Z1126" s="24">
        <v>4.6300000000000001E-2</v>
      </c>
      <c r="AA1126" s="23">
        <v>157482</v>
      </c>
      <c r="AB1126" s="23">
        <v>84220</v>
      </c>
      <c r="AC1126" s="23">
        <v>29800</v>
      </c>
      <c r="AD1126" s="23">
        <v>0</v>
      </c>
      <c r="AE1126" s="23">
        <v>0</v>
      </c>
      <c r="AF1126" s="23">
        <v>271502</v>
      </c>
      <c r="AG1126">
        <f t="shared" si="17"/>
        <v>7.3794759629294246E-5</v>
      </c>
    </row>
    <row r="1127" spans="1:33">
      <c r="A1127" t="s">
        <v>61</v>
      </c>
      <c r="B1127" t="s">
        <v>1</v>
      </c>
      <c r="C1127">
        <v>1989</v>
      </c>
      <c r="D1127">
        <v>0</v>
      </c>
      <c r="E1127">
        <v>2.87</v>
      </c>
      <c r="F1127">
        <v>3449</v>
      </c>
      <c r="G1127">
        <v>1463</v>
      </c>
      <c r="H1127">
        <v>0</v>
      </c>
      <c r="I1127">
        <v>0</v>
      </c>
      <c r="J1127">
        <v>0</v>
      </c>
      <c r="K1127">
        <v>4912</v>
      </c>
      <c r="Z1127" s="24">
        <v>4.6300000000000001E-2</v>
      </c>
      <c r="AA1127" s="23">
        <v>211982</v>
      </c>
      <c r="AB1127" s="23">
        <v>119445</v>
      </c>
      <c r="AC1127" s="23">
        <v>67282</v>
      </c>
      <c r="AD1127" s="23">
        <v>1912</v>
      </c>
      <c r="AE1127" s="23">
        <v>2843</v>
      </c>
      <c r="AF1127" s="23">
        <v>403464</v>
      </c>
      <c r="AG1127">
        <f t="shared" si="17"/>
        <v>1.0966228204239223E-4</v>
      </c>
    </row>
    <row r="1128" spans="1:33">
      <c r="A1128" t="s">
        <v>61</v>
      </c>
      <c r="B1128" t="s">
        <v>1</v>
      </c>
      <c r="C1128">
        <v>1990</v>
      </c>
      <c r="D1128">
        <v>0</v>
      </c>
      <c r="E1128">
        <v>2.67</v>
      </c>
      <c r="F1128">
        <v>3512</v>
      </c>
      <c r="G1128">
        <v>1250</v>
      </c>
      <c r="H1128">
        <v>0</v>
      </c>
      <c r="I1128">
        <v>0</v>
      </c>
      <c r="J1128">
        <v>0</v>
      </c>
      <c r="K1128">
        <v>4762</v>
      </c>
      <c r="Z1128" s="24">
        <v>4.6300000000000001E-2</v>
      </c>
      <c r="AA1128" s="23">
        <v>243000</v>
      </c>
      <c r="AB1128" s="23">
        <v>280000</v>
      </c>
      <c r="AC1128" s="23">
        <v>0</v>
      </c>
      <c r="AD1128" s="23">
        <v>0</v>
      </c>
      <c r="AE1128" s="23">
        <v>0</v>
      </c>
      <c r="AF1128" s="23">
        <v>523000</v>
      </c>
      <c r="AG1128">
        <f t="shared" si="17"/>
        <v>1.4215239403805825E-4</v>
      </c>
    </row>
    <row r="1129" spans="1:33">
      <c r="A1129" t="s">
        <v>61</v>
      </c>
      <c r="B1129" t="s">
        <v>1</v>
      </c>
      <c r="C1129">
        <v>1991</v>
      </c>
      <c r="D1129">
        <v>0</v>
      </c>
      <c r="E1129">
        <v>2.84</v>
      </c>
      <c r="F1129">
        <v>3539</v>
      </c>
      <c r="G1129">
        <v>859</v>
      </c>
      <c r="H1129">
        <v>0</v>
      </c>
      <c r="I1129">
        <v>0</v>
      </c>
      <c r="J1129">
        <v>477</v>
      </c>
      <c r="K1129">
        <v>4875</v>
      </c>
      <c r="Z1129" s="24">
        <v>4.6300000000000001E-2</v>
      </c>
      <c r="AA1129" s="23">
        <v>7404372</v>
      </c>
      <c r="AB1129" s="23">
        <v>7287401</v>
      </c>
      <c r="AC1129" s="23">
        <v>4462913</v>
      </c>
      <c r="AD1129" s="23">
        <v>104306</v>
      </c>
      <c r="AE1129" s="23">
        <v>0</v>
      </c>
      <c r="AF1129" s="23">
        <v>19258992</v>
      </c>
      <c r="AG1129">
        <f t="shared" si="17"/>
        <v>5.2346306301334833E-3</v>
      </c>
    </row>
    <row r="1130" spans="1:33">
      <c r="A1130" t="s">
        <v>61</v>
      </c>
      <c r="B1130" t="s">
        <v>1</v>
      </c>
      <c r="C1130">
        <v>1992</v>
      </c>
      <c r="D1130">
        <v>0</v>
      </c>
      <c r="E1130">
        <v>2.4300000000000002</v>
      </c>
      <c r="F1130">
        <v>3539</v>
      </c>
      <c r="G1130">
        <v>845</v>
      </c>
      <c r="H1130">
        <v>0</v>
      </c>
      <c r="I1130">
        <v>0</v>
      </c>
      <c r="J1130">
        <v>475</v>
      </c>
      <c r="K1130">
        <v>4859</v>
      </c>
      <c r="Z1130" s="24">
        <v>4.6399999999999997E-2</v>
      </c>
      <c r="AA1130" s="23">
        <v>45324</v>
      </c>
      <c r="AB1130" s="23">
        <v>14329</v>
      </c>
      <c r="AC1130" s="23">
        <v>13682</v>
      </c>
      <c r="AD1130" s="23">
        <v>0</v>
      </c>
      <c r="AE1130" s="23">
        <v>13290</v>
      </c>
      <c r="AF1130" s="23">
        <v>86625</v>
      </c>
      <c r="AG1130">
        <f t="shared" si="17"/>
        <v>2.3544839643492917E-5</v>
      </c>
    </row>
    <row r="1131" spans="1:33">
      <c r="A1131" t="s">
        <v>61</v>
      </c>
      <c r="B1131" t="s">
        <v>1</v>
      </c>
      <c r="C1131">
        <v>1993</v>
      </c>
      <c r="D1131">
        <v>0</v>
      </c>
      <c r="E1131">
        <v>2.34</v>
      </c>
      <c r="F1131">
        <v>3605</v>
      </c>
      <c r="G1131">
        <v>830</v>
      </c>
      <c r="H1131">
        <v>0</v>
      </c>
      <c r="I1131">
        <v>0</v>
      </c>
      <c r="J1131">
        <v>413</v>
      </c>
      <c r="K1131">
        <v>4848</v>
      </c>
      <c r="Z1131" s="24">
        <v>4.6399999999999997E-2</v>
      </c>
      <c r="AA1131" s="23">
        <v>127719</v>
      </c>
      <c r="AB1131" s="23">
        <v>51655</v>
      </c>
      <c r="AC1131" s="23">
        <v>0</v>
      </c>
      <c r="AD1131" s="23">
        <v>0</v>
      </c>
      <c r="AE1131" s="23">
        <v>5</v>
      </c>
      <c r="AF1131" s="23">
        <v>179379</v>
      </c>
      <c r="AG1131">
        <f t="shared" si="17"/>
        <v>4.8755553136047514E-5</v>
      </c>
    </row>
    <row r="1132" spans="1:33">
      <c r="A1132" t="s">
        <v>61</v>
      </c>
      <c r="B1132" t="s">
        <v>1</v>
      </c>
      <c r="C1132">
        <v>1994</v>
      </c>
      <c r="D1132">
        <v>0</v>
      </c>
      <c r="E1132">
        <v>2.2000000000000002</v>
      </c>
      <c r="F1132">
        <v>3836</v>
      </c>
      <c r="G1132">
        <v>910</v>
      </c>
      <c r="H1132">
        <v>0</v>
      </c>
      <c r="I1132">
        <v>0</v>
      </c>
      <c r="J1132">
        <v>425</v>
      </c>
      <c r="K1132">
        <v>5171</v>
      </c>
      <c r="Z1132" s="24">
        <v>4.6399999999999997E-2</v>
      </c>
      <c r="AA1132" s="23">
        <v>196503</v>
      </c>
      <c r="AB1132" s="23">
        <v>67244</v>
      </c>
      <c r="AC1132" s="23">
        <v>96628</v>
      </c>
      <c r="AD1132" s="23">
        <v>143</v>
      </c>
      <c r="AE1132" s="23">
        <v>10379</v>
      </c>
      <c r="AF1132" s="23">
        <v>370897</v>
      </c>
      <c r="AG1132">
        <f t="shared" si="17"/>
        <v>1.0081050954404147E-4</v>
      </c>
    </row>
    <row r="1133" spans="1:33">
      <c r="A1133" t="s">
        <v>61</v>
      </c>
      <c r="B1133" t="s">
        <v>1</v>
      </c>
      <c r="C1133">
        <v>1995</v>
      </c>
      <c r="D1133">
        <v>0</v>
      </c>
      <c r="E1133">
        <v>2.13</v>
      </c>
      <c r="F1133">
        <v>4019</v>
      </c>
      <c r="G1133">
        <v>910</v>
      </c>
      <c r="H1133">
        <v>0</v>
      </c>
      <c r="I1133">
        <v>0</v>
      </c>
      <c r="J1133">
        <v>425</v>
      </c>
      <c r="K1133">
        <v>5354</v>
      </c>
      <c r="Z1133" s="24">
        <v>4.6399999999999997E-2</v>
      </c>
      <c r="AA1133" s="23">
        <v>199820</v>
      </c>
      <c r="AB1133" s="23">
        <v>116656</v>
      </c>
      <c r="AC1133" s="23">
        <v>70358</v>
      </c>
      <c r="AD1133" s="23">
        <v>0</v>
      </c>
      <c r="AE1133" s="23">
        <v>0</v>
      </c>
      <c r="AF1133" s="23">
        <v>386834</v>
      </c>
      <c r="AG1133">
        <f t="shared" si="17"/>
        <v>1.0514221643464288E-4</v>
      </c>
    </row>
    <row r="1134" spans="1:33">
      <c r="A1134" t="s">
        <v>61</v>
      </c>
      <c r="B1134" t="s">
        <v>1</v>
      </c>
      <c r="C1134">
        <v>1996</v>
      </c>
      <c r="D1134">
        <v>0</v>
      </c>
      <c r="E1134">
        <v>1.05</v>
      </c>
      <c r="F1134">
        <v>4246</v>
      </c>
      <c r="G1134">
        <v>1096</v>
      </c>
      <c r="H1134">
        <v>0</v>
      </c>
      <c r="I1134">
        <v>0</v>
      </c>
      <c r="J1134">
        <v>393</v>
      </c>
      <c r="K1134">
        <v>5735</v>
      </c>
      <c r="Z1134" s="24">
        <v>4.6500000000000007E-2</v>
      </c>
      <c r="AA1134" s="23">
        <v>56296</v>
      </c>
      <c r="AB1134" s="23">
        <v>28700</v>
      </c>
      <c r="AC1134" s="23">
        <v>22445</v>
      </c>
      <c r="AD1134" s="23">
        <v>413</v>
      </c>
      <c r="AE1134" s="23">
        <v>2770</v>
      </c>
      <c r="AF1134" s="23">
        <v>110624</v>
      </c>
      <c r="AG1134">
        <f t="shared" si="17"/>
        <v>3.0067813457105459E-5</v>
      </c>
    </row>
    <row r="1135" spans="1:33">
      <c r="A1135" t="s">
        <v>61</v>
      </c>
      <c r="B1135" t="s">
        <v>1</v>
      </c>
      <c r="C1135">
        <v>1997</v>
      </c>
      <c r="D1135">
        <v>0</v>
      </c>
      <c r="E1135">
        <v>0.84</v>
      </c>
      <c r="F1135">
        <v>4163</v>
      </c>
      <c r="G1135">
        <v>1150</v>
      </c>
      <c r="H1135">
        <v>0</v>
      </c>
      <c r="I1135">
        <v>0</v>
      </c>
      <c r="J1135">
        <v>400</v>
      </c>
      <c r="K1135">
        <v>5713</v>
      </c>
      <c r="Z1135" s="24">
        <v>4.6500000000000007E-2</v>
      </c>
      <c r="AA1135" s="23">
        <v>87675</v>
      </c>
      <c r="AB1135" s="23">
        <v>81481</v>
      </c>
      <c r="AC1135" s="23">
        <v>0</v>
      </c>
      <c r="AD1135" s="23">
        <v>0</v>
      </c>
      <c r="AE1135" s="23">
        <v>0</v>
      </c>
      <c r="AF1135" s="23">
        <v>169156</v>
      </c>
      <c r="AG1135">
        <f t="shared" si="17"/>
        <v>4.5976922305739541E-5</v>
      </c>
    </row>
    <row r="1136" spans="1:33">
      <c r="A1136" t="s">
        <v>61</v>
      </c>
      <c r="B1136" t="s">
        <v>1</v>
      </c>
      <c r="C1136">
        <v>1998</v>
      </c>
      <c r="D1136">
        <v>0</v>
      </c>
      <c r="E1136">
        <v>0.83</v>
      </c>
      <c r="F1136">
        <v>4288</v>
      </c>
      <c r="G1136">
        <v>1080</v>
      </c>
      <c r="H1136">
        <v>0</v>
      </c>
      <c r="I1136">
        <v>0</v>
      </c>
      <c r="J1136">
        <v>388</v>
      </c>
      <c r="K1136">
        <v>5756</v>
      </c>
      <c r="Z1136" s="24">
        <v>4.6500000000000007E-2</v>
      </c>
      <c r="AA1136" s="23">
        <v>90213</v>
      </c>
      <c r="AB1136" s="23">
        <v>116564</v>
      </c>
      <c r="AC1136" s="23">
        <v>0</v>
      </c>
      <c r="AD1136" s="23">
        <v>0</v>
      </c>
      <c r="AE1136" s="23">
        <v>405</v>
      </c>
      <c r="AF1136" s="23">
        <v>207182</v>
      </c>
      <c r="AG1136">
        <f t="shared" si="17"/>
        <v>5.63124613797189E-5</v>
      </c>
    </row>
    <row r="1137" spans="1:33">
      <c r="A1137" t="s">
        <v>61</v>
      </c>
      <c r="B1137" t="s">
        <v>1</v>
      </c>
      <c r="C1137">
        <v>1999</v>
      </c>
      <c r="D1137">
        <v>0</v>
      </c>
      <c r="E1137">
        <v>0.75</v>
      </c>
      <c r="F1137">
        <v>5005</v>
      </c>
      <c r="G1137">
        <v>1125</v>
      </c>
      <c r="H1137">
        <v>0</v>
      </c>
      <c r="I1137">
        <v>0</v>
      </c>
      <c r="J1137">
        <v>425</v>
      </c>
      <c r="K1137">
        <v>6555</v>
      </c>
      <c r="Z1137" s="24">
        <v>4.6600000000000003E-2</v>
      </c>
      <c r="AA1137" s="23">
        <v>19737</v>
      </c>
      <c r="AB1137" s="23">
        <v>1219</v>
      </c>
      <c r="AC1137" s="23">
        <v>0</v>
      </c>
      <c r="AD1137" s="23">
        <v>0</v>
      </c>
      <c r="AE1137" s="23">
        <v>871</v>
      </c>
      <c r="AF1137" s="23">
        <v>21827</v>
      </c>
      <c r="AG1137">
        <f t="shared" si="17"/>
        <v>5.932620085408599E-6</v>
      </c>
    </row>
    <row r="1138" spans="1:33">
      <c r="A1138" t="s">
        <v>61</v>
      </c>
      <c r="B1138" t="s">
        <v>1</v>
      </c>
      <c r="C1138">
        <v>2000</v>
      </c>
      <c r="D1138">
        <v>0</v>
      </c>
      <c r="E1138">
        <v>0.74</v>
      </c>
      <c r="F1138">
        <v>4713</v>
      </c>
      <c r="G1138">
        <v>1225</v>
      </c>
      <c r="H1138">
        <v>0</v>
      </c>
      <c r="I1138">
        <v>0</v>
      </c>
      <c r="J1138">
        <v>445</v>
      </c>
      <c r="K1138">
        <v>6383</v>
      </c>
      <c r="Z1138" s="24">
        <v>4.6600000000000003E-2</v>
      </c>
      <c r="AA1138" s="23">
        <v>30188</v>
      </c>
      <c r="AB1138" s="23">
        <v>24126</v>
      </c>
      <c r="AC1138" s="23">
        <v>1530</v>
      </c>
      <c r="AD1138" s="23">
        <v>0</v>
      </c>
      <c r="AE1138" s="23">
        <v>0</v>
      </c>
      <c r="AF1138" s="23">
        <v>55844</v>
      </c>
      <c r="AG1138">
        <f t="shared" si="17"/>
        <v>1.5178505339696606E-5</v>
      </c>
    </row>
    <row r="1139" spans="1:33">
      <c r="A1139" t="s">
        <v>61</v>
      </c>
      <c r="B1139" t="s">
        <v>1</v>
      </c>
      <c r="C1139">
        <v>2001</v>
      </c>
      <c r="D1139">
        <v>0</v>
      </c>
      <c r="E1139">
        <v>0</v>
      </c>
      <c r="F1139">
        <v>5130</v>
      </c>
      <c r="G1139">
        <v>1270</v>
      </c>
      <c r="H1139">
        <v>0</v>
      </c>
      <c r="I1139">
        <v>0</v>
      </c>
      <c r="J1139">
        <v>480</v>
      </c>
      <c r="K1139">
        <v>6880</v>
      </c>
      <c r="Z1139" s="24">
        <v>4.6600000000000003E-2</v>
      </c>
      <c r="AA1139" s="23">
        <v>182600</v>
      </c>
      <c r="AB1139" s="23">
        <v>90821</v>
      </c>
      <c r="AC1139" s="23">
        <v>34788</v>
      </c>
      <c r="AD1139" s="23">
        <v>362</v>
      </c>
      <c r="AE1139" s="23">
        <v>0</v>
      </c>
      <c r="AF1139" s="23">
        <v>308571</v>
      </c>
      <c r="AG1139">
        <f t="shared" si="17"/>
        <v>8.387018428435501E-5</v>
      </c>
    </row>
    <row r="1140" spans="1:33">
      <c r="A1140" t="s">
        <v>61</v>
      </c>
      <c r="B1140" t="s">
        <v>1</v>
      </c>
      <c r="C1140">
        <v>2002</v>
      </c>
      <c r="D1140">
        <v>0</v>
      </c>
      <c r="E1140">
        <v>0.73</v>
      </c>
      <c r="F1140">
        <v>5287</v>
      </c>
      <c r="G1140">
        <v>1183</v>
      </c>
      <c r="H1140">
        <v>0</v>
      </c>
      <c r="I1140">
        <v>0</v>
      </c>
      <c r="J1140">
        <v>487</v>
      </c>
      <c r="K1140">
        <v>6957</v>
      </c>
      <c r="Z1140" s="24">
        <v>4.6600000000000003E-2</v>
      </c>
      <c r="AA1140" s="23">
        <v>3419532</v>
      </c>
      <c r="AB1140" s="23">
        <v>3032201</v>
      </c>
      <c r="AC1140" s="23">
        <v>2090941</v>
      </c>
      <c r="AD1140" s="23">
        <v>0</v>
      </c>
      <c r="AE1140" s="23">
        <v>0</v>
      </c>
      <c r="AF1140" s="23">
        <v>8542674</v>
      </c>
      <c r="AG1140">
        <f t="shared" si="17"/>
        <v>2.3219150298024382E-3</v>
      </c>
    </row>
    <row r="1141" spans="1:33">
      <c r="A1141" t="s">
        <v>61</v>
      </c>
      <c r="B1141" t="s">
        <v>1</v>
      </c>
      <c r="C1141">
        <v>2003</v>
      </c>
      <c r="D1141">
        <v>0</v>
      </c>
      <c r="E1141">
        <v>0.8</v>
      </c>
      <c r="F1141">
        <v>4916</v>
      </c>
      <c r="G1141">
        <v>1661</v>
      </c>
      <c r="H1141">
        <v>0</v>
      </c>
      <c r="I1141">
        <v>0</v>
      </c>
      <c r="J1141">
        <v>0</v>
      </c>
      <c r="K1141">
        <v>6577</v>
      </c>
      <c r="Z1141" s="24">
        <v>4.6699999999999998E-2</v>
      </c>
      <c r="AA1141" s="23">
        <v>40510</v>
      </c>
      <c r="AB1141" s="23">
        <v>2936</v>
      </c>
      <c r="AC1141" s="23">
        <v>17526</v>
      </c>
      <c r="AD1141" s="23">
        <v>0</v>
      </c>
      <c r="AE1141" s="23">
        <v>388</v>
      </c>
      <c r="AF1141" s="23">
        <v>61360</v>
      </c>
      <c r="AG1141">
        <f t="shared" si="17"/>
        <v>1.6677764623662054E-5</v>
      </c>
    </row>
    <row r="1142" spans="1:33">
      <c r="A1142" t="s">
        <v>61</v>
      </c>
      <c r="B1142" t="s">
        <v>1</v>
      </c>
      <c r="C1142">
        <v>2004</v>
      </c>
      <c r="D1142">
        <v>0</v>
      </c>
      <c r="E1142">
        <v>0.81</v>
      </c>
      <c r="F1142">
        <v>5225</v>
      </c>
      <c r="G1142">
        <v>1490</v>
      </c>
      <c r="H1142">
        <v>0</v>
      </c>
      <c r="I1142">
        <v>0</v>
      </c>
      <c r="J1142">
        <v>0</v>
      </c>
      <c r="K1142">
        <v>6715</v>
      </c>
      <c r="Z1142" s="24">
        <v>4.6699999999999998E-2</v>
      </c>
      <c r="AA1142" s="23">
        <v>121903</v>
      </c>
      <c r="AB1142" s="23">
        <v>129991</v>
      </c>
      <c r="AC1142" s="23">
        <v>0</v>
      </c>
      <c r="AD1142" s="23">
        <v>22099</v>
      </c>
      <c r="AE1142" s="23">
        <v>0</v>
      </c>
      <c r="AF1142" s="23">
        <v>273993</v>
      </c>
      <c r="AG1142">
        <f t="shared" si="17"/>
        <v>7.4471818163804391E-5</v>
      </c>
    </row>
    <row r="1143" spans="1:33">
      <c r="A1143" t="s">
        <v>61</v>
      </c>
      <c r="B1143" t="s">
        <v>1</v>
      </c>
      <c r="C1143">
        <v>2005</v>
      </c>
      <c r="D1143">
        <v>0</v>
      </c>
      <c r="E1143">
        <v>0.75</v>
      </c>
      <c r="F1143">
        <v>5170</v>
      </c>
      <c r="G1143">
        <v>1480</v>
      </c>
      <c r="H1143">
        <v>0</v>
      </c>
      <c r="I1143">
        <v>0</v>
      </c>
      <c r="J1143">
        <v>0</v>
      </c>
      <c r="K1143">
        <v>6650</v>
      </c>
      <c r="Z1143" s="24">
        <v>4.6699999999999998E-2</v>
      </c>
      <c r="AA1143" s="23">
        <v>165631</v>
      </c>
      <c r="AB1143" s="23">
        <v>83331</v>
      </c>
      <c r="AC1143" s="23">
        <v>33008</v>
      </c>
      <c r="AD1143" s="23">
        <v>355</v>
      </c>
      <c r="AE1143" s="23">
        <v>0</v>
      </c>
      <c r="AF1143" s="23">
        <v>282325</v>
      </c>
      <c r="AG1143">
        <f t="shared" si="17"/>
        <v>7.6736471599990049E-5</v>
      </c>
    </row>
    <row r="1144" spans="1:33">
      <c r="A1144" t="s">
        <v>61</v>
      </c>
      <c r="B1144" t="s">
        <v>1</v>
      </c>
      <c r="C1144">
        <v>2006</v>
      </c>
      <c r="D1144">
        <v>0</v>
      </c>
      <c r="E1144">
        <v>0.79</v>
      </c>
      <c r="F1144">
        <v>4445</v>
      </c>
      <c r="G1144">
        <v>1842</v>
      </c>
      <c r="H1144">
        <v>0</v>
      </c>
      <c r="I1144">
        <v>0</v>
      </c>
      <c r="J1144">
        <v>0</v>
      </c>
      <c r="K1144">
        <v>6287</v>
      </c>
      <c r="Z1144" s="24">
        <v>4.6699999999999998E-2</v>
      </c>
      <c r="AA1144" s="23">
        <v>247902</v>
      </c>
      <c r="AB1144" s="23">
        <v>204889</v>
      </c>
      <c r="AC1144" s="23">
        <v>15191</v>
      </c>
      <c r="AD1144" s="23">
        <v>3189</v>
      </c>
      <c r="AE1144" s="23">
        <v>34790</v>
      </c>
      <c r="AF1144" s="23">
        <v>505961</v>
      </c>
      <c r="AG1144">
        <f t="shared" si="17"/>
        <v>1.3752116145294453E-4</v>
      </c>
    </row>
    <row r="1145" spans="1:33">
      <c r="A1145" t="s">
        <v>62</v>
      </c>
      <c r="B1145" t="s">
        <v>1</v>
      </c>
      <c r="C1145">
        <v>1989</v>
      </c>
      <c r="D1145">
        <v>0</v>
      </c>
      <c r="E1145">
        <v>0.5</v>
      </c>
      <c r="F1145">
        <v>0</v>
      </c>
      <c r="G1145">
        <v>0</v>
      </c>
      <c r="H1145">
        <v>0</v>
      </c>
      <c r="I1145">
        <v>0</v>
      </c>
      <c r="J1145">
        <v>0</v>
      </c>
      <c r="K1145">
        <v>0</v>
      </c>
      <c r="Z1145" s="24">
        <v>4.6799999999999994E-2</v>
      </c>
      <c r="AA1145" s="23">
        <v>14959</v>
      </c>
      <c r="AB1145" s="23">
        <v>1370</v>
      </c>
      <c r="AC1145" s="23">
        <v>0</v>
      </c>
      <c r="AD1145" s="23">
        <v>0</v>
      </c>
      <c r="AE1145" s="23">
        <v>1</v>
      </c>
      <c r="AF1145" s="23">
        <v>16330</v>
      </c>
      <c r="AG1145">
        <f t="shared" si="17"/>
        <v>4.4385250375554326E-6</v>
      </c>
    </row>
    <row r="1146" spans="1:33">
      <c r="A1146" t="s">
        <v>62</v>
      </c>
      <c r="B1146" t="s">
        <v>1</v>
      </c>
      <c r="C1146">
        <v>1990</v>
      </c>
      <c r="D1146">
        <v>0</v>
      </c>
      <c r="E1146">
        <v>0</v>
      </c>
      <c r="F1146">
        <v>0</v>
      </c>
      <c r="G1146">
        <v>0</v>
      </c>
      <c r="H1146">
        <v>0</v>
      </c>
      <c r="I1146">
        <v>0</v>
      </c>
      <c r="J1146">
        <v>0</v>
      </c>
      <c r="K1146">
        <v>0</v>
      </c>
      <c r="Z1146" s="24">
        <v>4.6799999999999994E-2</v>
      </c>
      <c r="AA1146" s="23">
        <v>21362</v>
      </c>
      <c r="AB1146" s="23">
        <v>1334</v>
      </c>
      <c r="AC1146" s="23">
        <v>0</v>
      </c>
      <c r="AD1146" s="23">
        <v>0</v>
      </c>
      <c r="AE1146" s="23">
        <v>1590</v>
      </c>
      <c r="AF1146" s="23">
        <v>24286</v>
      </c>
      <c r="AG1146">
        <f t="shared" si="17"/>
        <v>6.6009809590980551E-6</v>
      </c>
    </row>
    <row r="1147" spans="1:33">
      <c r="A1147" t="s">
        <v>62</v>
      </c>
      <c r="B1147" t="s">
        <v>1</v>
      </c>
      <c r="C1147">
        <v>1991</v>
      </c>
      <c r="D1147">
        <v>0</v>
      </c>
      <c r="E1147">
        <v>0</v>
      </c>
      <c r="F1147">
        <v>0</v>
      </c>
      <c r="G1147">
        <v>0</v>
      </c>
      <c r="H1147">
        <v>0</v>
      </c>
      <c r="I1147">
        <v>0</v>
      </c>
      <c r="J1147">
        <v>0</v>
      </c>
      <c r="K1147">
        <v>0</v>
      </c>
      <c r="Z1147" s="24">
        <v>4.6799999999999994E-2</v>
      </c>
      <c r="AA1147" s="23">
        <v>30068</v>
      </c>
      <c r="AB1147" s="23">
        <v>41577</v>
      </c>
      <c r="AC1147" s="23">
        <v>0</v>
      </c>
      <c r="AD1147" s="23">
        <v>0</v>
      </c>
      <c r="AE1147" s="23">
        <v>0</v>
      </c>
      <c r="AF1147" s="23">
        <v>71645</v>
      </c>
      <c r="AG1147">
        <f t="shared" si="17"/>
        <v>1.9473247171810103E-5</v>
      </c>
    </row>
    <row r="1148" spans="1:33">
      <c r="A1148" t="s">
        <v>62</v>
      </c>
      <c r="B1148" t="s">
        <v>1</v>
      </c>
      <c r="C1148">
        <v>1992</v>
      </c>
      <c r="D1148">
        <v>0</v>
      </c>
      <c r="E1148">
        <v>0</v>
      </c>
      <c r="F1148">
        <v>0</v>
      </c>
      <c r="G1148">
        <v>0</v>
      </c>
      <c r="H1148">
        <v>0</v>
      </c>
      <c r="I1148">
        <v>0</v>
      </c>
      <c r="J1148">
        <v>0</v>
      </c>
      <c r="K1148">
        <v>0</v>
      </c>
      <c r="Z1148" s="24">
        <v>4.6799999999999994E-2</v>
      </c>
      <c r="AA1148" s="23">
        <v>99597</v>
      </c>
      <c r="AB1148" s="23">
        <v>51064</v>
      </c>
      <c r="AC1148" s="23">
        <v>49202</v>
      </c>
      <c r="AD1148" s="23">
        <v>2058</v>
      </c>
      <c r="AE1148" s="23">
        <v>17777</v>
      </c>
      <c r="AF1148" s="23">
        <v>219698</v>
      </c>
      <c r="AG1148">
        <f t="shared" si="17"/>
        <v>5.9714333968209029E-5</v>
      </c>
    </row>
    <row r="1149" spans="1:33">
      <c r="A1149" t="s">
        <v>62</v>
      </c>
      <c r="B1149" t="s">
        <v>1</v>
      </c>
      <c r="C1149">
        <v>1993</v>
      </c>
      <c r="D1149">
        <v>0</v>
      </c>
      <c r="E1149">
        <v>0</v>
      </c>
      <c r="F1149">
        <v>0</v>
      </c>
      <c r="G1149">
        <v>0</v>
      </c>
      <c r="H1149">
        <v>0</v>
      </c>
      <c r="I1149">
        <v>0</v>
      </c>
      <c r="J1149">
        <v>0</v>
      </c>
      <c r="K1149">
        <v>0</v>
      </c>
      <c r="Z1149" s="24">
        <v>4.6799999999999994E-2</v>
      </c>
      <c r="AA1149" s="23">
        <v>116125</v>
      </c>
      <c r="AB1149" s="23">
        <v>125947</v>
      </c>
      <c r="AC1149" s="23">
        <v>0</v>
      </c>
      <c r="AD1149" s="23">
        <v>23440</v>
      </c>
      <c r="AE1149" s="23">
        <v>0</v>
      </c>
      <c r="AF1149" s="23">
        <v>265512</v>
      </c>
      <c r="AG1149">
        <f t="shared" si="17"/>
        <v>7.2166666244422411E-5</v>
      </c>
    </row>
    <row r="1150" spans="1:33">
      <c r="A1150" t="s">
        <v>62</v>
      </c>
      <c r="B1150" t="s">
        <v>1</v>
      </c>
      <c r="C1150">
        <v>1994</v>
      </c>
      <c r="D1150">
        <v>0</v>
      </c>
      <c r="E1150">
        <v>0</v>
      </c>
      <c r="F1150">
        <v>0</v>
      </c>
      <c r="G1150">
        <v>0</v>
      </c>
      <c r="H1150">
        <v>0</v>
      </c>
      <c r="I1150">
        <v>0</v>
      </c>
      <c r="J1150">
        <v>0</v>
      </c>
      <c r="K1150">
        <v>0</v>
      </c>
      <c r="Z1150" s="24">
        <v>4.6799999999999994E-2</v>
      </c>
      <c r="AA1150" s="23">
        <v>377890</v>
      </c>
      <c r="AB1150" s="23">
        <v>117547</v>
      </c>
      <c r="AC1150" s="23">
        <v>7541</v>
      </c>
      <c r="AD1150" s="23">
        <v>0</v>
      </c>
      <c r="AE1150" s="23">
        <v>0</v>
      </c>
      <c r="AF1150" s="23">
        <v>502978</v>
      </c>
      <c r="AG1150">
        <f t="shared" si="17"/>
        <v>1.3671037638331637E-4</v>
      </c>
    </row>
    <row r="1151" spans="1:33">
      <c r="A1151" t="s">
        <v>62</v>
      </c>
      <c r="B1151" t="s">
        <v>1</v>
      </c>
      <c r="C1151">
        <v>1995</v>
      </c>
      <c r="D1151">
        <v>0</v>
      </c>
      <c r="E1151">
        <v>0</v>
      </c>
      <c r="F1151">
        <v>0</v>
      </c>
      <c r="G1151">
        <v>0</v>
      </c>
      <c r="H1151">
        <v>0</v>
      </c>
      <c r="I1151">
        <v>0</v>
      </c>
      <c r="J1151">
        <v>0</v>
      </c>
      <c r="K1151">
        <v>0</v>
      </c>
      <c r="Z1151" s="24">
        <v>4.6799999999999994E-2</v>
      </c>
      <c r="AA1151" s="23">
        <v>604712</v>
      </c>
      <c r="AB1151" s="23">
        <v>426594</v>
      </c>
      <c r="AC1151" s="23">
        <v>349055</v>
      </c>
      <c r="AD1151" s="23">
        <v>0</v>
      </c>
      <c r="AE1151" s="23">
        <v>0</v>
      </c>
      <c r="AF1151" s="23">
        <v>1380361</v>
      </c>
      <c r="AG1151">
        <f t="shared" si="17"/>
        <v>3.7518474337814174E-4</v>
      </c>
    </row>
    <row r="1152" spans="1:33">
      <c r="A1152" t="s">
        <v>62</v>
      </c>
      <c r="B1152" t="s">
        <v>1</v>
      </c>
      <c r="C1152">
        <v>1996</v>
      </c>
      <c r="D1152">
        <v>0</v>
      </c>
      <c r="E1152">
        <v>0</v>
      </c>
      <c r="F1152">
        <v>0</v>
      </c>
      <c r="G1152">
        <v>0</v>
      </c>
      <c r="H1152">
        <v>0</v>
      </c>
      <c r="I1152">
        <v>0</v>
      </c>
      <c r="J1152">
        <v>0</v>
      </c>
      <c r="K1152">
        <v>0</v>
      </c>
      <c r="Z1152" s="24">
        <v>4.6900000000000004E-2</v>
      </c>
      <c r="AA1152" s="23">
        <v>8652</v>
      </c>
      <c r="AB1152" s="23">
        <v>7060</v>
      </c>
      <c r="AC1152" s="23">
        <v>13358</v>
      </c>
      <c r="AD1152" s="23">
        <v>0</v>
      </c>
      <c r="AE1152" s="23">
        <v>0</v>
      </c>
      <c r="AF1152" s="23">
        <v>29070</v>
      </c>
      <c r="AG1152">
        <f t="shared" si="17"/>
        <v>7.9012812517903503E-6</v>
      </c>
    </row>
    <row r="1153" spans="1:33">
      <c r="A1153" t="s">
        <v>62</v>
      </c>
      <c r="B1153" t="s">
        <v>1</v>
      </c>
      <c r="C1153">
        <v>1997</v>
      </c>
      <c r="D1153">
        <v>0</v>
      </c>
      <c r="E1153">
        <v>0</v>
      </c>
      <c r="F1153">
        <v>0</v>
      </c>
      <c r="G1153">
        <v>0</v>
      </c>
      <c r="H1153">
        <v>0</v>
      </c>
      <c r="I1153">
        <v>0</v>
      </c>
      <c r="J1153">
        <v>0</v>
      </c>
      <c r="K1153">
        <v>0</v>
      </c>
      <c r="Z1153" s="24">
        <v>4.6900000000000004E-2</v>
      </c>
      <c r="AA1153" s="23">
        <v>166906</v>
      </c>
      <c r="AB1153" s="23">
        <v>91680</v>
      </c>
      <c r="AC1153" s="23">
        <v>24537</v>
      </c>
      <c r="AD1153" s="23">
        <v>1718</v>
      </c>
      <c r="AE1153" s="23">
        <v>21730</v>
      </c>
      <c r="AF1153" s="23">
        <v>306571</v>
      </c>
      <c r="AG1153">
        <f t="shared" si="17"/>
        <v>8.3326580483062247E-5</v>
      </c>
    </row>
    <row r="1154" spans="1:33">
      <c r="A1154" t="s">
        <v>62</v>
      </c>
      <c r="B1154" t="s">
        <v>1</v>
      </c>
      <c r="C1154">
        <v>1998</v>
      </c>
      <c r="D1154">
        <v>0</v>
      </c>
      <c r="E1154">
        <v>0</v>
      </c>
      <c r="F1154">
        <v>0</v>
      </c>
      <c r="G1154">
        <v>0</v>
      </c>
      <c r="H1154">
        <v>0</v>
      </c>
      <c r="I1154">
        <v>0</v>
      </c>
      <c r="J1154">
        <v>0</v>
      </c>
      <c r="K1154">
        <v>0</v>
      </c>
      <c r="Z1154" s="24">
        <v>4.6900000000000004E-2</v>
      </c>
      <c r="AA1154" s="23">
        <v>153858</v>
      </c>
      <c r="AB1154" s="23">
        <v>146573</v>
      </c>
      <c r="AC1154" s="23">
        <v>535642</v>
      </c>
      <c r="AD1154" s="23">
        <v>0</v>
      </c>
      <c r="AE1154" s="23">
        <v>0</v>
      </c>
      <c r="AF1154" s="23">
        <v>836073</v>
      </c>
      <c r="AG1154">
        <f t="shared" si="17"/>
        <v>2.2724623047912329E-4</v>
      </c>
    </row>
    <row r="1155" spans="1:33">
      <c r="A1155" t="s">
        <v>62</v>
      </c>
      <c r="B1155" t="s">
        <v>1</v>
      </c>
      <c r="C1155">
        <v>1999</v>
      </c>
      <c r="D1155">
        <v>0</v>
      </c>
      <c r="E1155">
        <v>0</v>
      </c>
      <c r="F1155">
        <v>0</v>
      </c>
      <c r="G1155">
        <v>0</v>
      </c>
      <c r="H1155">
        <v>0</v>
      </c>
      <c r="I1155">
        <v>0</v>
      </c>
      <c r="J1155">
        <v>0</v>
      </c>
      <c r="K1155">
        <v>0</v>
      </c>
      <c r="Z1155" s="24">
        <v>4.7E-2</v>
      </c>
      <c r="AA1155" s="23">
        <v>88918</v>
      </c>
      <c r="AB1155" s="23">
        <v>69954</v>
      </c>
      <c r="AC1155" s="23">
        <v>0</v>
      </c>
      <c r="AD1155" s="23">
        <v>0</v>
      </c>
      <c r="AE1155" s="23">
        <v>0</v>
      </c>
      <c r="AF1155" s="23">
        <v>158872</v>
      </c>
      <c r="AG1155">
        <f t="shared" ref="AG1155:AG1218" si="18">AF1155/AF$3340</f>
        <v>4.318171155949214E-5</v>
      </c>
    </row>
    <row r="1156" spans="1:33">
      <c r="A1156" t="s">
        <v>62</v>
      </c>
      <c r="B1156" t="s">
        <v>1</v>
      </c>
      <c r="C1156">
        <v>2000</v>
      </c>
      <c r="D1156">
        <v>0</v>
      </c>
      <c r="E1156">
        <v>0</v>
      </c>
      <c r="F1156">
        <v>0</v>
      </c>
      <c r="G1156">
        <v>0</v>
      </c>
      <c r="H1156">
        <v>0</v>
      </c>
      <c r="I1156">
        <v>0</v>
      </c>
      <c r="J1156">
        <v>0</v>
      </c>
      <c r="K1156">
        <v>0</v>
      </c>
      <c r="Z1156" s="24">
        <v>4.7E-2</v>
      </c>
      <c r="AA1156" s="23">
        <v>395455</v>
      </c>
      <c r="AB1156" s="23">
        <v>58265</v>
      </c>
      <c r="AC1156" s="23">
        <v>106812</v>
      </c>
      <c r="AD1156" s="23">
        <v>771</v>
      </c>
      <c r="AE1156" s="23">
        <v>15704</v>
      </c>
      <c r="AF1156" s="23">
        <v>577007</v>
      </c>
      <c r="AG1156">
        <f t="shared" si="18"/>
        <v>1.5683159928626746E-4</v>
      </c>
    </row>
    <row r="1157" spans="1:33">
      <c r="A1157" t="s">
        <v>62</v>
      </c>
      <c r="B1157" t="s">
        <v>1</v>
      </c>
      <c r="C1157">
        <v>2001</v>
      </c>
      <c r="D1157">
        <v>0</v>
      </c>
      <c r="E1157">
        <v>0</v>
      </c>
      <c r="F1157">
        <v>0</v>
      </c>
      <c r="G1157">
        <v>0</v>
      </c>
      <c r="H1157">
        <v>0</v>
      </c>
      <c r="I1157">
        <v>0</v>
      </c>
      <c r="J1157">
        <v>0</v>
      </c>
      <c r="K1157">
        <v>0</v>
      </c>
      <c r="Z1157" s="24">
        <v>4.7E-2</v>
      </c>
      <c r="AA1157" s="23">
        <v>255587</v>
      </c>
      <c r="AB1157" s="23">
        <v>187783</v>
      </c>
      <c r="AC1157" s="23">
        <v>170836</v>
      </c>
      <c r="AD1157" s="23">
        <v>0</v>
      </c>
      <c r="AE1157" s="23">
        <v>44867</v>
      </c>
      <c r="AF1157" s="23">
        <v>659073</v>
      </c>
      <c r="AG1157">
        <f t="shared" si="18"/>
        <v>1.791372940647135E-4</v>
      </c>
    </row>
    <row r="1158" spans="1:33">
      <c r="A1158" t="s">
        <v>62</v>
      </c>
      <c r="B1158" t="s">
        <v>1</v>
      </c>
      <c r="C1158">
        <v>2002</v>
      </c>
      <c r="D1158">
        <v>0</v>
      </c>
      <c r="E1158">
        <v>0</v>
      </c>
      <c r="F1158">
        <v>0</v>
      </c>
      <c r="G1158">
        <v>0</v>
      </c>
      <c r="H1158">
        <v>0</v>
      </c>
      <c r="I1158">
        <v>0</v>
      </c>
      <c r="J1158">
        <v>0</v>
      </c>
      <c r="K1158">
        <v>0</v>
      </c>
      <c r="Z1158" s="24">
        <v>4.7100000000000003E-2</v>
      </c>
      <c r="AA1158" s="23">
        <v>32911</v>
      </c>
      <c r="AB1158" s="23">
        <v>16190</v>
      </c>
      <c r="AC1158" s="23">
        <v>33576</v>
      </c>
      <c r="AD1158" s="23">
        <v>0</v>
      </c>
      <c r="AE1158" s="23">
        <v>0</v>
      </c>
      <c r="AF1158" s="23">
        <v>82677</v>
      </c>
      <c r="AG1158">
        <f t="shared" si="18"/>
        <v>2.2471765739741E-5</v>
      </c>
    </row>
    <row r="1159" spans="1:33">
      <c r="A1159" t="s">
        <v>62</v>
      </c>
      <c r="B1159" t="s">
        <v>1</v>
      </c>
      <c r="C1159">
        <v>2003</v>
      </c>
      <c r="D1159">
        <v>0</v>
      </c>
      <c r="E1159">
        <v>0</v>
      </c>
      <c r="F1159">
        <v>0</v>
      </c>
      <c r="G1159">
        <v>0</v>
      </c>
      <c r="H1159">
        <v>0</v>
      </c>
      <c r="I1159">
        <v>0</v>
      </c>
      <c r="J1159">
        <v>0</v>
      </c>
      <c r="K1159">
        <v>0</v>
      </c>
      <c r="Z1159" s="24">
        <v>4.7100000000000003E-2</v>
      </c>
      <c r="AA1159" s="23">
        <v>327408</v>
      </c>
      <c r="AB1159" s="23">
        <v>69965</v>
      </c>
      <c r="AC1159" s="23">
        <v>5083</v>
      </c>
      <c r="AD1159" s="23">
        <v>0</v>
      </c>
      <c r="AE1159" s="23">
        <v>23971</v>
      </c>
      <c r="AF1159" s="23">
        <v>426427</v>
      </c>
      <c r="AG1159">
        <f t="shared" si="18"/>
        <v>1.1590366908693511E-4</v>
      </c>
    </row>
    <row r="1160" spans="1:33">
      <c r="A1160" t="s">
        <v>62</v>
      </c>
      <c r="B1160" t="s">
        <v>1</v>
      </c>
      <c r="C1160">
        <v>2004</v>
      </c>
      <c r="D1160">
        <v>0</v>
      </c>
      <c r="E1160">
        <v>0</v>
      </c>
      <c r="F1160">
        <v>0</v>
      </c>
      <c r="G1160">
        <v>0</v>
      </c>
      <c r="H1160">
        <v>0</v>
      </c>
      <c r="I1160">
        <v>0</v>
      </c>
      <c r="J1160">
        <v>0</v>
      </c>
      <c r="K1160">
        <v>0</v>
      </c>
      <c r="Z1160" s="24">
        <v>4.7199999999999999E-2</v>
      </c>
      <c r="AA1160" s="23">
        <v>40903</v>
      </c>
      <c r="AB1160" s="23">
        <v>53158</v>
      </c>
      <c r="AC1160" s="23">
        <v>42196</v>
      </c>
      <c r="AD1160" s="23">
        <v>0</v>
      </c>
      <c r="AE1160" s="23">
        <v>0</v>
      </c>
      <c r="AF1160" s="23">
        <v>136257</v>
      </c>
      <c r="AG1160">
        <f t="shared" si="18"/>
        <v>3.7034911576374191E-5</v>
      </c>
    </row>
    <row r="1161" spans="1:33">
      <c r="A1161" t="s">
        <v>62</v>
      </c>
      <c r="B1161" t="s">
        <v>1</v>
      </c>
      <c r="C1161">
        <v>2005</v>
      </c>
      <c r="D1161">
        <v>0</v>
      </c>
      <c r="E1161">
        <v>0</v>
      </c>
      <c r="F1161">
        <v>0</v>
      </c>
      <c r="G1161">
        <v>0</v>
      </c>
      <c r="H1161">
        <v>0</v>
      </c>
      <c r="I1161">
        <v>0</v>
      </c>
      <c r="J1161">
        <v>0</v>
      </c>
      <c r="K1161">
        <v>0</v>
      </c>
      <c r="Z1161" s="24">
        <v>4.7199999999999999E-2</v>
      </c>
      <c r="AA1161" s="23">
        <v>112752</v>
      </c>
      <c r="AB1161" s="23">
        <v>116584</v>
      </c>
      <c r="AC1161" s="23">
        <v>0</v>
      </c>
      <c r="AD1161" s="23">
        <v>0</v>
      </c>
      <c r="AE1161" s="23">
        <v>0</v>
      </c>
      <c r="AF1161" s="23">
        <v>229336</v>
      </c>
      <c r="AG1161">
        <f t="shared" si="18"/>
        <v>6.233396068663887E-5</v>
      </c>
    </row>
    <row r="1162" spans="1:33">
      <c r="A1162" t="s">
        <v>62</v>
      </c>
      <c r="B1162" t="s">
        <v>1</v>
      </c>
      <c r="C1162">
        <v>2006</v>
      </c>
      <c r="D1162">
        <v>0</v>
      </c>
      <c r="E1162">
        <v>0</v>
      </c>
      <c r="F1162">
        <v>0</v>
      </c>
      <c r="G1162">
        <v>0</v>
      </c>
      <c r="H1162">
        <v>0</v>
      </c>
      <c r="I1162">
        <v>0</v>
      </c>
      <c r="J1162">
        <v>0</v>
      </c>
      <c r="K1162">
        <v>0</v>
      </c>
      <c r="Z1162" s="24">
        <v>4.7199999999999999E-2</v>
      </c>
      <c r="AA1162" s="23">
        <v>392013</v>
      </c>
      <c r="AB1162" s="23">
        <v>209818</v>
      </c>
      <c r="AC1162" s="23">
        <v>190867</v>
      </c>
      <c r="AD1162" s="23">
        <v>0</v>
      </c>
      <c r="AE1162" s="23">
        <v>0</v>
      </c>
      <c r="AF1162" s="23">
        <v>792698</v>
      </c>
      <c r="AG1162">
        <f t="shared" si="18"/>
        <v>2.1545682303858641E-4</v>
      </c>
    </row>
    <row r="1163" spans="1:33">
      <c r="A1163" t="s">
        <v>63</v>
      </c>
      <c r="B1163" t="s">
        <v>1</v>
      </c>
      <c r="C1163">
        <v>1988</v>
      </c>
      <c r="D1163">
        <v>0</v>
      </c>
      <c r="E1163">
        <v>10.87</v>
      </c>
      <c r="F1163">
        <v>54657</v>
      </c>
      <c r="G1163">
        <v>33604</v>
      </c>
      <c r="H1163">
        <v>0</v>
      </c>
      <c r="I1163">
        <v>143</v>
      </c>
      <c r="J1163">
        <v>43648</v>
      </c>
      <c r="K1163">
        <v>132052</v>
      </c>
      <c r="Z1163" s="24">
        <v>4.7199999999999999E-2</v>
      </c>
      <c r="AA1163" s="23">
        <v>9293946</v>
      </c>
      <c r="AB1163" s="23">
        <v>7005023</v>
      </c>
      <c r="AC1163" s="23">
        <v>3991823</v>
      </c>
      <c r="AD1163" s="23">
        <v>72578</v>
      </c>
      <c r="AE1163" s="23">
        <v>0</v>
      </c>
      <c r="AF1163" s="23">
        <v>20363370</v>
      </c>
      <c r="AG1163">
        <f t="shared" si="18"/>
        <v>5.5348026695655342E-3</v>
      </c>
    </row>
    <row r="1164" spans="1:33">
      <c r="A1164" t="s">
        <v>63</v>
      </c>
      <c r="B1164" t="s">
        <v>1</v>
      </c>
      <c r="C1164">
        <v>1989</v>
      </c>
      <c r="D1164">
        <v>0</v>
      </c>
      <c r="E1164">
        <v>13.07</v>
      </c>
      <c r="F1164">
        <v>56000</v>
      </c>
      <c r="G1164">
        <v>33000</v>
      </c>
      <c r="H1164">
        <v>0</v>
      </c>
      <c r="I1164">
        <v>0</v>
      </c>
      <c r="J1164">
        <v>36000</v>
      </c>
      <c r="K1164">
        <v>125000</v>
      </c>
      <c r="Z1164" s="24">
        <v>4.7300000000000002E-2</v>
      </c>
      <c r="AA1164" s="23">
        <v>12743</v>
      </c>
      <c r="AB1164" s="23">
        <v>9511</v>
      </c>
      <c r="AC1164" s="23">
        <v>434</v>
      </c>
      <c r="AD1164" s="23">
        <v>0</v>
      </c>
      <c r="AE1164" s="23">
        <v>2</v>
      </c>
      <c r="AF1164" s="23">
        <v>22690</v>
      </c>
      <c r="AG1164">
        <f t="shared" si="18"/>
        <v>6.1671851256664279E-6</v>
      </c>
    </row>
    <row r="1165" spans="1:33">
      <c r="A1165" t="s">
        <v>63</v>
      </c>
      <c r="B1165" t="s">
        <v>1</v>
      </c>
      <c r="C1165">
        <v>1990</v>
      </c>
      <c r="D1165">
        <v>0</v>
      </c>
      <c r="E1165">
        <v>13.74</v>
      </c>
      <c r="F1165">
        <v>56000</v>
      </c>
      <c r="G1165">
        <v>35000</v>
      </c>
      <c r="H1165">
        <v>0</v>
      </c>
      <c r="I1165">
        <v>0</v>
      </c>
      <c r="J1165">
        <v>36000</v>
      </c>
      <c r="K1165">
        <v>127000</v>
      </c>
      <c r="Z1165" s="24">
        <v>4.7300000000000002E-2</v>
      </c>
      <c r="AA1165" s="23">
        <v>92858</v>
      </c>
      <c r="AB1165" s="23">
        <v>116300</v>
      </c>
      <c r="AC1165" s="23">
        <v>0</v>
      </c>
      <c r="AD1165" s="23">
        <v>0</v>
      </c>
      <c r="AE1165" s="23">
        <v>0</v>
      </c>
      <c r="AF1165" s="23">
        <v>209158</v>
      </c>
      <c r="AG1165">
        <f t="shared" si="18"/>
        <v>5.6849541935396153E-5</v>
      </c>
    </row>
    <row r="1166" spans="1:33">
      <c r="A1166" t="s">
        <v>63</v>
      </c>
      <c r="B1166" t="s">
        <v>1</v>
      </c>
      <c r="C1166">
        <v>1991</v>
      </c>
      <c r="D1166">
        <v>0</v>
      </c>
      <c r="E1166">
        <v>11.96</v>
      </c>
      <c r="F1166">
        <v>61978</v>
      </c>
      <c r="G1166">
        <v>36904</v>
      </c>
      <c r="H1166">
        <v>0</v>
      </c>
      <c r="I1166">
        <v>136</v>
      </c>
      <c r="J1166">
        <v>34488</v>
      </c>
      <c r="K1166">
        <v>133506</v>
      </c>
      <c r="Z1166" s="24">
        <v>4.7300000000000002E-2</v>
      </c>
      <c r="AA1166" s="23">
        <v>234224</v>
      </c>
      <c r="AB1166" s="23">
        <v>176388</v>
      </c>
      <c r="AC1166" s="23">
        <v>49328</v>
      </c>
      <c r="AD1166" s="23">
        <v>2028</v>
      </c>
      <c r="AE1166" s="23">
        <v>53162</v>
      </c>
      <c r="AF1166" s="23">
        <v>515130</v>
      </c>
      <c r="AG1166">
        <f t="shared" si="18"/>
        <v>1.4001331307997121E-4</v>
      </c>
    </row>
    <row r="1167" spans="1:33">
      <c r="A1167" t="s">
        <v>63</v>
      </c>
      <c r="B1167" t="s">
        <v>1</v>
      </c>
      <c r="C1167">
        <v>1992</v>
      </c>
      <c r="D1167">
        <v>0</v>
      </c>
      <c r="E1167">
        <v>11.33</v>
      </c>
      <c r="F1167">
        <v>63051</v>
      </c>
      <c r="G1167">
        <v>41115</v>
      </c>
      <c r="H1167">
        <v>0</v>
      </c>
      <c r="I1167">
        <v>112</v>
      </c>
      <c r="J1167">
        <v>39992</v>
      </c>
      <c r="K1167">
        <v>144270</v>
      </c>
      <c r="Z1167" s="24">
        <v>4.7400000000000005E-2</v>
      </c>
      <c r="AA1167" s="23">
        <v>17401</v>
      </c>
      <c r="AB1167" s="23">
        <v>2067</v>
      </c>
      <c r="AC1167" s="23">
        <v>23244</v>
      </c>
      <c r="AD1167" s="23">
        <v>43</v>
      </c>
      <c r="AE1167" s="23">
        <v>2859</v>
      </c>
      <c r="AF1167" s="23">
        <v>45614</v>
      </c>
      <c r="AG1167">
        <f t="shared" si="18"/>
        <v>1.239797189608411E-5</v>
      </c>
    </row>
    <row r="1168" spans="1:33">
      <c r="A1168" t="s">
        <v>63</v>
      </c>
      <c r="B1168" t="s">
        <v>1</v>
      </c>
      <c r="C1168">
        <v>1993</v>
      </c>
      <c r="D1168">
        <v>0</v>
      </c>
      <c r="E1168">
        <v>9.56</v>
      </c>
      <c r="F1168">
        <v>71115</v>
      </c>
      <c r="G1168">
        <v>44878</v>
      </c>
      <c r="H1168">
        <v>0</v>
      </c>
      <c r="I1168">
        <v>106</v>
      </c>
      <c r="J1168">
        <v>21194</v>
      </c>
      <c r="K1168">
        <v>137293</v>
      </c>
      <c r="Z1168" s="24">
        <v>4.7400000000000005E-2</v>
      </c>
      <c r="AA1168" s="23">
        <v>22543</v>
      </c>
      <c r="AB1168" s="23">
        <v>28625</v>
      </c>
      <c r="AC1168" s="23">
        <v>0</v>
      </c>
      <c r="AD1168" s="23">
        <v>0</v>
      </c>
      <c r="AE1168" s="23">
        <v>0</v>
      </c>
      <c r="AF1168" s="23">
        <v>51168</v>
      </c>
      <c r="AG1168">
        <f t="shared" si="18"/>
        <v>1.390755965227412E-5</v>
      </c>
    </row>
    <row r="1169" spans="1:33">
      <c r="A1169" t="s">
        <v>63</v>
      </c>
      <c r="B1169" t="s">
        <v>1</v>
      </c>
      <c r="C1169">
        <v>1994</v>
      </c>
      <c r="D1169">
        <v>0</v>
      </c>
      <c r="E1169">
        <v>8.89</v>
      </c>
      <c r="F1169">
        <v>73194</v>
      </c>
      <c r="G1169">
        <v>45970</v>
      </c>
      <c r="H1169">
        <v>0</v>
      </c>
      <c r="I1169">
        <v>89</v>
      </c>
      <c r="J1169">
        <v>45108</v>
      </c>
      <c r="K1169">
        <v>164361</v>
      </c>
      <c r="Z1169" s="24">
        <v>4.7400000000000005E-2</v>
      </c>
      <c r="AA1169" s="23">
        <v>175622</v>
      </c>
      <c r="AB1169" s="23">
        <v>42249</v>
      </c>
      <c r="AC1169" s="23">
        <v>0</v>
      </c>
      <c r="AD1169" s="23">
        <v>0</v>
      </c>
      <c r="AE1169" s="23">
        <v>0</v>
      </c>
      <c r="AF1169" s="23">
        <v>217871</v>
      </c>
      <c r="AG1169">
        <f t="shared" si="18"/>
        <v>5.9217751895728085E-5</v>
      </c>
    </row>
    <row r="1170" spans="1:33">
      <c r="A1170" t="s">
        <v>63</v>
      </c>
      <c r="B1170" t="s">
        <v>1</v>
      </c>
      <c r="C1170">
        <v>1995</v>
      </c>
      <c r="D1170">
        <v>0</v>
      </c>
      <c r="E1170">
        <v>8.59</v>
      </c>
      <c r="F1170">
        <v>78081</v>
      </c>
      <c r="G1170">
        <v>49931</v>
      </c>
      <c r="H1170">
        <v>0</v>
      </c>
      <c r="I1170">
        <v>84</v>
      </c>
      <c r="J1170">
        <v>30116</v>
      </c>
      <c r="K1170">
        <v>158212</v>
      </c>
      <c r="Z1170" s="24">
        <v>4.7400000000000005E-2</v>
      </c>
      <c r="AA1170" s="23">
        <v>33415</v>
      </c>
      <c r="AB1170" s="23">
        <v>19246</v>
      </c>
      <c r="AC1170" s="23">
        <v>25484</v>
      </c>
      <c r="AD1170" s="23">
        <v>0</v>
      </c>
      <c r="AE1170" s="23">
        <v>179429</v>
      </c>
      <c r="AF1170" s="23">
        <v>257574</v>
      </c>
      <c r="AG1170">
        <f t="shared" si="18"/>
        <v>7.0009102757091424E-5</v>
      </c>
    </row>
    <row r="1171" spans="1:33">
      <c r="A1171" t="s">
        <v>63</v>
      </c>
      <c r="B1171" t="s">
        <v>1</v>
      </c>
      <c r="C1171">
        <v>1996</v>
      </c>
      <c r="D1171">
        <v>0</v>
      </c>
      <c r="E1171">
        <v>8.42</v>
      </c>
      <c r="F1171">
        <v>83478</v>
      </c>
      <c r="G1171">
        <v>54732</v>
      </c>
      <c r="H1171">
        <v>0</v>
      </c>
      <c r="I1171">
        <v>83</v>
      </c>
      <c r="J1171">
        <v>39804</v>
      </c>
      <c r="K1171">
        <v>178097</v>
      </c>
      <c r="Z1171" s="24">
        <v>4.7500000000000001E-2</v>
      </c>
      <c r="AA1171" s="23">
        <v>110664</v>
      </c>
      <c r="AB1171" s="23">
        <v>27258</v>
      </c>
      <c r="AC1171" s="23">
        <v>33976</v>
      </c>
      <c r="AD1171" s="23">
        <v>0</v>
      </c>
      <c r="AE1171" s="23">
        <v>1574</v>
      </c>
      <c r="AF1171" s="23">
        <v>173472</v>
      </c>
      <c r="AG1171">
        <f t="shared" si="18"/>
        <v>4.7150019308929334E-5</v>
      </c>
    </row>
    <row r="1172" spans="1:33">
      <c r="A1172" t="s">
        <v>63</v>
      </c>
      <c r="B1172" t="s">
        <v>1</v>
      </c>
      <c r="C1172">
        <v>1997</v>
      </c>
      <c r="D1172">
        <v>0</v>
      </c>
      <c r="E1172">
        <v>9.19</v>
      </c>
      <c r="F1172">
        <v>86701</v>
      </c>
      <c r="G1172">
        <v>56892</v>
      </c>
      <c r="H1172">
        <v>0</v>
      </c>
      <c r="I1172">
        <v>82</v>
      </c>
      <c r="J1172">
        <v>26003</v>
      </c>
      <c r="K1172">
        <v>169678</v>
      </c>
      <c r="Z1172" s="24">
        <v>4.7500000000000001E-2</v>
      </c>
      <c r="AA1172" s="23">
        <v>6548280</v>
      </c>
      <c r="AB1172" s="23">
        <v>5598390</v>
      </c>
      <c r="AC1172" s="23">
        <v>3611891</v>
      </c>
      <c r="AD1172" s="23">
        <v>101614</v>
      </c>
      <c r="AE1172" s="23">
        <v>0</v>
      </c>
      <c r="AF1172" s="23">
        <v>15860175</v>
      </c>
      <c r="AG1172">
        <f t="shared" si="18"/>
        <v>4.3108257095842454E-3</v>
      </c>
    </row>
    <row r="1173" spans="1:33">
      <c r="A1173" t="s">
        <v>63</v>
      </c>
      <c r="B1173" t="s">
        <v>1</v>
      </c>
      <c r="C1173">
        <v>1998</v>
      </c>
      <c r="D1173">
        <v>0</v>
      </c>
      <c r="E1173">
        <v>8.6199999999999992</v>
      </c>
      <c r="F1173">
        <v>89300</v>
      </c>
      <c r="G1173">
        <v>84685</v>
      </c>
      <c r="H1173">
        <v>0</v>
      </c>
      <c r="I1173">
        <v>187</v>
      </c>
      <c r="J1173">
        <v>0</v>
      </c>
      <c r="K1173">
        <v>174172</v>
      </c>
      <c r="Z1173" s="24">
        <v>4.7599999999999996E-2</v>
      </c>
      <c r="AA1173" s="23">
        <v>2033</v>
      </c>
      <c r="AB1173" s="23">
        <v>1797</v>
      </c>
      <c r="AC1173" s="23">
        <v>0</v>
      </c>
      <c r="AD1173" s="23">
        <v>0</v>
      </c>
      <c r="AE1173" s="23">
        <v>154</v>
      </c>
      <c r="AF1173" s="23">
        <v>3984</v>
      </c>
      <c r="AG1173">
        <f t="shared" si="18"/>
        <v>1.0828587721751895E-6</v>
      </c>
    </row>
    <row r="1174" spans="1:33">
      <c r="A1174" t="s">
        <v>63</v>
      </c>
      <c r="B1174" t="s">
        <v>1</v>
      </c>
      <c r="C1174">
        <v>1999</v>
      </c>
      <c r="D1174">
        <v>0</v>
      </c>
      <c r="E1174">
        <v>7.5</v>
      </c>
      <c r="F1174">
        <v>94881</v>
      </c>
      <c r="G1174">
        <v>97517</v>
      </c>
      <c r="H1174">
        <v>0</v>
      </c>
      <c r="I1174">
        <v>267</v>
      </c>
      <c r="J1174">
        <v>0</v>
      </c>
      <c r="K1174">
        <v>192665</v>
      </c>
      <c r="Z1174" s="24">
        <v>4.7599999999999996E-2</v>
      </c>
      <c r="AA1174" s="23">
        <v>10000</v>
      </c>
      <c r="AB1174" s="23">
        <v>7000</v>
      </c>
      <c r="AC1174" s="23">
        <v>0</v>
      </c>
      <c r="AD1174" s="23">
        <v>0</v>
      </c>
      <c r="AE1174" s="23">
        <v>0</v>
      </c>
      <c r="AF1174" s="23">
        <v>17000</v>
      </c>
      <c r="AG1174">
        <f t="shared" si="18"/>
        <v>4.6206323109885094E-6</v>
      </c>
    </row>
    <row r="1175" spans="1:33">
      <c r="A1175" t="s">
        <v>63</v>
      </c>
      <c r="B1175" t="s">
        <v>1</v>
      </c>
      <c r="C1175">
        <v>2000</v>
      </c>
      <c r="D1175">
        <v>0</v>
      </c>
      <c r="E1175">
        <v>6.89</v>
      </c>
      <c r="F1175">
        <v>98376</v>
      </c>
      <c r="G1175">
        <v>111387</v>
      </c>
      <c r="H1175">
        <v>0</v>
      </c>
      <c r="I1175">
        <v>279</v>
      </c>
      <c r="J1175">
        <v>0</v>
      </c>
      <c r="K1175">
        <v>210042</v>
      </c>
      <c r="Z1175" s="24">
        <v>4.7599999999999996E-2</v>
      </c>
      <c r="AA1175" s="23">
        <v>13000</v>
      </c>
      <c r="AB1175" s="23">
        <v>0</v>
      </c>
      <c r="AC1175" s="23">
        <v>0</v>
      </c>
      <c r="AD1175" s="23">
        <v>0</v>
      </c>
      <c r="AE1175" s="23">
        <v>7000</v>
      </c>
      <c r="AF1175" s="23">
        <v>20000</v>
      </c>
      <c r="AG1175">
        <f t="shared" si="18"/>
        <v>5.4360380129276582E-6</v>
      </c>
    </row>
    <row r="1176" spans="1:33">
      <c r="A1176" t="s">
        <v>63</v>
      </c>
      <c r="B1176" t="s">
        <v>1</v>
      </c>
      <c r="C1176">
        <v>2001</v>
      </c>
      <c r="D1176">
        <v>0</v>
      </c>
      <c r="E1176">
        <v>7.54</v>
      </c>
      <c r="F1176">
        <v>101338</v>
      </c>
      <c r="G1176">
        <v>117910</v>
      </c>
      <c r="H1176">
        <v>0</v>
      </c>
      <c r="I1176">
        <v>0</v>
      </c>
      <c r="J1176">
        <v>0</v>
      </c>
      <c r="K1176">
        <v>219248</v>
      </c>
      <c r="Z1176" s="24">
        <v>4.7599999999999996E-2</v>
      </c>
      <c r="AA1176" s="23">
        <v>39942</v>
      </c>
      <c r="AB1176" s="23">
        <v>48426</v>
      </c>
      <c r="AC1176" s="23">
        <v>0</v>
      </c>
      <c r="AD1176" s="23">
        <v>0</v>
      </c>
      <c r="AE1176" s="23">
        <v>1840</v>
      </c>
      <c r="AF1176" s="23">
        <v>90208</v>
      </c>
      <c r="AG1176">
        <f t="shared" si="18"/>
        <v>2.4518705853508907E-5</v>
      </c>
    </row>
    <row r="1177" spans="1:33">
      <c r="A1177" t="s">
        <v>63</v>
      </c>
      <c r="B1177" t="s">
        <v>1</v>
      </c>
      <c r="C1177">
        <v>2002</v>
      </c>
      <c r="D1177">
        <v>0</v>
      </c>
      <c r="E1177">
        <v>7.62</v>
      </c>
      <c r="F1177">
        <v>110168</v>
      </c>
      <c r="G1177">
        <v>105316</v>
      </c>
      <c r="H1177">
        <v>0</v>
      </c>
      <c r="I1177">
        <v>0</v>
      </c>
      <c r="J1177">
        <v>0</v>
      </c>
      <c r="K1177">
        <v>215484</v>
      </c>
      <c r="Z1177" s="24">
        <v>4.7599999999999996E-2</v>
      </c>
      <c r="AA1177" s="23">
        <v>30621</v>
      </c>
      <c r="AB1177" s="23">
        <v>17205</v>
      </c>
      <c r="AC1177" s="23">
        <v>56215</v>
      </c>
      <c r="AD1177" s="23">
        <v>81</v>
      </c>
      <c r="AE1177" s="23">
        <v>1487</v>
      </c>
      <c r="AF1177" s="23">
        <v>105609</v>
      </c>
      <c r="AG1177">
        <f t="shared" si="18"/>
        <v>2.8704726925363851E-5</v>
      </c>
    </row>
    <row r="1178" spans="1:33">
      <c r="A1178" t="s">
        <v>63</v>
      </c>
      <c r="B1178" t="s">
        <v>1</v>
      </c>
      <c r="C1178">
        <v>2003</v>
      </c>
      <c r="D1178">
        <v>0</v>
      </c>
      <c r="E1178">
        <v>6.46</v>
      </c>
      <c r="F1178">
        <v>112317</v>
      </c>
      <c r="G1178">
        <v>118417</v>
      </c>
      <c r="H1178">
        <v>0</v>
      </c>
      <c r="I1178">
        <v>0</v>
      </c>
      <c r="J1178">
        <v>0</v>
      </c>
      <c r="K1178">
        <v>230734</v>
      </c>
      <c r="Z1178" s="24">
        <v>4.7599999999999996E-2</v>
      </c>
      <c r="AA1178" s="23">
        <v>32755</v>
      </c>
      <c r="AB1178" s="23">
        <v>16928</v>
      </c>
      <c r="AC1178" s="23">
        <v>59972</v>
      </c>
      <c r="AD1178" s="23">
        <v>81</v>
      </c>
      <c r="AE1178" s="23">
        <v>1171</v>
      </c>
      <c r="AF1178" s="23">
        <v>110907</v>
      </c>
      <c r="AG1178">
        <f t="shared" si="18"/>
        <v>3.0144733394988387E-5</v>
      </c>
    </row>
    <row r="1179" spans="1:33">
      <c r="A1179" t="s">
        <v>63</v>
      </c>
      <c r="B1179" t="s">
        <v>1</v>
      </c>
      <c r="C1179">
        <v>2004</v>
      </c>
      <c r="D1179">
        <v>0</v>
      </c>
      <c r="E1179">
        <v>7.78</v>
      </c>
      <c r="F1179">
        <v>115432</v>
      </c>
      <c r="G1179">
        <v>106689</v>
      </c>
      <c r="H1179">
        <v>0</v>
      </c>
      <c r="I1179">
        <v>0</v>
      </c>
      <c r="J1179">
        <v>0</v>
      </c>
      <c r="K1179">
        <v>222121</v>
      </c>
      <c r="Z1179" s="24">
        <v>4.7599999999999996E-2</v>
      </c>
      <c r="AA1179" s="23">
        <v>233486</v>
      </c>
      <c r="AB1179" s="23">
        <v>375981</v>
      </c>
      <c r="AC1179" s="23">
        <v>0</v>
      </c>
      <c r="AD1179" s="23">
        <v>3514</v>
      </c>
      <c r="AE1179" s="23">
        <v>126753</v>
      </c>
      <c r="AF1179" s="23">
        <v>739734</v>
      </c>
      <c r="AG1179">
        <f t="shared" si="18"/>
        <v>2.010611071727514E-4</v>
      </c>
    </row>
    <row r="1180" spans="1:33">
      <c r="A1180" t="s">
        <v>63</v>
      </c>
      <c r="B1180" t="s">
        <v>1</v>
      </c>
      <c r="C1180">
        <v>2005</v>
      </c>
      <c r="D1180">
        <v>0</v>
      </c>
      <c r="E1180">
        <v>8.9600000000000009</v>
      </c>
      <c r="F1180">
        <v>116956</v>
      </c>
      <c r="G1180">
        <v>108098</v>
      </c>
      <c r="H1180">
        <v>0</v>
      </c>
      <c r="I1180">
        <v>0</v>
      </c>
      <c r="J1180">
        <v>0</v>
      </c>
      <c r="K1180">
        <v>225054</v>
      </c>
      <c r="Z1180" s="24">
        <v>4.7699999999999992E-2</v>
      </c>
      <c r="AA1180" s="23">
        <v>8577</v>
      </c>
      <c r="AB1180" s="23">
        <v>1575</v>
      </c>
      <c r="AC1180" s="23">
        <v>0</v>
      </c>
      <c r="AD1180" s="23">
        <v>300</v>
      </c>
      <c r="AE1180" s="23">
        <v>0</v>
      </c>
      <c r="AF1180" s="23">
        <v>10452</v>
      </c>
      <c r="AG1180">
        <f t="shared" si="18"/>
        <v>2.8408734655559941E-6</v>
      </c>
    </row>
    <row r="1181" spans="1:33">
      <c r="A1181" t="s">
        <v>63</v>
      </c>
      <c r="B1181" t="s">
        <v>1</v>
      </c>
      <c r="C1181">
        <v>2006</v>
      </c>
      <c r="D1181">
        <v>0</v>
      </c>
      <c r="E1181">
        <v>9.49</v>
      </c>
      <c r="F1181">
        <v>129664</v>
      </c>
      <c r="G1181">
        <v>113985</v>
      </c>
      <c r="H1181">
        <v>0</v>
      </c>
      <c r="I1181">
        <v>0</v>
      </c>
      <c r="J1181">
        <v>0</v>
      </c>
      <c r="K1181">
        <v>243649</v>
      </c>
      <c r="Z1181" s="24">
        <v>4.7699999999999992E-2</v>
      </c>
      <c r="AA1181" s="23">
        <v>22687</v>
      </c>
      <c r="AB1181" s="23">
        <v>20195</v>
      </c>
      <c r="AC1181" s="23">
        <v>20747</v>
      </c>
      <c r="AD1181" s="23">
        <v>299</v>
      </c>
      <c r="AE1181" s="23">
        <v>1305</v>
      </c>
      <c r="AF1181" s="23">
        <v>65233</v>
      </c>
      <c r="AG1181">
        <f t="shared" si="18"/>
        <v>1.7730453384865497E-5</v>
      </c>
    </row>
    <row r="1182" spans="1:33">
      <c r="A1182" t="s">
        <v>64</v>
      </c>
      <c r="B1182" t="s">
        <v>1</v>
      </c>
      <c r="C1182">
        <v>1988</v>
      </c>
      <c r="D1182">
        <v>0</v>
      </c>
      <c r="E1182">
        <v>5.81</v>
      </c>
      <c r="F1182">
        <v>13375</v>
      </c>
      <c r="G1182">
        <v>24699</v>
      </c>
      <c r="H1182">
        <v>58</v>
      </c>
      <c r="I1182">
        <v>0</v>
      </c>
      <c r="J1182">
        <v>5689</v>
      </c>
      <c r="K1182">
        <v>43821</v>
      </c>
      <c r="Z1182" s="24">
        <v>4.7699999999999992E-2</v>
      </c>
      <c r="AA1182" s="23">
        <v>44103</v>
      </c>
      <c r="AB1182" s="23">
        <v>17220</v>
      </c>
      <c r="AC1182" s="23">
        <v>48327</v>
      </c>
      <c r="AD1182" s="23">
        <v>0</v>
      </c>
      <c r="AE1182" s="23">
        <v>5910</v>
      </c>
      <c r="AF1182" s="23">
        <v>115560</v>
      </c>
      <c r="AG1182">
        <f t="shared" si="18"/>
        <v>3.1409427638696004E-5</v>
      </c>
    </row>
    <row r="1183" spans="1:33">
      <c r="A1183" t="s">
        <v>64</v>
      </c>
      <c r="B1183" t="s">
        <v>1</v>
      </c>
      <c r="C1183">
        <v>1989</v>
      </c>
      <c r="D1183">
        <v>0</v>
      </c>
      <c r="E1183">
        <v>10</v>
      </c>
      <c r="F1183">
        <v>15385</v>
      </c>
      <c r="G1183">
        <v>13143</v>
      </c>
      <c r="H1183">
        <v>14566</v>
      </c>
      <c r="I1183">
        <v>0</v>
      </c>
      <c r="J1183">
        <v>90</v>
      </c>
      <c r="K1183">
        <v>43184</v>
      </c>
      <c r="Z1183" s="24">
        <v>4.7699999999999992E-2</v>
      </c>
      <c r="AA1183" s="23">
        <v>301105</v>
      </c>
      <c r="AB1183" s="23">
        <v>125474</v>
      </c>
      <c r="AC1183" s="23">
        <v>61684</v>
      </c>
      <c r="AD1183" s="23">
        <v>1716</v>
      </c>
      <c r="AE1183" s="23">
        <v>0</v>
      </c>
      <c r="AF1183" s="23">
        <v>489979</v>
      </c>
      <c r="AG1183">
        <f t="shared" si="18"/>
        <v>1.3317722347681404E-4</v>
      </c>
    </row>
    <row r="1184" spans="1:33">
      <c r="A1184" t="s">
        <v>64</v>
      </c>
      <c r="B1184" t="s">
        <v>1</v>
      </c>
      <c r="C1184">
        <v>1990</v>
      </c>
      <c r="D1184">
        <v>0</v>
      </c>
      <c r="E1184">
        <v>12</v>
      </c>
      <c r="F1184">
        <v>15190</v>
      </c>
      <c r="G1184">
        <v>15109</v>
      </c>
      <c r="H1184">
        <v>13990</v>
      </c>
      <c r="I1184">
        <v>575</v>
      </c>
      <c r="J1184">
        <v>0</v>
      </c>
      <c r="K1184">
        <v>44864</v>
      </c>
      <c r="Z1184" s="24">
        <v>4.7800000000000002E-2</v>
      </c>
      <c r="AA1184" s="23">
        <v>1859</v>
      </c>
      <c r="AB1184" s="23">
        <v>1645</v>
      </c>
      <c r="AC1184" s="23">
        <v>0</v>
      </c>
      <c r="AD1184" s="23">
        <v>0</v>
      </c>
      <c r="AE1184" s="23">
        <v>141</v>
      </c>
      <c r="AF1184" s="23">
        <v>3645</v>
      </c>
      <c r="AG1184">
        <f t="shared" si="18"/>
        <v>9.9071792785606572E-7</v>
      </c>
    </row>
    <row r="1185" spans="1:33">
      <c r="A1185" t="s">
        <v>64</v>
      </c>
      <c r="B1185" t="s">
        <v>1</v>
      </c>
      <c r="C1185">
        <v>1991</v>
      </c>
      <c r="D1185">
        <v>0</v>
      </c>
      <c r="E1185">
        <v>11.65</v>
      </c>
      <c r="F1185">
        <v>15268</v>
      </c>
      <c r="G1185">
        <v>16403</v>
      </c>
      <c r="H1185">
        <v>13787</v>
      </c>
      <c r="I1185">
        <v>0</v>
      </c>
      <c r="J1185">
        <v>42</v>
      </c>
      <c r="K1185">
        <v>45500</v>
      </c>
      <c r="Z1185" s="24">
        <v>4.7800000000000002E-2</v>
      </c>
      <c r="AA1185" s="23">
        <v>4086</v>
      </c>
      <c r="AB1185" s="23">
        <v>0</v>
      </c>
      <c r="AC1185" s="23">
        <v>0</v>
      </c>
      <c r="AD1185" s="23">
        <v>0</v>
      </c>
      <c r="AE1185" s="23">
        <v>0</v>
      </c>
      <c r="AF1185" s="23">
        <v>4086</v>
      </c>
      <c r="AG1185">
        <f t="shared" si="18"/>
        <v>1.1105825660411206E-6</v>
      </c>
    </row>
    <row r="1186" spans="1:33">
      <c r="A1186" t="s">
        <v>64</v>
      </c>
      <c r="B1186" t="s">
        <v>1</v>
      </c>
      <c r="C1186">
        <v>1992</v>
      </c>
      <c r="D1186">
        <v>0</v>
      </c>
      <c r="E1186">
        <v>9.17</v>
      </c>
      <c r="F1186">
        <v>15420</v>
      </c>
      <c r="G1186">
        <v>29238</v>
      </c>
      <c r="H1186">
        <v>2409</v>
      </c>
      <c r="I1186">
        <v>0</v>
      </c>
      <c r="J1186">
        <v>0</v>
      </c>
      <c r="K1186">
        <v>47067</v>
      </c>
      <c r="Z1186" s="24">
        <v>4.7800000000000002E-2</v>
      </c>
      <c r="AA1186" s="23">
        <v>20008</v>
      </c>
      <c r="AB1186" s="23">
        <v>12229</v>
      </c>
      <c r="AC1186" s="23">
        <v>16036</v>
      </c>
      <c r="AD1186" s="23">
        <v>182</v>
      </c>
      <c r="AE1186" s="23">
        <v>3059</v>
      </c>
      <c r="AF1186" s="23">
        <v>51514</v>
      </c>
      <c r="AG1186">
        <f t="shared" si="18"/>
        <v>1.4001603109897768E-5</v>
      </c>
    </row>
    <row r="1187" spans="1:33">
      <c r="A1187" t="s">
        <v>64</v>
      </c>
      <c r="B1187" t="s">
        <v>1</v>
      </c>
      <c r="C1187">
        <v>1993</v>
      </c>
      <c r="D1187">
        <v>0</v>
      </c>
      <c r="E1187">
        <v>9.61</v>
      </c>
      <c r="F1187">
        <v>15510</v>
      </c>
      <c r="G1187">
        <v>32008</v>
      </c>
      <c r="H1187">
        <v>120</v>
      </c>
      <c r="I1187">
        <v>0</v>
      </c>
      <c r="J1187">
        <v>0</v>
      </c>
      <c r="K1187">
        <v>47638</v>
      </c>
      <c r="Z1187" s="24">
        <v>4.7800000000000002E-2</v>
      </c>
      <c r="AA1187" s="23">
        <v>24458</v>
      </c>
      <c r="AB1187" s="23">
        <v>18689</v>
      </c>
      <c r="AC1187" s="23">
        <v>17597</v>
      </c>
      <c r="AD1187" s="23">
        <v>222</v>
      </c>
      <c r="AE1187" s="23">
        <v>1340</v>
      </c>
      <c r="AF1187" s="23">
        <v>62306</v>
      </c>
      <c r="AG1187">
        <f t="shared" si="18"/>
        <v>1.6934889221673533E-5</v>
      </c>
    </row>
    <row r="1188" spans="1:33">
      <c r="A1188" t="s">
        <v>64</v>
      </c>
      <c r="B1188" t="s">
        <v>1</v>
      </c>
      <c r="C1188">
        <v>1994</v>
      </c>
      <c r="D1188">
        <v>0</v>
      </c>
      <c r="E1188">
        <v>1.1000000000000001</v>
      </c>
      <c r="F1188">
        <v>16473</v>
      </c>
      <c r="G1188">
        <v>30765</v>
      </c>
      <c r="H1188">
        <v>2382</v>
      </c>
      <c r="I1188">
        <v>0</v>
      </c>
      <c r="J1188">
        <v>0</v>
      </c>
      <c r="K1188">
        <v>49620</v>
      </c>
      <c r="Z1188" s="24">
        <v>4.7800000000000002E-2</v>
      </c>
      <c r="AA1188" s="23">
        <v>62289</v>
      </c>
      <c r="AB1188" s="23">
        <v>14164</v>
      </c>
      <c r="AC1188" s="23">
        <v>28045</v>
      </c>
      <c r="AD1188" s="23">
        <v>0</v>
      </c>
      <c r="AE1188" s="23">
        <v>9281</v>
      </c>
      <c r="AF1188" s="23">
        <v>113779</v>
      </c>
      <c r="AG1188">
        <f t="shared" si="18"/>
        <v>3.0925348453644797E-5</v>
      </c>
    </row>
    <row r="1189" spans="1:33">
      <c r="A1189" t="s">
        <v>64</v>
      </c>
      <c r="B1189" t="s">
        <v>1</v>
      </c>
      <c r="C1189">
        <v>1995</v>
      </c>
      <c r="D1189">
        <v>0</v>
      </c>
      <c r="E1189">
        <v>7.42</v>
      </c>
      <c r="F1189">
        <v>16654</v>
      </c>
      <c r="G1189">
        <v>31486</v>
      </c>
      <c r="H1189">
        <v>2580</v>
      </c>
      <c r="I1189">
        <v>0</v>
      </c>
      <c r="J1189">
        <v>0</v>
      </c>
      <c r="K1189">
        <v>50720</v>
      </c>
      <c r="Z1189" s="24">
        <v>4.7800000000000002E-2</v>
      </c>
      <c r="AA1189" s="23">
        <v>29555</v>
      </c>
      <c r="AB1189" s="23">
        <v>11585</v>
      </c>
      <c r="AC1189" s="23">
        <v>16748</v>
      </c>
      <c r="AD1189" s="23">
        <v>0</v>
      </c>
      <c r="AE1189" s="23">
        <v>141883</v>
      </c>
      <c r="AF1189" s="23">
        <v>199771</v>
      </c>
      <c r="AG1189">
        <f t="shared" si="18"/>
        <v>5.4298137494028554E-5</v>
      </c>
    </row>
    <row r="1190" spans="1:33">
      <c r="A1190" t="s">
        <v>64</v>
      </c>
      <c r="B1190" t="s">
        <v>1</v>
      </c>
      <c r="C1190">
        <v>1996</v>
      </c>
      <c r="D1190">
        <v>0</v>
      </c>
      <c r="E1190">
        <v>9.8800000000000008</v>
      </c>
      <c r="F1190">
        <v>18042</v>
      </c>
      <c r="G1190">
        <v>36040</v>
      </c>
      <c r="H1190">
        <v>2720</v>
      </c>
      <c r="I1190">
        <v>0</v>
      </c>
      <c r="J1190">
        <v>0</v>
      </c>
      <c r="K1190">
        <v>56802</v>
      </c>
      <c r="Z1190" s="24">
        <v>4.7800000000000002E-2</v>
      </c>
      <c r="AA1190" s="23">
        <v>36487</v>
      </c>
      <c r="AB1190" s="23">
        <v>25238</v>
      </c>
      <c r="AC1190" s="23">
        <v>24966</v>
      </c>
      <c r="AD1190" s="23">
        <v>0</v>
      </c>
      <c r="AE1190" s="23">
        <v>168832</v>
      </c>
      <c r="AF1190" s="23">
        <v>255523</v>
      </c>
      <c r="AG1190">
        <f t="shared" si="18"/>
        <v>6.9451637058865699E-5</v>
      </c>
    </row>
    <row r="1191" spans="1:33">
      <c r="A1191" t="s">
        <v>64</v>
      </c>
      <c r="B1191" t="s">
        <v>1</v>
      </c>
      <c r="C1191">
        <v>1997</v>
      </c>
      <c r="D1191">
        <v>0</v>
      </c>
      <c r="E1191">
        <v>5.36</v>
      </c>
      <c r="F1191">
        <v>18663</v>
      </c>
      <c r="G1191">
        <v>39585</v>
      </c>
      <c r="H1191">
        <v>2585</v>
      </c>
      <c r="I1191">
        <v>0</v>
      </c>
      <c r="J1191">
        <v>0</v>
      </c>
      <c r="K1191">
        <v>60833</v>
      </c>
      <c r="Z1191" s="24">
        <v>4.7899999999999998E-2</v>
      </c>
      <c r="AA1191" s="23">
        <v>1889</v>
      </c>
      <c r="AB1191" s="23">
        <v>926</v>
      </c>
      <c r="AC1191" s="23">
        <v>0</v>
      </c>
      <c r="AD1191" s="23">
        <v>0</v>
      </c>
      <c r="AE1191" s="23">
        <v>0</v>
      </c>
      <c r="AF1191" s="23">
        <v>2815</v>
      </c>
      <c r="AG1191">
        <f t="shared" si="18"/>
        <v>7.6512235031956781E-7</v>
      </c>
    </row>
    <row r="1192" spans="1:33">
      <c r="A1192" t="s">
        <v>64</v>
      </c>
      <c r="B1192" t="s">
        <v>1</v>
      </c>
      <c r="C1192">
        <v>1998</v>
      </c>
      <c r="D1192">
        <v>0</v>
      </c>
      <c r="E1192">
        <v>7.17</v>
      </c>
      <c r="F1192">
        <v>18341</v>
      </c>
      <c r="G1192">
        <v>40522</v>
      </c>
      <c r="H1192">
        <v>3124</v>
      </c>
      <c r="I1192">
        <v>0</v>
      </c>
      <c r="J1192">
        <v>0</v>
      </c>
      <c r="K1192">
        <v>61987</v>
      </c>
      <c r="Z1192" s="24">
        <v>4.7899999999999998E-2</v>
      </c>
      <c r="AA1192" s="23">
        <v>33139</v>
      </c>
      <c r="AB1192" s="23">
        <v>21070</v>
      </c>
      <c r="AC1192" s="23">
        <v>2341</v>
      </c>
      <c r="AD1192" s="23">
        <v>0</v>
      </c>
      <c r="AE1192" s="23">
        <v>3916</v>
      </c>
      <c r="AF1192" s="23">
        <v>60466</v>
      </c>
      <c r="AG1192">
        <f t="shared" si="18"/>
        <v>1.6434773724484187E-5</v>
      </c>
    </row>
    <row r="1193" spans="1:33">
      <c r="A1193" t="s">
        <v>64</v>
      </c>
      <c r="B1193" t="s">
        <v>1</v>
      </c>
      <c r="C1193">
        <v>1999</v>
      </c>
      <c r="D1193">
        <v>0</v>
      </c>
      <c r="E1193">
        <v>3.64</v>
      </c>
      <c r="F1193">
        <v>18540</v>
      </c>
      <c r="G1193">
        <v>44213</v>
      </c>
      <c r="H1193">
        <v>2771</v>
      </c>
      <c r="I1193">
        <v>0</v>
      </c>
      <c r="J1193">
        <v>0</v>
      </c>
      <c r="K1193">
        <v>65524</v>
      </c>
      <c r="Z1193" s="24">
        <v>4.7899999999999998E-2</v>
      </c>
      <c r="AA1193" s="23">
        <v>185741</v>
      </c>
      <c r="AB1193" s="23">
        <v>92768</v>
      </c>
      <c r="AC1193" s="23">
        <v>43737</v>
      </c>
      <c r="AD1193" s="23">
        <v>0</v>
      </c>
      <c r="AE1193" s="23">
        <v>388</v>
      </c>
      <c r="AF1193" s="23">
        <v>322634</v>
      </c>
      <c r="AG1193">
        <f t="shared" si="18"/>
        <v>8.7692534413145098E-5</v>
      </c>
    </row>
    <row r="1194" spans="1:33">
      <c r="A1194" t="s">
        <v>64</v>
      </c>
      <c r="B1194" t="s">
        <v>1</v>
      </c>
      <c r="C1194">
        <v>2000</v>
      </c>
      <c r="D1194">
        <v>0</v>
      </c>
      <c r="E1194">
        <v>6.05</v>
      </c>
      <c r="F1194">
        <v>20239</v>
      </c>
      <c r="G1194">
        <v>44425</v>
      </c>
      <c r="H1194">
        <v>405</v>
      </c>
      <c r="I1194">
        <v>0</v>
      </c>
      <c r="J1194">
        <v>0</v>
      </c>
      <c r="K1194">
        <v>65069</v>
      </c>
      <c r="Z1194" s="24">
        <v>4.7899999999999998E-2</v>
      </c>
      <c r="AA1194" s="23">
        <v>2211829</v>
      </c>
      <c r="AB1194" s="23">
        <v>2911788</v>
      </c>
      <c r="AC1194" s="23">
        <v>3791721</v>
      </c>
      <c r="AD1194" s="23">
        <v>0</v>
      </c>
      <c r="AE1194" s="23">
        <v>0</v>
      </c>
      <c r="AF1194" s="23">
        <v>8915338</v>
      </c>
      <c r="AG1194">
        <f t="shared" si="18"/>
        <v>2.423205813304922E-3</v>
      </c>
    </row>
    <row r="1195" spans="1:33">
      <c r="A1195" t="s">
        <v>64</v>
      </c>
      <c r="B1195" t="s">
        <v>1</v>
      </c>
      <c r="C1195">
        <v>2001</v>
      </c>
      <c r="D1195">
        <v>0</v>
      </c>
      <c r="E1195">
        <v>7.21</v>
      </c>
      <c r="F1195">
        <v>19332</v>
      </c>
      <c r="G1195">
        <v>42022</v>
      </c>
      <c r="H1195">
        <v>2600</v>
      </c>
      <c r="I1195">
        <v>0</v>
      </c>
      <c r="J1195">
        <v>0</v>
      </c>
      <c r="K1195">
        <v>63954</v>
      </c>
      <c r="Z1195" s="24">
        <v>4.8000000000000001E-2</v>
      </c>
      <c r="AA1195" s="23">
        <v>58913</v>
      </c>
      <c r="AB1195" s="23">
        <v>16114</v>
      </c>
      <c r="AC1195" s="23">
        <v>26339</v>
      </c>
      <c r="AD1195" s="23">
        <v>358</v>
      </c>
      <c r="AE1195" s="23">
        <v>10045</v>
      </c>
      <c r="AF1195" s="23">
        <v>111769</v>
      </c>
      <c r="AG1195">
        <f t="shared" si="18"/>
        <v>3.0379026633345569E-5</v>
      </c>
    </row>
    <row r="1196" spans="1:33">
      <c r="A1196" t="s">
        <v>64</v>
      </c>
      <c r="B1196" t="s">
        <v>1</v>
      </c>
      <c r="C1196">
        <v>2002</v>
      </c>
      <c r="D1196">
        <v>0</v>
      </c>
      <c r="E1196">
        <v>7.43</v>
      </c>
      <c r="F1196">
        <v>20302</v>
      </c>
      <c r="G1196">
        <v>40596</v>
      </c>
      <c r="H1196">
        <v>2280</v>
      </c>
      <c r="I1196">
        <v>0</v>
      </c>
      <c r="J1196">
        <v>0</v>
      </c>
      <c r="K1196">
        <v>63178</v>
      </c>
      <c r="Z1196" s="24">
        <v>4.8000000000000001E-2</v>
      </c>
      <c r="AA1196" s="23">
        <v>41426</v>
      </c>
      <c r="AB1196" s="23">
        <v>57687</v>
      </c>
      <c r="AC1196" s="23">
        <v>12308</v>
      </c>
      <c r="AD1196" s="23">
        <v>281</v>
      </c>
      <c r="AE1196" s="23">
        <v>390</v>
      </c>
      <c r="AF1196" s="23">
        <v>112092</v>
      </c>
      <c r="AG1196">
        <f t="shared" si="18"/>
        <v>3.0466818647254352E-5</v>
      </c>
    </row>
    <row r="1197" spans="1:33">
      <c r="A1197" t="s">
        <v>64</v>
      </c>
      <c r="B1197" t="s">
        <v>1</v>
      </c>
      <c r="C1197">
        <v>2003</v>
      </c>
      <c r="D1197">
        <v>0</v>
      </c>
      <c r="E1197">
        <v>4.8600000000000003</v>
      </c>
      <c r="F1197">
        <v>21640</v>
      </c>
      <c r="G1197">
        <v>41526</v>
      </c>
      <c r="H1197">
        <v>2324</v>
      </c>
      <c r="I1197">
        <v>0</v>
      </c>
      <c r="J1197">
        <v>0</v>
      </c>
      <c r="K1197">
        <v>65490</v>
      </c>
      <c r="Z1197" s="24">
        <v>4.8000000000000001E-2</v>
      </c>
      <c r="AA1197" s="23">
        <v>288059</v>
      </c>
      <c r="AB1197" s="23">
        <v>263140</v>
      </c>
      <c r="AC1197" s="23">
        <v>37743</v>
      </c>
      <c r="AD1197" s="23">
        <v>0</v>
      </c>
      <c r="AE1197" s="23">
        <v>42952</v>
      </c>
      <c r="AF1197" s="23">
        <v>631894</v>
      </c>
      <c r="AG1197">
        <f t="shared" si="18"/>
        <v>1.7174999020704547E-4</v>
      </c>
    </row>
    <row r="1198" spans="1:33">
      <c r="A1198" t="s">
        <v>64</v>
      </c>
      <c r="B1198" t="s">
        <v>1</v>
      </c>
      <c r="C1198">
        <v>2004</v>
      </c>
      <c r="D1198">
        <v>0</v>
      </c>
      <c r="E1198">
        <v>4.54</v>
      </c>
      <c r="F1198">
        <v>21774</v>
      </c>
      <c r="G1198">
        <v>44539</v>
      </c>
      <c r="H1198">
        <v>2972</v>
      </c>
      <c r="I1198">
        <v>0</v>
      </c>
      <c r="J1198">
        <v>0</v>
      </c>
      <c r="K1198">
        <v>69285</v>
      </c>
      <c r="Z1198" s="24">
        <v>4.8000000000000001E-2</v>
      </c>
      <c r="AA1198" s="23">
        <v>2741351</v>
      </c>
      <c r="AB1198" s="23">
        <v>1293840</v>
      </c>
      <c r="AC1198" s="23">
        <v>899665</v>
      </c>
      <c r="AD1198" s="23">
        <v>14884</v>
      </c>
      <c r="AE1198" s="23">
        <v>5580</v>
      </c>
      <c r="AF1198" s="23">
        <v>4955320</v>
      </c>
      <c r="AG1198">
        <f t="shared" si="18"/>
        <v>1.3468653943110342E-3</v>
      </c>
    </row>
    <row r="1199" spans="1:33">
      <c r="A1199" t="s">
        <v>64</v>
      </c>
      <c r="B1199" t="s">
        <v>1</v>
      </c>
      <c r="C1199">
        <v>2005</v>
      </c>
      <c r="D1199">
        <v>0</v>
      </c>
      <c r="E1199">
        <v>3.13</v>
      </c>
      <c r="F1199">
        <v>23058</v>
      </c>
      <c r="G1199">
        <v>45747</v>
      </c>
      <c r="H1199">
        <v>3101</v>
      </c>
      <c r="I1199">
        <v>0</v>
      </c>
      <c r="J1199">
        <v>0</v>
      </c>
      <c r="K1199">
        <v>71906</v>
      </c>
      <c r="Z1199" s="24">
        <v>4.8099999999999997E-2</v>
      </c>
      <c r="AA1199" s="23">
        <v>0</v>
      </c>
      <c r="AB1199" s="23">
        <v>0</v>
      </c>
      <c r="AC1199" s="23">
        <v>29644</v>
      </c>
      <c r="AD1199" s="23">
        <v>0</v>
      </c>
      <c r="AE1199" s="23">
        <v>0</v>
      </c>
      <c r="AF1199" s="23">
        <v>29644</v>
      </c>
      <c r="AG1199">
        <f t="shared" si="18"/>
        <v>8.0572955427613751E-6</v>
      </c>
    </row>
    <row r="1200" spans="1:33">
      <c r="A1200" t="s">
        <v>64</v>
      </c>
      <c r="B1200" t="s">
        <v>1</v>
      </c>
      <c r="C1200">
        <v>2006</v>
      </c>
      <c r="D1200">
        <v>0</v>
      </c>
      <c r="E1200">
        <v>10.62</v>
      </c>
      <c r="F1200">
        <v>24428</v>
      </c>
      <c r="G1200">
        <v>45275</v>
      </c>
      <c r="H1200">
        <v>3101</v>
      </c>
      <c r="I1200">
        <v>0</v>
      </c>
      <c r="J1200">
        <v>0</v>
      </c>
      <c r="K1200">
        <v>72804</v>
      </c>
      <c r="Z1200" s="24">
        <v>4.8099999999999997E-2</v>
      </c>
      <c r="AA1200" s="23">
        <v>33818</v>
      </c>
      <c r="AB1200" s="23">
        <v>18839</v>
      </c>
      <c r="AC1200" s="23">
        <v>23395</v>
      </c>
      <c r="AD1200" s="23">
        <v>0</v>
      </c>
      <c r="AE1200" s="23">
        <v>166757</v>
      </c>
      <c r="AF1200" s="23">
        <v>242809</v>
      </c>
      <c r="AG1200">
        <f t="shared" si="18"/>
        <v>6.599594769404758E-5</v>
      </c>
    </row>
    <row r="1201" spans="1:33">
      <c r="A1201" t="s">
        <v>65</v>
      </c>
      <c r="B1201" t="s">
        <v>1</v>
      </c>
      <c r="C1201">
        <v>1988</v>
      </c>
      <c r="D1201">
        <v>0</v>
      </c>
      <c r="E1201">
        <v>4.41</v>
      </c>
      <c r="F1201">
        <v>1660</v>
      </c>
      <c r="G1201">
        <v>1699</v>
      </c>
      <c r="H1201">
        <v>0</v>
      </c>
      <c r="I1201">
        <v>0</v>
      </c>
      <c r="J1201">
        <v>151</v>
      </c>
      <c r="K1201">
        <v>3510</v>
      </c>
      <c r="Z1201" s="24">
        <v>4.8099999999999997E-2</v>
      </c>
      <c r="AA1201" s="23">
        <v>198284</v>
      </c>
      <c r="AB1201" s="23">
        <v>115501</v>
      </c>
      <c r="AC1201" s="23">
        <v>68575</v>
      </c>
      <c r="AD1201" s="23">
        <v>0</v>
      </c>
      <c r="AE1201" s="23">
        <v>4702</v>
      </c>
      <c r="AF1201" s="23">
        <v>387062</v>
      </c>
      <c r="AG1201">
        <f t="shared" si="18"/>
        <v>1.0520418726799025E-4</v>
      </c>
    </row>
    <row r="1202" spans="1:33">
      <c r="A1202" t="s">
        <v>65</v>
      </c>
      <c r="B1202" t="s">
        <v>1</v>
      </c>
      <c r="C1202">
        <v>1989</v>
      </c>
      <c r="D1202">
        <v>0</v>
      </c>
      <c r="E1202">
        <v>4.41</v>
      </c>
      <c r="F1202">
        <v>1660</v>
      </c>
      <c r="G1202">
        <v>1699</v>
      </c>
      <c r="H1202">
        <v>0</v>
      </c>
      <c r="I1202">
        <v>0</v>
      </c>
      <c r="J1202">
        <v>152</v>
      </c>
      <c r="K1202">
        <v>3511</v>
      </c>
      <c r="Z1202" s="24">
        <v>4.8099999999999997E-2</v>
      </c>
      <c r="AA1202" s="23">
        <v>280077</v>
      </c>
      <c r="AB1202" s="23">
        <v>125173</v>
      </c>
      <c r="AC1202" s="23">
        <v>52911</v>
      </c>
      <c r="AD1202" s="23">
        <v>1633</v>
      </c>
      <c r="AE1202" s="23">
        <v>0</v>
      </c>
      <c r="AF1202" s="23">
        <v>459794</v>
      </c>
      <c r="AG1202">
        <f t="shared" si="18"/>
        <v>1.2497288310580297E-4</v>
      </c>
    </row>
    <row r="1203" spans="1:33">
      <c r="A1203" t="s">
        <v>65</v>
      </c>
      <c r="B1203" t="s">
        <v>1</v>
      </c>
      <c r="C1203">
        <v>1990</v>
      </c>
      <c r="D1203">
        <v>0</v>
      </c>
      <c r="E1203">
        <v>4.41</v>
      </c>
      <c r="F1203">
        <v>1660</v>
      </c>
      <c r="G1203">
        <v>1699</v>
      </c>
      <c r="H1203">
        <v>0</v>
      </c>
      <c r="I1203">
        <v>0</v>
      </c>
      <c r="J1203">
        <v>152</v>
      </c>
      <c r="K1203">
        <v>3511</v>
      </c>
      <c r="Z1203" s="24">
        <v>4.82E-2</v>
      </c>
      <c r="AA1203" s="23">
        <v>110967</v>
      </c>
      <c r="AB1203" s="23">
        <v>244972</v>
      </c>
      <c r="AC1203" s="23">
        <v>0</v>
      </c>
      <c r="AD1203" s="23">
        <v>0</v>
      </c>
      <c r="AE1203" s="23">
        <v>9065</v>
      </c>
      <c r="AF1203" s="23">
        <v>365004</v>
      </c>
      <c r="AG1203">
        <f t="shared" si="18"/>
        <v>9.9208780943532338E-5</v>
      </c>
    </row>
    <row r="1204" spans="1:33">
      <c r="A1204" t="s">
        <v>65</v>
      </c>
      <c r="B1204" t="s">
        <v>1</v>
      </c>
      <c r="C1204">
        <v>1991</v>
      </c>
      <c r="D1204">
        <v>0</v>
      </c>
      <c r="E1204">
        <v>4.41</v>
      </c>
      <c r="F1204">
        <v>1660</v>
      </c>
      <c r="G1204">
        <v>1699</v>
      </c>
      <c r="H1204">
        <v>0</v>
      </c>
      <c r="I1204">
        <v>0</v>
      </c>
      <c r="J1204">
        <v>152</v>
      </c>
      <c r="K1204">
        <v>3511</v>
      </c>
      <c r="Z1204" s="24">
        <v>4.82E-2</v>
      </c>
      <c r="AA1204" s="23">
        <v>2107673</v>
      </c>
      <c r="AB1204" s="23">
        <v>2841254</v>
      </c>
      <c r="AC1204" s="23">
        <v>3742368</v>
      </c>
      <c r="AD1204" s="23">
        <v>0</v>
      </c>
      <c r="AE1204" s="23">
        <v>12606</v>
      </c>
      <c r="AF1204" s="23">
        <v>8703901</v>
      </c>
      <c r="AG1204">
        <f t="shared" si="18"/>
        <v>2.3657368348379529E-3</v>
      </c>
    </row>
    <row r="1205" spans="1:33">
      <c r="A1205" t="s">
        <v>65</v>
      </c>
      <c r="B1205" t="s">
        <v>1</v>
      </c>
      <c r="C1205">
        <v>1992</v>
      </c>
      <c r="D1205">
        <v>0</v>
      </c>
      <c r="E1205">
        <v>4.41</v>
      </c>
      <c r="F1205">
        <v>1660</v>
      </c>
      <c r="G1205">
        <v>1699</v>
      </c>
      <c r="H1205">
        <v>0</v>
      </c>
      <c r="I1205">
        <v>0</v>
      </c>
      <c r="J1205">
        <v>152</v>
      </c>
      <c r="K1205">
        <v>3511</v>
      </c>
      <c r="Z1205" s="24">
        <v>4.8300000000000003E-2</v>
      </c>
      <c r="AA1205" s="23">
        <v>17294</v>
      </c>
      <c r="AB1205" s="23">
        <v>21596</v>
      </c>
      <c r="AC1205" s="23">
        <v>2400</v>
      </c>
      <c r="AD1205" s="23">
        <v>0</v>
      </c>
      <c r="AE1205" s="23">
        <v>0</v>
      </c>
      <c r="AF1205" s="23">
        <v>41290</v>
      </c>
      <c r="AG1205">
        <f t="shared" si="18"/>
        <v>1.122270047768915E-5</v>
      </c>
    </row>
    <row r="1206" spans="1:33">
      <c r="A1206" t="s">
        <v>65</v>
      </c>
      <c r="B1206" t="s">
        <v>1</v>
      </c>
      <c r="C1206">
        <v>1993</v>
      </c>
      <c r="D1206">
        <v>0</v>
      </c>
      <c r="E1206">
        <v>4.76</v>
      </c>
      <c r="F1206">
        <v>2033</v>
      </c>
      <c r="G1206">
        <v>1797</v>
      </c>
      <c r="H1206">
        <v>0</v>
      </c>
      <c r="I1206">
        <v>0</v>
      </c>
      <c r="J1206">
        <v>154</v>
      </c>
      <c r="K1206">
        <v>3984</v>
      </c>
      <c r="Z1206" s="24">
        <v>4.8300000000000003E-2</v>
      </c>
      <c r="AA1206" s="23">
        <v>31794</v>
      </c>
      <c r="AB1206" s="23">
        <v>24992</v>
      </c>
      <c r="AC1206" s="23">
        <v>1725</v>
      </c>
      <c r="AD1206" s="23">
        <v>0</v>
      </c>
      <c r="AE1206" s="23">
        <v>0</v>
      </c>
      <c r="AF1206" s="23">
        <v>58511</v>
      </c>
      <c r="AG1206">
        <f t="shared" si="18"/>
        <v>1.5903401008720509E-5</v>
      </c>
    </row>
    <row r="1207" spans="1:33">
      <c r="A1207" t="s">
        <v>65</v>
      </c>
      <c r="B1207" t="s">
        <v>1</v>
      </c>
      <c r="C1207">
        <v>1994</v>
      </c>
      <c r="D1207">
        <v>0</v>
      </c>
      <c r="E1207">
        <v>4.78</v>
      </c>
      <c r="F1207">
        <v>1859</v>
      </c>
      <c r="G1207">
        <v>1645</v>
      </c>
      <c r="H1207">
        <v>0</v>
      </c>
      <c r="I1207">
        <v>0</v>
      </c>
      <c r="J1207">
        <v>141</v>
      </c>
      <c r="K1207">
        <v>3645</v>
      </c>
      <c r="Z1207" s="24">
        <v>4.8300000000000003E-2</v>
      </c>
      <c r="AA1207" s="23">
        <v>42915</v>
      </c>
      <c r="AB1207" s="23">
        <v>15761</v>
      </c>
      <c r="AC1207" s="23">
        <v>47383</v>
      </c>
      <c r="AD1207" s="23">
        <v>0</v>
      </c>
      <c r="AE1207" s="23">
        <v>5955</v>
      </c>
      <c r="AF1207" s="23">
        <v>112014</v>
      </c>
      <c r="AG1207">
        <f t="shared" si="18"/>
        <v>3.0445618099003933E-5</v>
      </c>
    </row>
    <row r="1208" spans="1:33">
      <c r="A1208" t="s">
        <v>65</v>
      </c>
      <c r="B1208" t="s">
        <v>1</v>
      </c>
      <c r="C1208">
        <v>1995</v>
      </c>
      <c r="D1208">
        <v>0</v>
      </c>
      <c r="E1208">
        <v>6</v>
      </c>
      <c r="F1208">
        <v>3401</v>
      </c>
      <c r="G1208">
        <v>0</v>
      </c>
      <c r="H1208">
        <v>0</v>
      </c>
      <c r="I1208">
        <v>0</v>
      </c>
      <c r="J1208">
        <v>125</v>
      </c>
      <c r="K1208">
        <v>3526</v>
      </c>
      <c r="Z1208" s="24">
        <v>4.8399999999999999E-2</v>
      </c>
      <c r="AA1208" s="23">
        <v>889</v>
      </c>
      <c r="AB1208" s="23">
        <v>294</v>
      </c>
      <c r="AC1208" s="23">
        <v>0</v>
      </c>
      <c r="AD1208" s="23">
        <v>0</v>
      </c>
      <c r="AE1208" s="23">
        <v>0</v>
      </c>
      <c r="AF1208" s="23">
        <v>1183</v>
      </c>
      <c r="AG1208">
        <f t="shared" si="18"/>
        <v>3.2154164846467095E-7</v>
      </c>
    </row>
    <row r="1209" spans="1:33">
      <c r="A1209" t="s">
        <v>65</v>
      </c>
      <c r="B1209" t="s">
        <v>1</v>
      </c>
      <c r="C1209">
        <v>1996</v>
      </c>
      <c r="D1209">
        <v>0</v>
      </c>
      <c r="E1209">
        <v>3.67</v>
      </c>
      <c r="F1209">
        <v>3966</v>
      </c>
      <c r="G1209">
        <v>0</v>
      </c>
      <c r="H1209">
        <v>0</v>
      </c>
      <c r="I1209">
        <v>0</v>
      </c>
      <c r="J1209">
        <v>0</v>
      </c>
      <c r="K1209">
        <v>3966</v>
      </c>
      <c r="Z1209" s="24">
        <v>4.8399999999999999E-2</v>
      </c>
      <c r="AA1209" s="23">
        <v>12778</v>
      </c>
      <c r="AB1209" s="23">
        <v>1048</v>
      </c>
      <c r="AC1209" s="23">
        <v>0</v>
      </c>
      <c r="AD1209" s="23">
        <v>0</v>
      </c>
      <c r="AE1209" s="23">
        <v>142</v>
      </c>
      <c r="AF1209" s="23">
        <v>13968</v>
      </c>
      <c r="AG1209">
        <f t="shared" si="18"/>
        <v>3.7965289482286764E-6</v>
      </c>
    </row>
    <row r="1210" spans="1:33">
      <c r="A1210" t="s">
        <v>65</v>
      </c>
      <c r="B1210" t="s">
        <v>1</v>
      </c>
      <c r="C1210">
        <v>1997</v>
      </c>
      <c r="D1210">
        <v>0</v>
      </c>
      <c r="E1210">
        <v>7.17</v>
      </c>
      <c r="F1210">
        <v>3869</v>
      </c>
      <c r="G1210">
        <v>0</v>
      </c>
      <c r="H1210">
        <v>0</v>
      </c>
      <c r="I1210">
        <v>0</v>
      </c>
      <c r="J1210">
        <v>0</v>
      </c>
      <c r="K1210">
        <v>3869</v>
      </c>
      <c r="Z1210" s="24">
        <v>4.8399999999999999E-2</v>
      </c>
      <c r="AA1210" s="23">
        <v>30532</v>
      </c>
      <c r="AB1210" s="23">
        <v>3153</v>
      </c>
      <c r="AC1210" s="23">
        <v>0</v>
      </c>
      <c r="AD1210" s="23">
        <v>0</v>
      </c>
      <c r="AE1210" s="23">
        <v>3521</v>
      </c>
      <c r="AF1210" s="23">
        <v>37206</v>
      </c>
      <c r="AG1210">
        <f t="shared" si="18"/>
        <v>1.0112661515449322E-5</v>
      </c>
    </row>
    <row r="1211" spans="1:33">
      <c r="A1211" t="s">
        <v>65</v>
      </c>
      <c r="B1211" t="s">
        <v>1</v>
      </c>
      <c r="C1211">
        <v>1998</v>
      </c>
      <c r="D1211">
        <v>0</v>
      </c>
      <c r="E1211">
        <v>4.78</v>
      </c>
      <c r="F1211">
        <v>4086</v>
      </c>
      <c r="G1211">
        <v>0</v>
      </c>
      <c r="H1211">
        <v>0</v>
      </c>
      <c r="I1211">
        <v>0</v>
      </c>
      <c r="J1211">
        <v>0</v>
      </c>
      <c r="K1211">
        <v>4086</v>
      </c>
      <c r="Z1211" s="24">
        <v>4.8399999999999999E-2</v>
      </c>
      <c r="AA1211" s="23">
        <v>43655</v>
      </c>
      <c r="AB1211" s="23">
        <v>29680</v>
      </c>
      <c r="AC1211" s="23">
        <v>0</v>
      </c>
      <c r="AD1211" s="23">
        <v>4000</v>
      </c>
      <c r="AE1211" s="23">
        <v>1576</v>
      </c>
      <c r="AF1211" s="23">
        <v>78911</v>
      </c>
      <c r="AG1211">
        <f t="shared" si="18"/>
        <v>2.1448159781906719E-5</v>
      </c>
    </row>
    <row r="1212" spans="1:33">
      <c r="A1212" t="s">
        <v>65</v>
      </c>
      <c r="B1212" t="s">
        <v>1</v>
      </c>
      <c r="C1212">
        <v>1999</v>
      </c>
      <c r="D1212">
        <v>0</v>
      </c>
      <c r="E1212">
        <v>8.49</v>
      </c>
      <c r="F1212">
        <v>3967</v>
      </c>
      <c r="G1212">
        <v>0</v>
      </c>
      <c r="H1212">
        <v>0</v>
      </c>
      <c r="I1212">
        <v>0</v>
      </c>
      <c r="J1212">
        <v>0</v>
      </c>
      <c r="K1212">
        <v>3967</v>
      </c>
      <c r="Z1212" s="24">
        <v>4.8399999999999999E-2</v>
      </c>
      <c r="AA1212" s="23">
        <v>49780</v>
      </c>
      <c r="AB1212" s="23">
        <v>41064</v>
      </c>
      <c r="AC1212" s="23">
        <v>47019</v>
      </c>
      <c r="AD1212" s="23">
        <v>0</v>
      </c>
      <c r="AE1212" s="23">
        <v>0</v>
      </c>
      <c r="AF1212" s="23">
        <v>137863</v>
      </c>
      <c r="AG1212">
        <f t="shared" si="18"/>
        <v>3.7471425428812283E-5</v>
      </c>
    </row>
    <row r="1213" spans="1:33">
      <c r="A1213" t="s">
        <v>65</v>
      </c>
      <c r="B1213" t="s">
        <v>1</v>
      </c>
      <c r="C1213">
        <v>2000</v>
      </c>
      <c r="D1213">
        <v>0</v>
      </c>
      <c r="E1213">
        <v>7.01</v>
      </c>
      <c r="F1213">
        <v>3937</v>
      </c>
      <c r="G1213">
        <v>0</v>
      </c>
      <c r="H1213">
        <v>0</v>
      </c>
      <c r="I1213">
        <v>0</v>
      </c>
      <c r="J1213">
        <v>0</v>
      </c>
      <c r="K1213">
        <v>3937</v>
      </c>
      <c r="Z1213" s="24">
        <v>4.8399999999999999E-2</v>
      </c>
      <c r="AA1213" s="23">
        <v>99875</v>
      </c>
      <c r="AB1213" s="23">
        <v>53808</v>
      </c>
      <c r="AC1213" s="23">
        <v>51862</v>
      </c>
      <c r="AD1213" s="23">
        <v>2169</v>
      </c>
      <c r="AE1213" s="23">
        <v>22102</v>
      </c>
      <c r="AF1213" s="23">
        <v>229816</v>
      </c>
      <c r="AG1213">
        <f t="shared" si="18"/>
        <v>6.2464425598949126E-5</v>
      </c>
    </row>
    <row r="1214" spans="1:33">
      <c r="A1214" t="s">
        <v>65</v>
      </c>
      <c r="B1214" t="s">
        <v>1</v>
      </c>
      <c r="C1214">
        <v>2001</v>
      </c>
      <c r="D1214">
        <v>0</v>
      </c>
      <c r="E1214">
        <v>7.5</v>
      </c>
      <c r="F1214">
        <v>3921</v>
      </c>
      <c r="G1214">
        <v>0</v>
      </c>
      <c r="H1214">
        <v>0</v>
      </c>
      <c r="I1214">
        <v>0</v>
      </c>
      <c r="J1214">
        <v>0</v>
      </c>
      <c r="K1214">
        <v>3921</v>
      </c>
      <c r="Z1214" s="24">
        <v>4.8399999999999999E-2</v>
      </c>
      <c r="AA1214" s="23">
        <v>58095</v>
      </c>
      <c r="AB1214" s="23">
        <v>178276</v>
      </c>
      <c r="AC1214" s="23">
        <v>0</v>
      </c>
      <c r="AD1214" s="23">
        <v>2587</v>
      </c>
      <c r="AE1214" s="23">
        <v>0</v>
      </c>
      <c r="AF1214" s="23">
        <v>238958</v>
      </c>
      <c r="AG1214">
        <f t="shared" si="18"/>
        <v>6.4949238574658365E-5</v>
      </c>
    </row>
    <row r="1215" spans="1:33">
      <c r="A1215" t="s">
        <v>65</v>
      </c>
      <c r="B1215" t="s">
        <v>1</v>
      </c>
      <c r="C1215">
        <v>2002</v>
      </c>
      <c r="D1215">
        <v>0</v>
      </c>
      <c r="E1215">
        <v>9.1999999999999993</v>
      </c>
      <c r="F1215">
        <v>4046</v>
      </c>
      <c r="G1215">
        <v>0</v>
      </c>
      <c r="H1215">
        <v>0</v>
      </c>
      <c r="I1215">
        <v>0</v>
      </c>
      <c r="J1215">
        <v>0</v>
      </c>
      <c r="K1215">
        <v>4046</v>
      </c>
      <c r="Z1215" s="24">
        <v>4.8499999999999995E-2</v>
      </c>
      <c r="AA1215" s="23">
        <v>70971</v>
      </c>
      <c r="AB1215" s="23">
        <v>41528</v>
      </c>
      <c r="AC1215" s="23">
        <v>29933</v>
      </c>
      <c r="AD1215" s="23">
        <v>718</v>
      </c>
      <c r="AE1215" s="23">
        <v>4093</v>
      </c>
      <c r="AF1215" s="23">
        <v>147243</v>
      </c>
      <c r="AG1215">
        <f t="shared" si="18"/>
        <v>4.0020927256875354E-5</v>
      </c>
    </row>
    <row r="1216" spans="1:33">
      <c r="A1216" t="s">
        <v>65</v>
      </c>
      <c r="B1216" t="s">
        <v>1</v>
      </c>
      <c r="C1216">
        <v>2003</v>
      </c>
      <c r="D1216">
        <v>0</v>
      </c>
      <c r="E1216">
        <v>5.12</v>
      </c>
      <c r="F1216">
        <v>2068</v>
      </c>
      <c r="G1216">
        <v>1840</v>
      </c>
      <c r="H1216">
        <v>0</v>
      </c>
      <c r="I1216">
        <v>0</v>
      </c>
      <c r="J1216">
        <v>0</v>
      </c>
      <c r="K1216">
        <v>3908</v>
      </c>
      <c r="Z1216" s="24">
        <v>4.8499999999999995E-2</v>
      </c>
      <c r="AA1216" s="23">
        <v>53913</v>
      </c>
      <c r="AB1216" s="23">
        <v>76175</v>
      </c>
      <c r="AC1216" s="23">
        <v>122574</v>
      </c>
      <c r="AD1216" s="23">
        <v>0</v>
      </c>
      <c r="AE1216" s="23">
        <v>0</v>
      </c>
      <c r="AF1216" s="23">
        <v>252662</v>
      </c>
      <c r="AG1216">
        <f t="shared" si="18"/>
        <v>6.8674011821116392E-5</v>
      </c>
    </row>
    <row r="1217" spans="1:33">
      <c r="A1217" t="s">
        <v>65</v>
      </c>
      <c r="B1217" t="s">
        <v>1</v>
      </c>
      <c r="C1217">
        <v>2004</v>
      </c>
      <c r="D1217">
        <v>0</v>
      </c>
      <c r="E1217">
        <v>6.96</v>
      </c>
      <c r="F1217">
        <v>1793</v>
      </c>
      <c r="G1217">
        <v>1854</v>
      </c>
      <c r="H1217">
        <v>242</v>
      </c>
      <c r="I1217">
        <v>0</v>
      </c>
      <c r="J1217">
        <v>0</v>
      </c>
      <c r="K1217">
        <v>3889</v>
      </c>
      <c r="Z1217" s="24">
        <v>4.8499999999999995E-2</v>
      </c>
      <c r="AA1217" s="23">
        <v>959619</v>
      </c>
      <c r="AB1217" s="23">
        <v>946261</v>
      </c>
      <c r="AC1217" s="23">
        <v>296526</v>
      </c>
      <c r="AD1217" s="23">
        <v>6530</v>
      </c>
      <c r="AE1217" s="23">
        <v>0</v>
      </c>
      <c r="AF1217" s="23">
        <v>2208936</v>
      </c>
      <c r="AG1217">
        <f t="shared" si="18"/>
        <v>6.0039300320621845E-4</v>
      </c>
    </row>
    <row r="1218" spans="1:33">
      <c r="A1218" t="s">
        <v>65</v>
      </c>
      <c r="B1218" t="s">
        <v>1</v>
      </c>
      <c r="C1218">
        <v>2005</v>
      </c>
      <c r="D1218">
        <v>0</v>
      </c>
      <c r="E1218">
        <v>9.51</v>
      </c>
      <c r="F1218">
        <v>1892</v>
      </c>
      <c r="G1218">
        <v>1812</v>
      </c>
      <c r="H1218">
        <v>110</v>
      </c>
      <c r="I1218">
        <v>0</v>
      </c>
      <c r="J1218">
        <v>0</v>
      </c>
      <c r="K1218">
        <v>3814</v>
      </c>
      <c r="Z1218" s="24">
        <v>4.8600000000000004E-2</v>
      </c>
      <c r="AA1218" s="23">
        <v>21640</v>
      </c>
      <c r="AB1218" s="23">
        <v>41526</v>
      </c>
      <c r="AC1218" s="23">
        <v>2324</v>
      </c>
      <c r="AD1218" s="23">
        <v>0</v>
      </c>
      <c r="AE1218" s="23">
        <v>0</v>
      </c>
      <c r="AF1218" s="23">
        <v>65490</v>
      </c>
      <c r="AG1218">
        <f t="shared" si="18"/>
        <v>1.7800306473331616E-5</v>
      </c>
    </row>
    <row r="1219" spans="1:33">
      <c r="A1219" t="s">
        <v>65</v>
      </c>
      <c r="B1219" t="s">
        <v>1</v>
      </c>
      <c r="C1219">
        <v>2006</v>
      </c>
      <c r="D1219">
        <v>0</v>
      </c>
      <c r="E1219">
        <v>8.74</v>
      </c>
      <c r="F1219">
        <v>1880</v>
      </c>
      <c r="G1219">
        <v>1867</v>
      </c>
      <c r="H1219">
        <v>137</v>
      </c>
      <c r="I1219">
        <v>0</v>
      </c>
      <c r="J1219">
        <v>0</v>
      </c>
      <c r="K1219">
        <v>3884</v>
      </c>
      <c r="Z1219" s="24">
        <v>4.8600000000000004E-2</v>
      </c>
      <c r="AA1219" s="23">
        <v>44818</v>
      </c>
      <c r="AB1219" s="23">
        <v>62522</v>
      </c>
      <c r="AC1219" s="23">
        <v>11631</v>
      </c>
      <c r="AD1219" s="23">
        <v>0</v>
      </c>
      <c r="AE1219" s="23">
        <v>0</v>
      </c>
      <c r="AF1219" s="23">
        <v>118971</v>
      </c>
      <c r="AG1219">
        <f t="shared" ref="AG1219:AG1282" si="19">AF1219/AF$3340</f>
        <v>3.2336543921800819E-5</v>
      </c>
    </row>
    <row r="1220" spans="1:33">
      <c r="A1220" t="s">
        <v>66</v>
      </c>
      <c r="B1220" t="s">
        <v>1</v>
      </c>
      <c r="C1220">
        <v>1988</v>
      </c>
      <c r="D1220">
        <v>0</v>
      </c>
      <c r="E1220">
        <v>11.41</v>
      </c>
      <c r="F1220">
        <v>784</v>
      </c>
      <c r="G1220">
        <v>0</v>
      </c>
      <c r="H1220">
        <v>0</v>
      </c>
      <c r="I1220">
        <v>0</v>
      </c>
      <c r="J1220">
        <v>0</v>
      </c>
      <c r="K1220">
        <v>784</v>
      </c>
      <c r="Z1220" s="24">
        <v>4.87E-2</v>
      </c>
      <c r="AA1220" s="23">
        <v>80261</v>
      </c>
      <c r="AB1220" s="23">
        <v>70438</v>
      </c>
      <c r="AC1220" s="23">
        <v>0</v>
      </c>
      <c r="AD1220" s="23">
        <v>0</v>
      </c>
      <c r="AE1220" s="23">
        <v>0</v>
      </c>
      <c r="AF1220" s="23">
        <v>150699</v>
      </c>
      <c r="AG1220">
        <f t="shared" si="19"/>
        <v>4.0960274625509258E-5</v>
      </c>
    </row>
    <row r="1221" spans="1:33">
      <c r="A1221" t="s">
        <v>66</v>
      </c>
      <c r="B1221" t="s">
        <v>1</v>
      </c>
      <c r="C1221">
        <v>1989</v>
      </c>
      <c r="D1221">
        <v>0</v>
      </c>
      <c r="E1221">
        <v>7.99</v>
      </c>
      <c r="F1221">
        <v>649</v>
      </c>
      <c r="G1221">
        <v>313</v>
      </c>
      <c r="H1221">
        <v>0</v>
      </c>
      <c r="I1221">
        <v>0</v>
      </c>
      <c r="J1221">
        <v>0</v>
      </c>
      <c r="K1221">
        <v>962</v>
      </c>
      <c r="Z1221" s="24">
        <v>4.8899999999999999E-2</v>
      </c>
      <c r="AA1221" s="23">
        <v>41790</v>
      </c>
      <c r="AB1221" s="23">
        <v>28573</v>
      </c>
      <c r="AC1221" s="23">
        <v>191462</v>
      </c>
      <c r="AD1221" s="23">
        <v>0</v>
      </c>
      <c r="AE1221" s="23">
        <v>0</v>
      </c>
      <c r="AF1221" s="23">
        <v>261825</v>
      </c>
      <c r="AG1221">
        <f t="shared" si="19"/>
        <v>7.1164532636739197E-5</v>
      </c>
    </row>
    <row r="1222" spans="1:33">
      <c r="A1222" t="s">
        <v>66</v>
      </c>
      <c r="B1222" t="s">
        <v>1</v>
      </c>
      <c r="C1222">
        <v>1990</v>
      </c>
      <c r="D1222">
        <v>0</v>
      </c>
      <c r="E1222">
        <v>6.91</v>
      </c>
      <c r="F1222">
        <v>807</v>
      </c>
      <c r="G1222">
        <v>252</v>
      </c>
      <c r="H1222">
        <v>0</v>
      </c>
      <c r="I1222">
        <v>0</v>
      </c>
      <c r="J1222">
        <v>0</v>
      </c>
      <c r="K1222">
        <v>1059</v>
      </c>
      <c r="Z1222" s="24">
        <v>4.8899999999999999E-2</v>
      </c>
      <c r="AA1222" s="23">
        <v>3023854</v>
      </c>
      <c r="AB1222" s="23">
        <v>2298515</v>
      </c>
      <c r="AC1222" s="23">
        <v>1562549</v>
      </c>
      <c r="AD1222" s="23">
        <v>20538</v>
      </c>
      <c r="AE1222" s="23">
        <v>15375</v>
      </c>
      <c r="AF1222" s="23">
        <v>6920831</v>
      </c>
      <c r="AG1222">
        <f t="shared" si="19"/>
        <v>1.8810950198524068E-3</v>
      </c>
    </row>
    <row r="1223" spans="1:33">
      <c r="A1223" t="s">
        <v>66</v>
      </c>
      <c r="B1223" t="s">
        <v>1</v>
      </c>
      <c r="C1223">
        <v>1991</v>
      </c>
      <c r="D1223">
        <v>0</v>
      </c>
      <c r="E1223">
        <v>7.48</v>
      </c>
      <c r="F1223">
        <v>836</v>
      </c>
      <c r="G1223">
        <v>274</v>
      </c>
      <c r="H1223">
        <v>0</v>
      </c>
      <c r="I1223">
        <v>0</v>
      </c>
      <c r="J1223">
        <v>0</v>
      </c>
      <c r="K1223">
        <v>1110</v>
      </c>
      <c r="Z1223" s="24">
        <v>4.9000000000000002E-2</v>
      </c>
      <c r="AA1223" s="23">
        <v>47968</v>
      </c>
      <c r="AB1223" s="23">
        <v>50785</v>
      </c>
      <c r="AC1223" s="23">
        <v>0</v>
      </c>
      <c r="AD1223" s="23">
        <v>110</v>
      </c>
      <c r="AE1223" s="23">
        <v>2281</v>
      </c>
      <c r="AF1223" s="23">
        <v>101144</v>
      </c>
      <c r="AG1223">
        <f t="shared" si="19"/>
        <v>2.7491131438977752E-5</v>
      </c>
    </row>
    <row r="1224" spans="1:33">
      <c r="A1224" t="s">
        <v>66</v>
      </c>
      <c r="B1224" t="s">
        <v>1</v>
      </c>
      <c r="C1224">
        <v>1992</v>
      </c>
      <c r="D1224">
        <v>0</v>
      </c>
      <c r="E1224">
        <v>4.5</v>
      </c>
      <c r="F1224">
        <v>807</v>
      </c>
      <c r="G1224">
        <v>238</v>
      </c>
      <c r="H1224">
        <v>0</v>
      </c>
      <c r="I1224">
        <v>0</v>
      </c>
      <c r="J1224">
        <v>0</v>
      </c>
      <c r="K1224">
        <v>1045</v>
      </c>
      <c r="Z1224" s="24">
        <v>4.9000000000000002E-2</v>
      </c>
      <c r="AA1224" s="23">
        <v>87874</v>
      </c>
      <c r="AB1224" s="23">
        <v>81563</v>
      </c>
      <c r="AC1224" s="23">
        <v>0</v>
      </c>
      <c r="AD1224" s="23">
        <v>0</v>
      </c>
      <c r="AE1224" s="23">
        <v>0</v>
      </c>
      <c r="AF1224" s="23">
        <v>169437</v>
      </c>
      <c r="AG1224">
        <f t="shared" si="19"/>
        <v>4.605329863982118E-5</v>
      </c>
    </row>
    <row r="1225" spans="1:33">
      <c r="A1225" t="s">
        <v>66</v>
      </c>
      <c r="B1225" t="s">
        <v>1</v>
      </c>
      <c r="C1225">
        <v>1993</v>
      </c>
      <c r="D1225">
        <v>0</v>
      </c>
      <c r="E1225">
        <v>5.4</v>
      </c>
      <c r="F1225">
        <v>805</v>
      </c>
      <c r="G1225">
        <v>265</v>
      </c>
      <c r="H1225">
        <v>0</v>
      </c>
      <c r="I1225">
        <v>0</v>
      </c>
      <c r="J1225">
        <v>0</v>
      </c>
      <c r="K1225">
        <v>1070</v>
      </c>
      <c r="Z1225" s="24">
        <v>4.9000000000000002E-2</v>
      </c>
      <c r="AA1225" s="23">
        <v>370521</v>
      </c>
      <c r="AB1225" s="23">
        <v>113907</v>
      </c>
      <c r="AC1225" s="23">
        <v>7478</v>
      </c>
      <c r="AD1225" s="23">
        <v>0</v>
      </c>
      <c r="AE1225" s="23">
        <v>0</v>
      </c>
      <c r="AF1225" s="23">
        <v>491906</v>
      </c>
      <c r="AG1225">
        <f t="shared" si="19"/>
        <v>1.3370098573935963E-4</v>
      </c>
    </row>
    <row r="1226" spans="1:33">
      <c r="A1226" t="s">
        <v>66</v>
      </c>
      <c r="B1226" t="s">
        <v>1</v>
      </c>
      <c r="C1226">
        <v>1994</v>
      </c>
      <c r="D1226">
        <v>0</v>
      </c>
      <c r="E1226">
        <v>4.84</v>
      </c>
      <c r="F1226">
        <v>889</v>
      </c>
      <c r="G1226">
        <v>294</v>
      </c>
      <c r="H1226">
        <v>0</v>
      </c>
      <c r="I1226">
        <v>0</v>
      </c>
      <c r="J1226">
        <v>0</v>
      </c>
      <c r="K1226">
        <v>1183</v>
      </c>
      <c r="Z1226" s="24">
        <v>4.9000000000000002E-2</v>
      </c>
      <c r="AA1226" s="23">
        <v>310385</v>
      </c>
      <c r="AB1226" s="23">
        <v>225481</v>
      </c>
      <c r="AC1226" s="23">
        <v>57781</v>
      </c>
      <c r="AD1226" s="23">
        <v>0</v>
      </c>
      <c r="AE1226" s="23">
        <v>581</v>
      </c>
      <c r="AF1226" s="23">
        <v>594228</v>
      </c>
      <c r="AG1226">
        <f t="shared" si="19"/>
        <v>1.615122998172988E-4</v>
      </c>
    </row>
    <row r="1227" spans="1:33">
      <c r="A1227" t="s">
        <v>66</v>
      </c>
      <c r="B1227" t="s">
        <v>1</v>
      </c>
      <c r="C1227">
        <v>1995</v>
      </c>
      <c r="D1227">
        <v>0</v>
      </c>
      <c r="E1227">
        <v>8.93</v>
      </c>
      <c r="F1227">
        <v>761</v>
      </c>
      <c r="G1227">
        <v>274</v>
      </c>
      <c r="H1227">
        <v>0</v>
      </c>
      <c r="I1227">
        <v>0</v>
      </c>
      <c r="J1227">
        <v>0</v>
      </c>
      <c r="K1227">
        <v>1035</v>
      </c>
      <c r="Z1227" s="24">
        <v>4.9100000000000005E-2</v>
      </c>
      <c r="AA1227" s="23">
        <v>4265</v>
      </c>
      <c r="AB1227" s="23">
        <v>1087</v>
      </c>
      <c r="AC1227" s="23">
        <v>0</v>
      </c>
      <c r="AD1227" s="23">
        <v>157</v>
      </c>
      <c r="AE1227" s="23">
        <v>885</v>
      </c>
      <c r="AF1227" s="23">
        <v>6394</v>
      </c>
      <c r="AG1227">
        <f t="shared" si="19"/>
        <v>1.7379013527329723E-6</v>
      </c>
    </row>
    <row r="1228" spans="1:33">
      <c r="A1228" t="s">
        <v>66</v>
      </c>
      <c r="B1228" t="s">
        <v>1</v>
      </c>
      <c r="C1228">
        <v>1996</v>
      </c>
      <c r="D1228">
        <v>0</v>
      </c>
      <c r="E1228">
        <v>0</v>
      </c>
      <c r="F1228">
        <v>758</v>
      </c>
      <c r="G1228">
        <v>343</v>
      </c>
      <c r="H1228">
        <v>0</v>
      </c>
      <c r="I1228">
        <v>0</v>
      </c>
      <c r="J1228">
        <v>0</v>
      </c>
      <c r="K1228">
        <v>1101</v>
      </c>
      <c r="Z1228" s="24">
        <v>4.9100000000000005E-2</v>
      </c>
      <c r="AA1228" s="23">
        <v>19221</v>
      </c>
      <c r="AB1228" s="23">
        <v>24500</v>
      </c>
      <c r="AC1228" s="23">
        <v>0</v>
      </c>
      <c r="AD1228" s="23">
        <v>0</v>
      </c>
      <c r="AE1228" s="23">
        <v>0</v>
      </c>
      <c r="AF1228" s="23">
        <v>43721</v>
      </c>
      <c r="AG1228">
        <f t="shared" si="19"/>
        <v>1.1883450898160507E-5</v>
      </c>
    </row>
    <row r="1229" spans="1:33">
      <c r="A1229" t="s">
        <v>66</v>
      </c>
      <c r="B1229" t="s">
        <v>1</v>
      </c>
      <c r="C1229">
        <v>1997</v>
      </c>
      <c r="D1229">
        <v>0</v>
      </c>
      <c r="E1229">
        <v>0</v>
      </c>
      <c r="F1229">
        <v>768</v>
      </c>
      <c r="G1229">
        <v>405</v>
      </c>
      <c r="H1229">
        <v>0</v>
      </c>
      <c r="I1229">
        <v>0</v>
      </c>
      <c r="J1229">
        <v>0</v>
      </c>
      <c r="K1229">
        <v>1173</v>
      </c>
      <c r="Z1229" s="24">
        <v>4.9100000000000005E-2</v>
      </c>
      <c r="AA1229" s="23">
        <v>323641</v>
      </c>
      <c r="AB1229" s="23">
        <v>237589</v>
      </c>
      <c r="AC1229" s="23">
        <v>49580</v>
      </c>
      <c r="AD1229" s="23">
        <v>0</v>
      </c>
      <c r="AE1229" s="23">
        <v>0</v>
      </c>
      <c r="AF1229" s="23">
        <v>610810</v>
      </c>
      <c r="AG1229">
        <f t="shared" si="19"/>
        <v>1.6601931893381712E-4</v>
      </c>
    </row>
    <row r="1230" spans="1:33">
      <c r="A1230" t="s">
        <v>66</v>
      </c>
      <c r="B1230" t="s">
        <v>1</v>
      </c>
      <c r="C1230">
        <v>1998</v>
      </c>
      <c r="D1230">
        <v>0</v>
      </c>
      <c r="E1230">
        <v>0</v>
      </c>
      <c r="F1230">
        <v>819</v>
      </c>
      <c r="G1230">
        <v>348</v>
      </c>
      <c r="H1230">
        <v>0</v>
      </c>
      <c r="I1230">
        <v>0</v>
      </c>
      <c r="J1230">
        <v>0</v>
      </c>
      <c r="K1230">
        <v>1167</v>
      </c>
      <c r="Z1230" s="24">
        <v>4.9100000000000005E-2</v>
      </c>
      <c r="AA1230" s="23">
        <v>258621</v>
      </c>
      <c r="AB1230" s="23">
        <v>238214</v>
      </c>
      <c r="AC1230" s="23">
        <v>162675</v>
      </c>
      <c r="AD1230" s="23">
        <v>0</v>
      </c>
      <c r="AE1230" s="23">
        <v>0</v>
      </c>
      <c r="AF1230" s="23">
        <v>659510</v>
      </c>
      <c r="AG1230">
        <f t="shared" si="19"/>
        <v>1.7925607149529599E-4</v>
      </c>
    </row>
    <row r="1231" spans="1:33">
      <c r="A1231" t="s">
        <v>66</v>
      </c>
      <c r="B1231" t="s">
        <v>1</v>
      </c>
      <c r="C1231">
        <v>1999</v>
      </c>
      <c r="D1231">
        <v>0</v>
      </c>
      <c r="E1231">
        <v>9.01</v>
      </c>
      <c r="F1231">
        <v>760</v>
      </c>
      <c r="G1231">
        <v>298</v>
      </c>
      <c r="H1231">
        <v>0</v>
      </c>
      <c r="I1231">
        <v>0</v>
      </c>
      <c r="J1231">
        <v>0</v>
      </c>
      <c r="K1231">
        <v>1058</v>
      </c>
      <c r="Z1231" s="24">
        <v>4.9200000000000001E-2</v>
      </c>
      <c r="AA1231" s="23">
        <v>13495</v>
      </c>
      <c r="AB1231" s="23">
        <v>2435</v>
      </c>
      <c r="AC1231" s="23">
        <v>0</v>
      </c>
      <c r="AD1231" s="23">
        <v>0</v>
      </c>
      <c r="AE1231" s="23">
        <v>0</v>
      </c>
      <c r="AF1231" s="23">
        <v>15930</v>
      </c>
      <c r="AG1231">
        <f t="shared" si="19"/>
        <v>4.3298042772968797E-6</v>
      </c>
    </row>
    <row r="1232" spans="1:33">
      <c r="A1232" t="s">
        <v>66</v>
      </c>
      <c r="B1232" t="s">
        <v>1</v>
      </c>
      <c r="C1232">
        <v>2000</v>
      </c>
      <c r="D1232">
        <v>0</v>
      </c>
      <c r="E1232">
        <v>5.35</v>
      </c>
      <c r="F1232">
        <v>877</v>
      </c>
      <c r="G1232">
        <v>366</v>
      </c>
      <c r="H1232">
        <v>0</v>
      </c>
      <c r="I1232">
        <v>0</v>
      </c>
      <c r="J1232">
        <v>0</v>
      </c>
      <c r="K1232">
        <v>1243</v>
      </c>
      <c r="Z1232" s="24">
        <v>4.9200000000000001E-2</v>
      </c>
      <c r="AA1232" s="23">
        <v>22144</v>
      </c>
      <c r="AB1232" s="23">
        <v>15949</v>
      </c>
      <c r="AC1232" s="23">
        <v>0</v>
      </c>
      <c r="AD1232" s="23">
        <v>47</v>
      </c>
      <c r="AE1232" s="23">
        <v>1693</v>
      </c>
      <c r="AF1232" s="23">
        <v>39833</v>
      </c>
      <c r="AG1232">
        <f t="shared" si="19"/>
        <v>1.082668510844737E-5</v>
      </c>
    </row>
    <row r="1233" spans="1:33">
      <c r="A1233" t="s">
        <v>66</v>
      </c>
      <c r="B1233" t="s">
        <v>1</v>
      </c>
      <c r="C1233">
        <v>2001</v>
      </c>
      <c r="D1233">
        <v>0</v>
      </c>
      <c r="E1233">
        <v>9.06</v>
      </c>
      <c r="F1233">
        <v>241</v>
      </c>
      <c r="G1233">
        <v>0</v>
      </c>
      <c r="H1233">
        <v>0</v>
      </c>
      <c r="I1233">
        <v>0</v>
      </c>
      <c r="J1233">
        <v>0</v>
      </c>
      <c r="K1233">
        <v>241</v>
      </c>
      <c r="Z1233" s="24">
        <v>4.9200000000000001E-2</v>
      </c>
      <c r="AA1233" s="23">
        <v>48296</v>
      </c>
      <c r="AB1233" s="23">
        <v>5149</v>
      </c>
      <c r="AC1233" s="23">
        <v>33127</v>
      </c>
      <c r="AD1233" s="23">
        <v>0</v>
      </c>
      <c r="AE1233" s="23">
        <v>1315</v>
      </c>
      <c r="AF1233" s="23">
        <v>87887</v>
      </c>
      <c r="AG1233">
        <f t="shared" si="19"/>
        <v>2.3887853642108654E-5</v>
      </c>
    </row>
    <row r="1234" spans="1:33">
      <c r="A1234" t="s">
        <v>66</v>
      </c>
      <c r="B1234" t="s">
        <v>1</v>
      </c>
      <c r="C1234">
        <v>2002</v>
      </c>
      <c r="D1234">
        <v>0</v>
      </c>
      <c r="E1234">
        <v>14.14</v>
      </c>
      <c r="F1234">
        <v>261</v>
      </c>
      <c r="G1234">
        <v>0</v>
      </c>
      <c r="H1234">
        <v>0</v>
      </c>
      <c r="I1234">
        <v>0</v>
      </c>
      <c r="J1234">
        <v>0</v>
      </c>
      <c r="K1234">
        <v>261</v>
      </c>
      <c r="Z1234" s="24">
        <v>4.9200000000000001E-2</v>
      </c>
      <c r="AA1234" s="23">
        <v>32377</v>
      </c>
      <c r="AB1234" s="23">
        <v>12894</v>
      </c>
      <c r="AC1234" s="23">
        <v>19098</v>
      </c>
      <c r="AD1234" s="23">
        <v>0</v>
      </c>
      <c r="AE1234" s="23">
        <v>154076</v>
      </c>
      <c r="AF1234" s="23">
        <v>218445</v>
      </c>
      <c r="AG1234">
        <f t="shared" si="19"/>
        <v>5.937376618669911E-5</v>
      </c>
    </row>
    <row r="1235" spans="1:33">
      <c r="A1235" t="s">
        <v>67</v>
      </c>
      <c r="B1235" t="s">
        <v>1</v>
      </c>
      <c r="C1235">
        <v>1988</v>
      </c>
      <c r="D1235">
        <v>0</v>
      </c>
      <c r="E1235">
        <v>9.8800000000000008</v>
      </c>
      <c r="F1235">
        <v>45317</v>
      </c>
      <c r="G1235">
        <v>10389</v>
      </c>
      <c r="H1235">
        <v>0</v>
      </c>
      <c r="I1235">
        <v>187</v>
      </c>
      <c r="J1235">
        <v>15551</v>
      </c>
      <c r="K1235">
        <v>71444</v>
      </c>
      <c r="Z1235" s="24">
        <v>4.9200000000000001E-2</v>
      </c>
      <c r="AA1235" s="23">
        <v>344668</v>
      </c>
      <c r="AB1235" s="23">
        <v>156784</v>
      </c>
      <c r="AC1235" s="23">
        <v>64771</v>
      </c>
      <c r="AD1235" s="23">
        <v>0</v>
      </c>
      <c r="AE1235" s="23">
        <v>2031</v>
      </c>
      <c r="AF1235" s="23">
        <v>568254</v>
      </c>
      <c r="AG1235">
        <f t="shared" si="19"/>
        <v>1.5445251724990967E-4</v>
      </c>
    </row>
    <row r="1236" spans="1:33">
      <c r="A1236" t="s">
        <v>67</v>
      </c>
      <c r="B1236" t="s">
        <v>1</v>
      </c>
      <c r="C1236">
        <v>1989</v>
      </c>
      <c r="D1236">
        <v>0</v>
      </c>
      <c r="E1236">
        <v>16.29</v>
      </c>
      <c r="F1236">
        <v>47765</v>
      </c>
      <c r="G1236">
        <v>12123</v>
      </c>
      <c r="H1236">
        <v>0</v>
      </c>
      <c r="I1236">
        <v>187</v>
      </c>
      <c r="J1236">
        <v>9133</v>
      </c>
      <c r="K1236">
        <v>69208</v>
      </c>
      <c r="Z1236" s="24">
        <v>4.9200000000000001E-2</v>
      </c>
      <c r="AA1236" s="23">
        <v>9493466</v>
      </c>
      <c r="AB1236" s="23">
        <v>6872029</v>
      </c>
      <c r="AC1236" s="23">
        <v>3810640</v>
      </c>
      <c r="AD1236" s="23">
        <v>72572</v>
      </c>
      <c r="AE1236" s="23">
        <v>0</v>
      </c>
      <c r="AF1236" s="23">
        <v>20248707</v>
      </c>
      <c r="AG1236">
        <f t="shared" si="19"/>
        <v>5.5036370482317177E-3</v>
      </c>
    </row>
    <row r="1237" spans="1:33">
      <c r="A1237" t="s">
        <v>67</v>
      </c>
      <c r="B1237" t="s">
        <v>1</v>
      </c>
      <c r="C1237">
        <v>1990</v>
      </c>
      <c r="D1237">
        <v>0</v>
      </c>
      <c r="E1237">
        <v>9.52</v>
      </c>
      <c r="F1237">
        <v>49174</v>
      </c>
      <c r="G1237">
        <v>11418</v>
      </c>
      <c r="H1237">
        <v>9100</v>
      </c>
      <c r="I1237">
        <v>186</v>
      </c>
      <c r="J1237">
        <v>2634</v>
      </c>
      <c r="K1237">
        <v>72512</v>
      </c>
      <c r="Z1237" s="24">
        <v>4.9299999999999997E-2</v>
      </c>
      <c r="AA1237" s="23">
        <v>23000</v>
      </c>
      <c r="AB1237" s="23">
        <v>10300</v>
      </c>
      <c r="AC1237" s="23">
        <v>0</v>
      </c>
      <c r="AD1237" s="23">
        <v>0</v>
      </c>
      <c r="AE1237" s="23">
        <v>4800</v>
      </c>
      <c r="AF1237" s="23">
        <v>38100</v>
      </c>
      <c r="AG1237">
        <f t="shared" si="19"/>
        <v>1.0355652414627188E-5</v>
      </c>
    </row>
    <row r="1238" spans="1:33">
      <c r="A1238" t="s">
        <v>67</v>
      </c>
      <c r="B1238" t="s">
        <v>1</v>
      </c>
      <c r="C1238">
        <v>1991</v>
      </c>
      <c r="D1238">
        <v>0</v>
      </c>
      <c r="E1238">
        <v>9.5299999999999994</v>
      </c>
      <c r="F1238">
        <v>52082</v>
      </c>
      <c r="G1238">
        <v>12844</v>
      </c>
      <c r="H1238">
        <v>1562</v>
      </c>
      <c r="I1238">
        <v>188</v>
      </c>
      <c r="J1238">
        <v>9059</v>
      </c>
      <c r="K1238">
        <v>75735</v>
      </c>
      <c r="Z1238" s="24">
        <v>4.9299999999999997E-2</v>
      </c>
      <c r="AA1238" s="23">
        <v>23000</v>
      </c>
      <c r="AB1238" s="23">
        <v>10300</v>
      </c>
      <c r="AC1238" s="23">
        <v>0</v>
      </c>
      <c r="AD1238" s="23">
        <v>0</v>
      </c>
      <c r="AE1238" s="23">
        <v>4800</v>
      </c>
      <c r="AF1238" s="23">
        <v>38100</v>
      </c>
      <c r="AG1238">
        <f t="shared" si="19"/>
        <v>1.0355652414627188E-5</v>
      </c>
    </row>
    <row r="1239" spans="1:33">
      <c r="A1239" t="s">
        <v>67</v>
      </c>
      <c r="B1239" t="s">
        <v>1</v>
      </c>
      <c r="C1239">
        <v>1992</v>
      </c>
      <c r="D1239">
        <v>0</v>
      </c>
      <c r="E1239">
        <v>9.5299999999999994</v>
      </c>
      <c r="F1239">
        <v>48432</v>
      </c>
      <c r="G1239">
        <v>12844</v>
      </c>
      <c r="H1239">
        <v>0</v>
      </c>
      <c r="I1239">
        <v>9</v>
      </c>
      <c r="J1239">
        <v>14270</v>
      </c>
      <c r="K1239">
        <v>75555</v>
      </c>
      <c r="Z1239" s="24">
        <v>4.9299999999999997E-2</v>
      </c>
      <c r="AA1239" s="23">
        <v>39390</v>
      </c>
      <c r="AB1239" s="23">
        <v>18280</v>
      </c>
      <c r="AC1239" s="23">
        <v>0</v>
      </c>
      <c r="AD1239" s="23">
        <v>0</v>
      </c>
      <c r="AE1239" s="23">
        <v>0</v>
      </c>
      <c r="AF1239" s="23">
        <v>57670</v>
      </c>
      <c r="AG1239">
        <f t="shared" si="19"/>
        <v>1.56748156102769E-5</v>
      </c>
    </row>
    <row r="1240" spans="1:33">
      <c r="A1240" t="s">
        <v>67</v>
      </c>
      <c r="B1240" t="s">
        <v>1</v>
      </c>
      <c r="C1240">
        <v>1993</v>
      </c>
      <c r="D1240">
        <v>0</v>
      </c>
      <c r="E1240">
        <v>9.19</v>
      </c>
      <c r="F1240">
        <v>54938</v>
      </c>
      <c r="G1240">
        <v>14236</v>
      </c>
      <c r="H1240">
        <v>0</v>
      </c>
      <c r="I1240">
        <v>500</v>
      </c>
      <c r="J1240">
        <v>10287</v>
      </c>
      <c r="K1240">
        <v>79961</v>
      </c>
      <c r="Z1240" s="24">
        <v>4.9400000000000006E-2</v>
      </c>
      <c r="AA1240" s="23">
        <v>244126</v>
      </c>
      <c r="AB1240" s="23">
        <v>48746</v>
      </c>
      <c r="AC1240" s="23">
        <v>48958</v>
      </c>
      <c r="AD1240" s="23">
        <v>0</v>
      </c>
      <c r="AE1240" s="23">
        <v>5729</v>
      </c>
      <c r="AF1240" s="23">
        <v>347559</v>
      </c>
      <c r="AG1240">
        <f t="shared" si="19"/>
        <v>9.446719678675619E-5</v>
      </c>
    </row>
    <row r="1241" spans="1:33">
      <c r="A1241" t="s">
        <v>67</v>
      </c>
      <c r="B1241" t="s">
        <v>1</v>
      </c>
      <c r="C1241">
        <v>1994</v>
      </c>
      <c r="D1241">
        <v>0</v>
      </c>
      <c r="E1241">
        <v>9.98</v>
      </c>
      <c r="F1241">
        <v>53202</v>
      </c>
      <c r="G1241">
        <v>14189</v>
      </c>
      <c r="H1241">
        <v>0</v>
      </c>
      <c r="I1241">
        <v>355</v>
      </c>
      <c r="J1241">
        <v>10763</v>
      </c>
      <c r="K1241">
        <v>78509</v>
      </c>
      <c r="Z1241" s="24">
        <v>4.9400000000000006E-2</v>
      </c>
      <c r="AA1241" s="23">
        <v>329085</v>
      </c>
      <c r="AB1241" s="23">
        <v>148830</v>
      </c>
      <c r="AC1241" s="23">
        <v>67301</v>
      </c>
      <c r="AD1241" s="23">
        <v>2159</v>
      </c>
      <c r="AE1241" s="23">
        <v>0</v>
      </c>
      <c r="AF1241" s="23">
        <v>547375</v>
      </c>
      <c r="AG1241">
        <f t="shared" si="19"/>
        <v>1.4877756536631383E-4</v>
      </c>
    </row>
    <row r="1242" spans="1:33">
      <c r="A1242" t="s">
        <v>67</v>
      </c>
      <c r="B1242" t="s">
        <v>1</v>
      </c>
      <c r="C1242">
        <v>1995</v>
      </c>
      <c r="D1242">
        <v>0</v>
      </c>
      <c r="E1242">
        <v>9.56</v>
      </c>
      <c r="F1242">
        <v>53849</v>
      </c>
      <c r="G1242">
        <v>12886</v>
      </c>
      <c r="H1242">
        <v>0</v>
      </c>
      <c r="I1242">
        <v>373</v>
      </c>
      <c r="J1242">
        <v>8662</v>
      </c>
      <c r="K1242">
        <v>75770</v>
      </c>
      <c r="Z1242" s="24">
        <v>4.9400000000000006E-2</v>
      </c>
      <c r="AA1242" s="23">
        <v>471230</v>
      </c>
      <c r="AB1242" s="23">
        <v>258622</v>
      </c>
      <c r="AC1242" s="23">
        <v>249182</v>
      </c>
      <c r="AD1242" s="23">
        <v>0</v>
      </c>
      <c r="AE1242" s="23">
        <v>0</v>
      </c>
      <c r="AF1242" s="23">
        <v>979034</v>
      </c>
      <c r="AG1242">
        <f t="shared" si="19"/>
        <v>2.6610330199743082E-4</v>
      </c>
    </row>
    <row r="1243" spans="1:33">
      <c r="A1243" t="s">
        <v>67</v>
      </c>
      <c r="B1243" t="s">
        <v>1</v>
      </c>
      <c r="C1243">
        <v>1996</v>
      </c>
      <c r="D1243">
        <v>0</v>
      </c>
      <c r="E1243">
        <v>7.66</v>
      </c>
      <c r="F1243">
        <v>57966</v>
      </c>
      <c r="G1243">
        <v>15681</v>
      </c>
      <c r="H1243">
        <v>0</v>
      </c>
      <c r="I1243">
        <v>1207</v>
      </c>
      <c r="J1243">
        <v>9450</v>
      </c>
      <c r="K1243">
        <v>84304</v>
      </c>
      <c r="Z1243" s="24">
        <v>4.9400000000000006E-2</v>
      </c>
      <c r="AA1243" s="23">
        <v>3385283</v>
      </c>
      <c r="AB1243" s="23">
        <v>2167521</v>
      </c>
      <c r="AC1243" s="23">
        <v>949512</v>
      </c>
      <c r="AD1243" s="23">
        <v>22693</v>
      </c>
      <c r="AE1243" s="23">
        <v>0</v>
      </c>
      <c r="AF1243" s="23">
        <v>6525009</v>
      </c>
      <c r="AG1243">
        <f t="shared" si="19"/>
        <v>1.7735098479347542E-3</v>
      </c>
    </row>
    <row r="1244" spans="1:33">
      <c r="A1244" t="s">
        <v>67</v>
      </c>
      <c r="B1244" t="s">
        <v>1</v>
      </c>
      <c r="C1244">
        <v>1997</v>
      </c>
      <c r="D1244">
        <v>0</v>
      </c>
      <c r="E1244">
        <v>8.9</v>
      </c>
      <c r="F1244">
        <v>55101</v>
      </c>
      <c r="G1244">
        <v>13512</v>
      </c>
      <c r="H1244">
        <v>0</v>
      </c>
      <c r="I1244">
        <v>744</v>
      </c>
      <c r="J1244">
        <v>10226</v>
      </c>
      <c r="K1244">
        <v>79583</v>
      </c>
      <c r="Z1244" s="24">
        <v>4.9400000000000006E-2</v>
      </c>
      <c r="AA1244" s="23">
        <v>0</v>
      </c>
      <c r="AB1244" s="23">
        <v>0</v>
      </c>
      <c r="AC1244" s="23">
        <v>25688254</v>
      </c>
      <c r="AD1244" s="23">
        <v>0</v>
      </c>
      <c r="AE1244" s="23">
        <v>972034</v>
      </c>
      <c r="AF1244" s="23">
        <v>26660288</v>
      </c>
      <c r="AG1244">
        <f t="shared" si="19"/>
        <v>7.2463169501799539E-3</v>
      </c>
    </row>
    <row r="1245" spans="1:33">
      <c r="A1245" t="s">
        <v>67</v>
      </c>
      <c r="B1245" t="s">
        <v>1</v>
      </c>
      <c r="C1245">
        <v>1998</v>
      </c>
      <c r="D1245">
        <v>0</v>
      </c>
      <c r="E1245">
        <v>8.2899999999999991</v>
      </c>
      <c r="F1245">
        <v>51879</v>
      </c>
      <c r="G1245">
        <v>11641</v>
      </c>
      <c r="H1245">
        <v>0</v>
      </c>
      <c r="I1245">
        <v>475</v>
      </c>
      <c r="J1245">
        <v>11318</v>
      </c>
      <c r="K1245">
        <v>75313</v>
      </c>
      <c r="Z1245" s="24">
        <v>4.9500000000000002E-2</v>
      </c>
      <c r="AA1245" s="23">
        <v>1991</v>
      </c>
      <c r="AB1245" s="23">
        <v>1066</v>
      </c>
      <c r="AC1245" s="23">
        <v>0</v>
      </c>
      <c r="AD1245" s="23">
        <v>0</v>
      </c>
      <c r="AE1245" s="23">
        <v>0</v>
      </c>
      <c r="AF1245" s="23">
        <v>3057</v>
      </c>
      <c r="AG1245">
        <f t="shared" si="19"/>
        <v>8.3089841027599246E-7</v>
      </c>
    </row>
    <row r="1246" spans="1:33">
      <c r="A1246" t="s">
        <v>67</v>
      </c>
      <c r="B1246" t="s">
        <v>1</v>
      </c>
      <c r="C1246">
        <v>1999</v>
      </c>
      <c r="D1246">
        <v>0</v>
      </c>
      <c r="E1246">
        <v>9.5399999999999991</v>
      </c>
      <c r="F1246">
        <v>52746</v>
      </c>
      <c r="G1246">
        <v>9451</v>
      </c>
      <c r="H1246">
        <v>0</v>
      </c>
      <c r="I1246">
        <v>445</v>
      </c>
      <c r="J1246">
        <v>11041</v>
      </c>
      <c r="K1246">
        <v>73683</v>
      </c>
      <c r="Z1246" s="24">
        <v>4.9500000000000002E-2</v>
      </c>
      <c r="AA1246" s="23">
        <v>4002</v>
      </c>
      <c r="AB1246" s="23">
        <v>4636</v>
      </c>
      <c r="AC1246" s="23">
        <v>19292</v>
      </c>
      <c r="AD1246" s="23">
        <v>0</v>
      </c>
      <c r="AE1246" s="23">
        <v>0</v>
      </c>
      <c r="AF1246" s="23">
        <v>27930</v>
      </c>
      <c r="AG1246">
        <f t="shared" si="19"/>
        <v>7.5914270850534738E-6</v>
      </c>
    </row>
    <row r="1247" spans="1:33">
      <c r="A1247" t="s">
        <v>67</v>
      </c>
      <c r="B1247" t="s">
        <v>1</v>
      </c>
      <c r="C1247">
        <v>2000</v>
      </c>
      <c r="D1247">
        <v>0</v>
      </c>
      <c r="E1247">
        <v>15.63</v>
      </c>
      <c r="F1247">
        <v>52488</v>
      </c>
      <c r="G1247">
        <v>9181</v>
      </c>
      <c r="H1247">
        <v>0</v>
      </c>
      <c r="I1247">
        <v>443</v>
      </c>
      <c r="J1247">
        <v>11313</v>
      </c>
      <c r="K1247">
        <v>73425</v>
      </c>
      <c r="Z1247" s="24">
        <v>4.9500000000000002E-2</v>
      </c>
      <c r="AA1247" s="23">
        <v>24161</v>
      </c>
      <c r="AB1247" s="23">
        <v>17153</v>
      </c>
      <c r="AC1247" s="23">
        <v>0</v>
      </c>
      <c r="AD1247" s="23">
        <v>0</v>
      </c>
      <c r="AE1247" s="23">
        <v>0</v>
      </c>
      <c r="AF1247" s="23">
        <v>41314</v>
      </c>
      <c r="AG1247">
        <f t="shared" si="19"/>
        <v>1.1229223723304663E-5</v>
      </c>
    </row>
    <row r="1248" spans="1:33">
      <c r="A1248" t="s">
        <v>67</v>
      </c>
      <c r="B1248" t="s">
        <v>1</v>
      </c>
      <c r="C1248">
        <v>2001</v>
      </c>
      <c r="D1248">
        <v>0</v>
      </c>
      <c r="E1248">
        <v>7.89</v>
      </c>
      <c r="F1248">
        <v>52688</v>
      </c>
      <c r="G1248">
        <v>8293</v>
      </c>
      <c r="H1248">
        <v>0</v>
      </c>
      <c r="I1248">
        <v>0</v>
      </c>
      <c r="J1248">
        <v>11551</v>
      </c>
      <c r="K1248">
        <v>72532</v>
      </c>
      <c r="Z1248" s="24">
        <v>4.9500000000000002E-2</v>
      </c>
      <c r="AA1248" s="23">
        <v>49520</v>
      </c>
      <c r="AB1248" s="23">
        <v>45209</v>
      </c>
      <c r="AC1248" s="23">
        <v>0</v>
      </c>
      <c r="AD1248" s="23">
        <v>3879</v>
      </c>
      <c r="AE1248" s="23">
        <v>845</v>
      </c>
      <c r="AF1248" s="23">
        <v>99453</v>
      </c>
      <c r="AG1248">
        <f t="shared" si="19"/>
        <v>2.7031514424984719E-5</v>
      </c>
    </row>
    <row r="1249" spans="1:33">
      <c r="A1249" t="s">
        <v>67</v>
      </c>
      <c r="B1249" t="s">
        <v>1</v>
      </c>
      <c r="C1249">
        <v>2002</v>
      </c>
      <c r="D1249">
        <v>0</v>
      </c>
      <c r="E1249">
        <v>9.4700000000000006</v>
      </c>
      <c r="F1249">
        <v>54708</v>
      </c>
      <c r="G1249">
        <v>8435</v>
      </c>
      <c r="H1249">
        <v>0</v>
      </c>
      <c r="I1249">
        <v>0</v>
      </c>
      <c r="J1249">
        <v>11105</v>
      </c>
      <c r="K1249">
        <v>74248</v>
      </c>
      <c r="Z1249" s="24">
        <v>4.9500000000000002E-2</v>
      </c>
      <c r="AA1249" s="23">
        <v>51285</v>
      </c>
      <c r="AB1249" s="23">
        <v>20619</v>
      </c>
      <c r="AC1249" s="23">
        <v>39260</v>
      </c>
      <c r="AD1249" s="23">
        <v>223</v>
      </c>
      <c r="AE1249" s="23">
        <v>249</v>
      </c>
      <c r="AF1249" s="23">
        <v>111636</v>
      </c>
      <c r="AG1249">
        <f t="shared" si="19"/>
        <v>3.0342876980559602E-5</v>
      </c>
    </row>
    <row r="1250" spans="1:33">
      <c r="A1250" t="s">
        <v>67</v>
      </c>
      <c r="B1250" t="s">
        <v>1</v>
      </c>
      <c r="C1250">
        <v>2003</v>
      </c>
      <c r="D1250">
        <v>0</v>
      </c>
      <c r="E1250">
        <v>9.77</v>
      </c>
      <c r="F1250">
        <v>54154</v>
      </c>
      <c r="G1250">
        <v>21410</v>
      </c>
      <c r="H1250">
        <v>0</v>
      </c>
      <c r="I1250">
        <v>0</v>
      </c>
      <c r="J1250">
        <v>0</v>
      </c>
      <c r="K1250">
        <v>75564</v>
      </c>
      <c r="Z1250" s="24">
        <v>4.9500000000000002E-2</v>
      </c>
      <c r="AA1250" s="23">
        <v>50446</v>
      </c>
      <c r="AB1250" s="23">
        <v>28227</v>
      </c>
      <c r="AC1250" s="23">
        <v>50090</v>
      </c>
      <c r="AD1250" s="23">
        <v>68</v>
      </c>
      <c r="AE1250" s="23">
        <v>587</v>
      </c>
      <c r="AF1250" s="23">
        <v>129418</v>
      </c>
      <c r="AG1250">
        <f t="shared" si="19"/>
        <v>3.517605837785358E-5</v>
      </c>
    </row>
    <row r="1251" spans="1:33">
      <c r="A1251" t="s">
        <v>67</v>
      </c>
      <c r="B1251" t="s">
        <v>1</v>
      </c>
      <c r="C1251">
        <v>2004</v>
      </c>
      <c r="D1251">
        <v>0</v>
      </c>
      <c r="E1251">
        <v>8.24</v>
      </c>
      <c r="F1251">
        <v>53599</v>
      </c>
      <c r="G1251">
        <v>21035</v>
      </c>
      <c r="H1251">
        <v>2329</v>
      </c>
      <c r="I1251">
        <v>0</v>
      </c>
      <c r="J1251">
        <v>0</v>
      </c>
      <c r="K1251">
        <v>76963</v>
      </c>
      <c r="Z1251" s="24">
        <v>4.9500000000000002E-2</v>
      </c>
      <c r="AA1251" s="23">
        <v>88556</v>
      </c>
      <c r="AB1251" s="23">
        <v>45822</v>
      </c>
      <c r="AC1251" s="23">
        <v>59729</v>
      </c>
      <c r="AD1251" s="23">
        <v>973</v>
      </c>
      <c r="AE1251" s="23">
        <v>726</v>
      </c>
      <c r="AF1251" s="23">
        <v>195806</v>
      </c>
      <c r="AG1251">
        <f t="shared" si="19"/>
        <v>5.3220442957965645E-5</v>
      </c>
    </row>
    <row r="1252" spans="1:33">
      <c r="A1252" t="s">
        <v>67</v>
      </c>
      <c r="B1252" t="s">
        <v>1</v>
      </c>
      <c r="C1252">
        <v>2005</v>
      </c>
      <c r="D1252">
        <v>0</v>
      </c>
      <c r="E1252">
        <v>9.57</v>
      </c>
      <c r="F1252">
        <v>54558</v>
      </c>
      <c r="G1252">
        <v>52313</v>
      </c>
      <c r="H1252">
        <v>2135</v>
      </c>
      <c r="I1252">
        <v>0</v>
      </c>
      <c r="J1252">
        <v>0</v>
      </c>
      <c r="K1252">
        <v>109006</v>
      </c>
      <c r="Z1252" s="24">
        <v>4.9500000000000002E-2</v>
      </c>
      <c r="AA1252" s="23">
        <v>120058</v>
      </c>
      <c r="AB1252" s="23">
        <v>76618</v>
      </c>
      <c r="AC1252" s="23">
        <v>0</v>
      </c>
      <c r="AD1252" s="23">
        <v>0</v>
      </c>
      <c r="AE1252" s="23">
        <v>0</v>
      </c>
      <c r="AF1252" s="23">
        <v>196676</v>
      </c>
      <c r="AG1252">
        <f t="shared" si="19"/>
        <v>5.3456910611528E-5</v>
      </c>
    </row>
    <row r="1253" spans="1:33">
      <c r="A1253" t="s">
        <v>67</v>
      </c>
      <c r="B1253" t="s">
        <v>1</v>
      </c>
      <c r="C1253">
        <v>2006</v>
      </c>
      <c r="D1253">
        <v>0</v>
      </c>
      <c r="E1253">
        <v>4.3899999999999997</v>
      </c>
      <c r="F1253">
        <v>55200</v>
      </c>
      <c r="G1253">
        <v>71173</v>
      </c>
      <c r="H1253">
        <v>2400</v>
      </c>
      <c r="I1253">
        <v>0</v>
      </c>
      <c r="J1253">
        <v>0</v>
      </c>
      <c r="K1253">
        <v>128773</v>
      </c>
      <c r="Z1253" s="24">
        <v>4.9500000000000002E-2</v>
      </c>
      <c r="AA1253" s="23">
        <v>230000</v>
      </c>
      <c r="AB1253" s="23">
        <v>171000</v>
      </c>
      <c r="AC1253" s="23">
        <v>185000</v>
      </c>
      <c r="AD1253" s="23">
        <v>2000</v>
      </c>
      <c r="AE1253" s="23">
        <v>6000</v>
      </c>
      <c r="AF1253" s="23">
        <v>594000</v>
      </c>
      <c r="AG1253">
        <f t="shared" si="19"/>
        <v>1.6145032898395143E-4</v>
      </c>
    </row>
    <row r="1254" spans="1:33">
      <c r="A1254" t="s">
        <v>68</v>
      </c>
      <c r="B1254" t="s">
        <v>1</v>
      </c>
      <c r="C1254">
        <v>1988</v>
      </c>
      <c r="D1254">
        <v>0</v>
      </c>
      <c r="E1254">
        <v>12.53</v>
      </c>
      <c r="F1254">
        <v>7295</v>
      </c>
      <c r="G1254">
        <v>11838</v>
      </c>
      <c r="H1254">
        <v>0</v>
      </c>
      <c r="I1254">
        <v>786</v>
      </c>
      <c r="J1254">
        <v>0</v>
      </c>
      <c r="K1254">
        <v>19919</v>
      </c>
      <c r="Z1254" s="24">
        <v>4.9500000000000002E-2</v>
      </c>
      <c r="AA1254" s="23">
        <v>267784</v>
      </c>
      <c r="AB1254" s="23">
        <v>192484</v>
      </c>
      <c r="AC1254" s="23">
        <v>175739</v>
      </c>
      <c r="AD1254" s="23">
        <v>1680</v>
      </c>
      <c r="AE1254" s="23">
        <v>39821</v>
      </c>
      <c r="AF1254" s="23">
        <v>677508</v>
      </c>
      <c r="AG1254">
        <f t="shared" si="19"/>
        <v>1.8414796210312957E-4</v>
      </c>
    </row>
    <row r="1255" spans="1:33">
      <c r="A1255" t="s">
        <v>68</v>
      </c>
      <c r="B1255" t="s">
        <v>1</v>
      </c>
      <c r="C1255">
        <v>1989</v>
      </c>
      <c r="D1255">
        <v>0</v>
      </c>
      <c r="E1255">
        <v>3.49</v>
      </c>
      <c r="F1255">
        <v>7932</v>
      </c>
      <c r="G1255">
        <v>13480</v>
      </c>
      <c r="H1255">
        <v>0</v>
      </c>
      <c r="I1255">
        <v>786</v>
      </c>
      <c r="J1255">
        <v>0</v>
      </c>
      <c r="K1255">
        <v>22198</v>
      </c>
      <c r="Z1255" s="24">
        <v>4.9500000000000002E-2</v>
      </c>
      <c r="AA1255" s="23">
        <v>610976</v>
      </c>
      <c r="AB1255" s="23">
        <v>398752</v>
      </c>
      <c r="AC1255" s="23">
        <v>279284</v>
      </c>
      <c r="AD1255" s="23">
        <v>2745</v>
      </c>
      <c r="AE1255" s="23">
        <v>58258</v>
      </c>
      <c r="AF1255" s="23">
        <v>1350015</v>
      </c>
      <c r="AG1255">
        <f t="shared" si="19"/>
        <v>3.6693664290112659E-4</v>
      </c>
    </row>
    <row r="1256" spans="1:33">
      <c r="A1256" t="s">
        <v>68</v>
      </c>
      <c r="B1256" t="s">
        <v>1</v>
      </c>
      <c r="C1256">
        <v>1990</v>
      </c>
      <c r="D1256">
        <v>0</v>
      </c>
      <c r="E1256">
        <v>7.44</v>
      </c>
      <c r="F1256">
        <v>7913</v>
      </c>
      <c r="G1256">
        <v>13246</v>
      </c>
      <c r="H1256">
        <v>0</v>
      </c>
      <c r="I1256">
        <v>76</v>
      </c>
      <c r="J1256">
        <v>0</v>
      </c>
      <c r="K1256">
        <v>21235</v>
      </c>
      <c r="Z1256" s="24">
        <v>4.9500000000000002E-2</v>
      </c>
      <c r="AA1256" s="23">
        <v>8869200</v>
      </c>
      <c r="AB1256" s="23">
        <v>6495752</v>
      </c>
      <c r="AC1256" s="23">
        <v>3707800</v>
      </c>
      <c r="AD1256" s="23">
        <v>71886</v>
      </c>
      <c r="AE1256" s="23">
        <v>0</v>
      </c>
      <c r="AF1256" s="23">
        <v>19144638</v>
      </c>
      <c r="AG1256">
        <f t="shared" si="19"/>
        <v>5.2035489955869667E-3</v>
      </c>
    </row>
    <row r="1257" spans="1:33">
      <c r="A1257" t="s">
        <v>68</v>
      </c>
      <c r="B1257" t="s">
        <v>1</v>
      </c>
      <c r="C1257">
        <v>1991</v>
      </c>
      <c r="D1257">
        <v>0</v>
      </c>
      <c r="E1257">
        <v>4.24</v>
      </c>
      <c r="F1257">
        <v>8565</v>
      </c>
      <c r="G1257">
        <v>13358</v>
      </c>
      <c r="H1257">
        <v>0</v>
      </c>
      <c r="I1257">
        <v>78</v>
      </c>
      <c r="J1257">
        <v>0</v>
      </c>
      <c r="K1257">
        <v>22001</v>
      </c>
      <c r="Z1257" s="24">
        <v>4.9599999999999998E-2</v>
      </c>
      <c r="AA1257" s="23">
        <v>23959</v>
      </c>
      <c r="AB1257" s="23">
        <v>15602</v>
      </c>
      <c r="AC1257" s="23">
        <v>0</v>
      </c>
      <c r="AD1257" s="23">
        <v>47</v>
      </c>
      <c r="AE1257" s="23">
        <v>1729</v>
      </c>
      <c r="AF1257" s="23">
        <v>41337</v>
      </c>
      <c r="AG1257">
        <f t="shared" si="19"/>
        <v>1.123547516701953E-5</v>
      </c>
    </row>
    <row r="1258" spans="1:33">
      <c r="A1258" t="s">
        <v>68</v>
      </c>
      <c r="B1258" t="s">
        <v>1</v>
      </c>
      <c r="C1258">
        <v>1992</v>
      </c>
      <c r="D1258">
        <v>0</v>
      </c>
      <c r="E1258">
        <v>5.1100000000000003</v>
      </c>
      <c r="F1258">
        <v>8044</v>
      </c>
      <c r="G1258">
        <v>12462</v>
      </c>
      <c r="H1258">
        <v>0</v>
      </c>
      <c r="I1258">
        <v>786</v>
      </c>
      <c r="J1258">
        <v>0</v>
      </c>
      <c r="K1258">
        <v>21292</v>
      </c>
      <c r="Z1258" s="24">
        <v>4.9599999999999998E-2</v>
      </c>
      <c r="AA1258" s="23">
        <v>46404</v>
      </c>
      <c r="AB1258" s="23">
        <v>31786</v>
      </c>
      <c r="AC1258" s="23">
        <v>45210</v>
      </c>
      <c r="AD1258" s="23">
        <v>72</v>
      </c>
      <c r="AE1258" s="23">
        <v>675</v>
      </c>
      <c r="AF1258" s="23">
        <v>124147</v>
      </c>
      <c r="AG1258">
        <f t="shared" si="19"/>
        <v>3.3743390559546494E-5</v>
      </c>
    </row>
    <row r="1259" spans="1:33">
      <c r="A1259" t="s">
        <v>68</v>
      </c>
      <c r="B1259" t="s">
        <v>1</v>
      </c>
      <c r="C1259">
        <v>1993</v>
      </c>
      <c r="D1259">
        <v>0</v>
      </c>
      <c r="E1259">
        <v>18.670000000000002</v>
      </c>
      <c r="F1259">
        <v>7312</v>
      </c>
      <c r="G1259">
        <v>10267</v>
      </c>
      <c r="H1259">
        <v>0</v>
      </c>
      <c r="I1259">
        <v>79</v>
      </c>
      <c r="J1259">
        <v>0</v>
      </c>
      <c r="K1259">
        <v>17658</v>
      </c>
      <c r="Z1259" s="24">
        <v>4.9599999999999998E-2</v>
      </c>
      <c r="AA1259" s="23">
        <v>70252</v>
      </c>
      <c r="AB1259" s="23">
        <v>46347</v>
      </c>
      <c r="AC1259" s="23">
        <v>31887</v>
      </c>
      <c r="AD1259" s="23">
        <v>0</v>
      </c>
      <c r="AE1259" s="23">
        <v>0</v>
      </c>
      <c r="AF1259" s="23">
        <v>148486</v>
      </c>
      <c r="AG1259">
        <f t="shared" si="19"/>
        <v>4.0358777019378807E-5</v>
      </c>
    </row>
    <row r="1260" spans="1:33">
      <c r="A1260" t="s">
        <v>68</v>
      </c>
      <c r="B1260" t="s">
        <v>1</v>
      </c>
      <c r="C1260">
        <v>1994</v>
      </c>
      <c r="D1260">
        <v>0</v>
      </c>
      <c r="E1260">
        <v>1.68</v>
      </c>
      <c r="F1260">
        <v>7029</v>
      </c>
      <c r="G1260">
        <v>14554</v>
      </c>
      <c r="H1260">
        <v>0</v>
      </c>
      <c r="I1260">
        <v>79</v>
      </c>
      <c r="J1260">
        <v>0</v>
      </c>
      <c r="K1260">
        <v>21662</v>
      </c>
      <c r="Z1260" s="24">
        <v>4.9599999999999998E-2</v>
      </c>
      <c r="AA1260" s="23">
        <v>87455</v>
      </c>
      <c r="AB1260" s="23">
        <v>104527</v>
      </c>
      <c r="AC1260" s="23">
        <v>0</v>
      </c>
      <c r="AD1260" s="23">
        <v>1082</v>
      </c>
      <c r="AE1260" s="23">
        <v>0</v>
      </c>
      <c r="AF1260" s="23">
        <v>193064</v>
      </c>
      <c r="AG1260">
        <f t="shared" si="19"/>
        <v>5.2475162146393265E-5</v>
      </c>
    </row>
    <row r="1261" spans="1:33">
      <c r="A1261" t="s">
        <v>68</v>
      </c>
      <c r="B1261" t="s">
        <v>1</v>
      </c>
      <c r="C1261">
        <v>1995</v>
      </c>
      <c r="D1261">
        <v>0</v>
      </c>
      <c r="E1261">
        <v>3.9</v>
      </c>
      <c r="F1261">
        <v>6343</v>
      </c>
      <c r="G1261">
        <v>13876</v>
      </c>
      <c r="H1261">
        <v>0</v>
      </c>
      <c r="I1261">
        <v>79</v>
      </c>
      <c r="J1261">
        <v>0</v>
      </c>
      <c r="K1261">
        <v>20298</v>
      </c>
      <c r="Z1261" s="24">
        <v>4.9599999999999998E-2</v>
      </c>
      <c r="AA1261" s="23">
        <v>167778</v>
      </c>
      <c r="AB1261" s="23">
        <v>37032</v>
      </c>
      <c r="AC1261" s="23">
        <v>29138</v>
      </c>
      <c r="AD1261" s="23">
        <v>0</v>
      </c>
      <c r="AE1261" s="23">
        <v>0</v>
      </c>
      <c r="AF1261" s="23">
        <v>233948</v>
      </c>
      <c r="AG1261">
        <f t="shared" si="19"/>
        <v>6.3587511052419987E-5</v>
      </c>
    </row>
    <row r="1262" spans="1:33">
      <c r="A1262" t="s">
        <v>68</v>
      </c>
      <c r="B1262" t="s">
        <v>1</v>
      </c>
      <c r="C1262">
        <v>1996</v>
      </c>
      <c r="D1262">
        <v>0</v>
      </c>
      <c r="E1262">
        <v>1.18</v>
      </c>
      <c r="F1262">
        <v>6876</v>
      </c>
      <c r="G1262">
        <v>14444</v>
      </c>
      <c r="H1262">
        <v>0</v>
      </c>
      <c r="I1262">
        <v>79</v>
      </c>
      <c r="J1262">
        <v>0</v>
      </c>
      <c r="K1262">
        <v>21399</v>
      </c>
      <c r="Z1262" s="24">
        <v>4.9599999999999998E-2</v>
      </c>
      <c r="AA1262" s="23">
        <v>265163</v>
      </c>
      <c r="AB1262" s="23">
        <v>219831</v>
      </c>
      <c r="AC1262" s="23">
        <v>49675</v>
      </c>
      <c r="AD1262" s="23">
        <v>3449</v>
      </c>
      <c r="AE1262" s="23">
        <v>37718</v>
      </c>
      <c r="AF1262" s="23">
        <v>575836</v>
      </c>
      <c r="AG1262">
        <f t="shared" si="19"/>
        <v>1.5651331926061054E-4</v>
      </c>
    </row>
    <row r="1263" spans="1:33">
      <c r="A1263" t="s">
        <v>68</v>
      </c>
      <c r="B1263" t="s">
        <v>1</v>
      </c>
      <c r="C1263">
        <v>1997</v>
      </c>
      <c r="D1263">
        <v>0</v>
      </c>
      <c r="E1263">
        <v>3.23</v>
      </c>
      <c r="F1263">
        <v>6474</v>
      </c>
      <c r="G1263">
        <v>14746</v>
      </c>
      <c r="H1263">
        <v>0</v>
      </c>
      <c r="I1263">
        <v>79</v>
      </c>
      <c r="J1263">
        <v>0</v>
      </c>
      <c r="K1263">
        <v>21299</v>
      </c>
      <c r="Z1263" s="24">
        <v>4.9599999999999998E-2</v>
      </c>
      <c r="AA1263" s="23">
        <v>244657</v>
      </c>
      <c r="AB1263" s="23">
        <v>229906</v>
      </c>
      <c r="AC1263" s="23">
        <v>167721</v>
      </c>
      <c r="AD1263" s="23">
        <v>0</v>
      </c>
      <c r="AE1263" s="23">
        <v>0</v>
      </c>
      <c r="AF1263" s="23">
        <v>642284</v>
      </c>
      <c r="AG1263">
        <f t="shared" si="19"/>
        <v>1.7457401195476139E-4</v>
      </c>
    </row>
    <row r="1264" spans="1:33">
      <c r="A1264" t="s">
        <v>68</v>
      </c>
      <c r="B1264" t="s">
        <v>1</v>
      </c>
      <c r="C1264">
        <v>1998</v>
      </c>
      <c r="D1264">
        <v>0</v>
      </c>
      <c r="E1264">
        <v>4.4000000000000004</v>
      </c>
      <c r="F1264">
        <v>6383</v>
      </c>
      <c r="G1264">
        <v>14887</v>
      </c>
      <c r="H1264">
        <v>0</v>
      </c>
      <c r="I1264">
        <v>79</v>
      </c>
      <c r="J1264">
        <v>0</v>
      </c>
      <c r="K1264">
        <v>21349</v>
      </c>
      <c r="Z1264" s="24">
        <v>4.9599999999999998E-2</v>
      </c>
      <c r="AA1264" s="23">
        <v>363850</v>
      </c>
      <c r="AB1264" s="23">
        <v>192062</v>
      </c>
      <c r="AC1264" s="23">
        <v>809036</v>
      </c>
      <c r="AD1264" s="23">
        <v>1652</v>
      </c>
      <c r="AE1264" s="23">
        <v>1272</v>
      </c>
      <c r="AF1264" s="23">
        <v>1367872</v>
      </c>
      <c r="AG1264">
        <f t="shared" si="19"/>
        <v>3.7179020944096906E-4</v>
      </c>
    </row>
    <row r="1265" spans="1:33">
      <c r="A1265" t="s">
        <v>68</v>
      </c>
      <c r="B1265" t="s">
        <v>1</v>
      </c>
      <c r="C1265">
        <v>1999</v>
      </c>
      <c r="D1265">
        <v>0</v>
      </c>
      <c r="E1265">
        <v>2.06</v>
      </c>
      <c r="F1265">
        <v>6381</v>
      </c>
      <c r="G1265">
        <v>15751</v>
      </c>
      <c r="H1265">
        <v>0</v>
      </c>
      <c r="I1265">
        <v>79</v>
      </c>
      <c r="J1265">
        <v>0</v>
      </c>
      <c r="K1265">
        <v>22211</v>
      </c>
      <c r="Z1265" s="24">
        <v>4.9699999999999994E-2</v>
      </c>
      <c r="AA1265" s="23">
        <v>18768</v>
      </c>
      <c r="AB1265" s="23">
        <v>32719</v>
      </c>
      <c r="AC1265" s="23">
        <v>2303</v>
      </c>
      <c r="AD1265" s="23">
        <v>0</v>
      </c>
      <c r="AE1265" s="23">
        <v>0</v>
      </c>
      <c r="AF1265" s="23">
        <v>53790</v>
      </c>
      <c r="AG1265">
        <f t="shared" si="19"/>
        <v>1.4620224235768936E-5</v>
      </c>
    </row>
    <row r="1266" spans="1:33">
      <c r="A1266" t="s">
        <v>68</v>
      </c>
      <c r="B1266" t="s">
        <v>1</v>
      </c>
      <c r="C1266">
        <v>2000</v>
      </c>
      <c r="D1266">
        <v>0</v>
      </c>
      <c r="E1266">
        <v>2.08</v>
      </c>
      <c r="F1266">
        <v>6550</v>
      </c>
      <c r="G1266">
        <v>17335</v>
      </c>
      <c r="H1266">
        <v>0</v>
      </c>
      <c r="I1266">
        <v>122</v>
      </c>
      <c r="J1266">
        <v>0</v>
      </c>
      <c r="K1266">
        <v>24007</v>
      </c>
      <c r="Z1266" s="24">
        <v>4.9699999999999994E-2</v>
      </c>
      <c r="AA1266" s="23">
        <v>40138</v>
      </c>
      <c r="AB1266" s="23">
        <v>45243</v>
      </c>
      <c r="AC1266" s="23">
        <v>6825</v>
      </c>
      <c r="AD1266" s="23">
        <v>281</v>
      </c>
      <c r="AE1266" s="23">
        <v>7260</v>
      </c>
      <c r="AF1266" s="23">
        <v>99747</v>
      </c>
      <c r="AG1266">
        <f t="shared" si="19"/>
        <v>2.7111424183774753E-5</v>
      </c>
    </row>
    <row r="1267" spans="1:33">
      <c r="A1267" t="s">
        <v>68</v>
      </c>
      <c r="B1267" t="s">
        <v>1</v>
      </c>
      <c r="C1267">
        <v>2001</v>
      </c>
      <c r="D1267">
        <v>0</v>
      </c>
      <c r="E1267">
        <v>7.58</v>
      </c>
      <c r="F1267">
        <v>6579</v>
      </c>
      <c r="G1267">
        <v>10572</v>
      </c>
      <c r="H1267">
        <v>0</v>
      </c>
      <c r="I1267">
        <v>0</v>
      </c>
      <c r="J1267">
        <v>5738</v>
      </c>
      <c r="K1267">
        <v>22889</v>
      </c>
      <c r="Z1267" s="24">
        <v>4.9699999999999994E-2</v>
      </c>
      <c r="AA1267" s="23">
        <v>45557</v>
      </c>
      <c r="AB1267" s="23">
        <v>5369</v>
      </c>
      <c r="AC1267" s="23">
        <v>70280</v>
      </c>
      <c r="AD1267" s="23">
        <v>67</v>
      </c>
      <c r="AE1267" s="23">
        <v>951</v>
      </c>
      <c r="AF1267" s="23">
        <v>122224</v>
      </c>
      <c r="AG1267">
        <f t="shared" si="19"/>
        <v>3.32207155046035E-5</v>
      </c>
    </row>
    <row r="1268" spans="1:33">
      <c r="A1268" t="s">
        <v>68</v>
      </c>
      <c r="B1268" t="s">
        <v>1</v>
      </c>
      <c r="C1268">
        <v>2002</v>
      </c>
      <c r="D1268">
        <v>0</v>
      </c>
      <c r="E1268">
        <v>5.25</v>
      </c>
      <c r="F1268">
        <v>6639</v>
      </c>
      <c r="G1268">
        <v>21604</v>
      </c>
      <c r="H1268">
        <v>0</v>
      </c>
      <c r="I1268">
        <v>0</v>
      </c>
      <c r="J1268">
        <v>1849</v>
      </c>
      <c r="K1268">
        <v>30092</v>
      </c>
      <c r="Z1268" s="24">
        <v>4.9699999999999994E-2</v>
      </c>
      <c r="AA1268" s="23">
        <v>175303</v>
      </c>
      <c r="AB1268" s="23">
        <v>87101</v>
      </c>
      <c r="AC1268" s="23">
        <v>30937</v>
      </c>
      <c r="AD1268" s="23">
        <v>0</v>
      </c>
      <c r="AE1268" s="23">
        <v>0</v>
      </c>
      <c r="AF1268" s="23">
        <v>293341</v>
      </c>
      <c r="AG1268">
        <f t="shared" si="19"/>
        <v>7.9730641337510602E-5</v>
      </c>
    </row>
    <row r="1269" spans="1:33">
      <c r="A1269" t="s">
        <v>68</v>
      </c>
      <c r="B1269" t="s">
        <v>1</v>
      </c>
      <c r="C1269">
        <v>2003</v>
      </c>
      <c r="D1269">
        <v>0</v>
      </c>
      <c r="E1269">
        <v>4.58</v>
      </c>
      <c r="F1269">
        <v>6460</v>
      </c>
      <c r="G1269">
        <v>26580</v>
      </c>
      <c r="H1269">
        <v>0</v>
      </c>
      <c r="I1269">
        <v>0</v>
      </c>
      <c r="J1269">
        <v>0</v>
      </c>
      <c r="K1269">
        <v>33040</v>
      </c>
      <c r="Z1269" s="24">
        <v>4.9699999999999994E-2</v>
      </c>
      <c r="AA1269" s="23">
        <v>298524</v>
      </c>
      <c r="AB1269" s="23">
        <v>199809</v>
      </c>
      <c r="AC1269" s="23">
        <v>51704</v>
      </c>
      <c r="AD1269" s="23">
        <v>2066</v>
      </c>
      <c r="AE1269" s="23">
        <v>52267</v>
      </c>
      <c r="AF1269" s="23">
        <v>604370</v>
      </c>
      <c r="AG1269">
        <f t="shared" si="19"/>
        <v>1.6426891469365442E-4</v>
      </c>
    </row>
    <row r="1270" spans="1:33">
      <c r="A1270" t="s">
        <v>68</v>
      </c>
      <c r="B1270" t="s">
        <v>1</v>
      </c>
      <c r="C1270">
        <v>2004</v>
      </c>
      <c r="D1270">
        <v>0</v>
      </c>
      <c r="E1270">
        <v>4.58</v>
      </c>
      <c r="F1270">
        <v>6578</v>
      </c>
      <c r="G1270">
        <v>23158</v>
      </c>
      <c r="H1270">
        <v>3654</v>
      </c>
      <c r="I1270">
        <v>0</v>
      </c>
      <c r="J1270">
        <v>0</v>
      </c>
      <c r="K1270">
        <v>33390</v>
      </c>
      <c r="Z1270" s="24">
        <v>4.9800000000000004E-2</v>
      </c>
      <c r="AA1270" s="23">
        <v>44537</v>
      </c>
      <c r="AB1270" s="23">
        <v>28654</v>
      </c>
      <c r="AC1270" s="23">
        <v>49256</v>
      </c>
      <c r="AD1270" s="23">
        <v>78</v>
      </c>
      <c r="AE1270" s="23">
        <v>671</v>
      </c>
      <c r="AF1270" s="23">
        <v>123196</v>
      </c>
      <c r="AG1270">
        <f t="shared" si="19"/>
        <v>3.3484906952031787E-5</v>
      </c>
    </row>
    <row r="1271" spans="1:33">
      <c r="A1271" t="s">
        <v>68</v>
      </c>
      <c r="B1271" t="s">
        <v>1</v>
      </c>
      <c r="C1271">
        <v>2005</v>
      </c>
      <c r="D1271">
        <v>0</v>
      </c>
      <c r="E1271">
        <v>9.14</v>
      </c>
      <c r="F1271">
        <v>6511</v>
      </c>
      <c r="G1271">
        <v>22708</v>
      </c>
      <c r="H1271">
        <v>3587</v>
      </c>
      <c r="I1271">
        <v>0</v>
      </c>
      <c r="J1271">
        <v>0</v>
      </c>
      <c r="K1271">
        <v>32806</v>
      </c>
      <c r="Z1271" s="24">
        <v>4.99E-2</v>
      </c>
      <c r="AA1271" s="23">
        <v>6971</v>
      </c>
      <c r="AB1271" s="23">
        <v>7671</v>
      </c>
      <c r="AC1271" s="23">
        <v>0</v>
      </c>
      <c r="AD1271" s="23">
        <v>0</v>
      </c>
      <c r="AE1271" s="23">
        <v>549</v>
      </c>
      <c r="AF1271" s="23">
        <v>15191</v>
      </c>
      <c r="AG1271">
        <f t="shared" si="19"/>
        <v>4.1289426727192023E-6</v>
      </c>
    </row>
    <row r="1272" spans="1:33">
      <c r="A1272" t="s">
        <v>68</v>
      </c>
      <c r="B1272" t="s">
        <v>1</v>
      </c>
      <c r="C1272">
        <v>2006</v>
      </c>
      <c r="D1272">
        <v>0</v>
      </c>
      <c r="E1272">
        <v>7.6</v>
      </c>
      <c r="F1272">
        <v>7271</v>
      </c>
      <c r="G1272">
        <v>24538</v>
      </c>
      <c r="H1272">
        <v>3656</v>
      </c>
      <c r="I1272">
        <v>0</v>
      </c>
      <c r="J1272">
        <v>0</v>
      </c>
      <c r="K1272">
        <v>35465</v>
      </c>
      <c r="Z1272" s="24">
        <v>4.99E-2</v>
      </c>
      <c r="AA1272" s="23">
        <v>54881</v>
      </c>
      <c r="AB1272" s="23">
        <v>104954</v>
      </c>
      <c r="AC1272" s="23">
        <v>0</v>
      </c>
      <c r="AD1272" s="23">
        <v>0</v>
      </c>
      <c r="AE1272" s="23">
        <v>0</v>
      </c>
      <c r="AF1272" s="23">
        <v>159835</v>
      </c>
      <c r="AG1272">
        <f t="shared" si="19"/>
        <v>4.3443456789814609E-5</v>
      </c>
    </row>
    <row r="1273" spans="1:33">
      <c r="A1273" t="s">
        <v>69</v>
      </c>
      <c r="B1273" t="s">
        <v>1</v>
      </c>
      <c r="C1273">
        <v>1988</v>
      </c>
      <c r="D1273">
        <v>0</v>
      </c>
      <c r="E1273">
        <v>4.4000000000000004</v>
      </c>
      <c r="F1273">
        <v>34141</v>
      </c>
      <c r="G1273">
        <v>2854</v>
      </c>
      <c r="H1273">
        <v>0</v>
      </c>
      <c r="I1273">
        <v>404</v>
      </c>
      <c r="J1273">
        <v>2981</v>
      </c>
      <c r="K1273">
        <v>40380</v>
      </c>
      <c r="Z1273" s="24">
        <v>4.99E-2</v>
      </c>
      <c r="AA1273" s="23">
        <v>254687</v>
      </c>
      <c r="AB1273" s="23">
        <v>119183</v>
      </c>
      <c r="AC1273" s="23">
        <v>56174</v>
      </c>
      <c r="AD1273" s="23">
        <v>1608</v>
      </c>
      <c r="AE1273" s="23">
        <v>0</v>
      </c>
      <c r="AF1273" s="23">
        <v>431652</v>
      </c>
      <c r="AG1273">
        <f t="shared" si="19"/>
        <v>1.1732383401781247E-4</v>
      </c>
    </row>
    <row r="1274" spans="1:33">
      <c r="A1274" t="s">
        <v>69</v>
      </c>
      <c r="B1274" t="s">
        <v>1</v>
      </c>
      <c r="C1274">
        <v>1989</v>
      </c>
      <c r="D1274">
        <v>0</v>
      </c>
      <c r="E1274">
        <v>5.0999999999999996</v>
      </c>
      <c r="F1274">
        <v>33988</v>
      </c>
      <c r="G1274">
        <v>3021</v>
      </c>
      <c r="H1274">
        <v>0</v>
      </c>
      <c r="I1274">
        <v>195</v>
      </c>
      <c r="J1274">
        <v>3366</v>
      </c>
      <c r="K1274">
        <v>40570</v>
      </c>
      <c r="Z1274" s="24">
        <v>4.99E-2</v>
      </c>
      <c r="AA1274" s="23">
        <v>234193</v>
      </c>
      <c r="AB1274" s="23">
        <v>323032</v>
      </c>
      <c r="AC1274" s="23">
        <v>0</v>
      </c>
      <c r="AD1274" s="23">
        <v>3280</v>
      </c>
      <c r="AE1274" s="23">
        <v>109710</v>
      </c>
      <c r="AF1274" s="23">
        <v>670215</v>
      </c>
      <c r="AG1274">
        <f t="shared" si="19"/>
        <v>1.8216571084171552E-4</v>
      </c>
    </row>
    <row r="1275" spans="1:33">
      <c r="A1275" t="s">
        <v>69</v>
      </c>
      <c r="B1275" t="s">
        <v>1</v>
      </c>
      <c r="C1275">
        <v>1990</v>
      </c>
      <c r="D1275">
        <v>0</v>
      </c>
      <c r="E1275">
        <v>3.54</v>
      </c>
      <c r="F1275">
        <v>34894</v>
      </c>
      <c r="G1275">
        <v>3332</v>
      </c>
      <c r="H1275">
        <v>0</v>
      </c>
      <c r="I1275">
        <v>355</v>
      </c>
      <c r="J1275">
        <v>3375</v>
      </c>
      <c r="K1275">
        <v>41956</v>
      </c>
      <c r="Z1275" s="24">
        <v>0.05</v>
      </c>
      <c r="AA1275" s="23">
        <v>10000</v>
      </c>
      <c r="AB1275" s="23">
        <v>7000</v>
      </c>
      <c r="AC1275" s="23">
        <v>0</v>
      </c>
      <c r="AD1275" s="23">
        <v>0</v>
      </c>
      <c r="AE1275" s="23">
        <v>0</v>
      </c>
      <c r="AF1275" s="23">
        <v>17000</v>
      </c>
      <c r="AG1275">
        <f t="shared" si="19"/>
        <v>4.6206323109885094E-6</v>
      </c>
    </row>
    <row r="1276" spans="1:33">
      <c r="A1276" t="s">
        <v>69</v>
      </c>
      <c r="B1276" t="s">
        <v>1</v>
      </c>
      <c r="C1276">
        <v>1991</v>
      </c>
      <c r="D1276">
        <v>0</v>
      </c>
      <c r="E1276">
        <v>2.84</v>
      </c>
      <c r="F1276">
        <v>33066</v>
      </c>
      <c r="G1276">
        <v>3443</v>
      </c>
      <c r="H1276">
        <v>0</v>
      </c>
      <c r="I1276">
        <v>761</v>
      </c>
      <c r="J1276">
        <v>5796</v>
      </c>
      <c r="K1276">
        <v>43066</v>
      </c>
      <c r="Z1276" s="24">
        <v>0.05</v>
      </c>
      <c r="AA1276" s="23">
        <v>35088</v>
      </c>
      <c r="AB1276" s="23">
        <v>1095</v>
      </c>
      <c r="AC1276" s="23">
        <v>0</v>
      </c>
      <c r="AD1276" s="23">
        <v>265</v>
      </c>
      <c r="AE1276" s="23">
        <v>954</v>
      </c>
      <c r="AF1276" s="23">
        <v>37402</v>
      </c>
      <c r="AG1276">
        <f t="shared" si="19"/>
        <v>1.0165934687976013E-5</v>
      </c>
    </row>
    <row r="1277" spans="1:33">
      <c r="A1277" t="s">
        <v>69</v>
      </c>
      <c r="B1277" t="s">
        <v>1</v>
      </c>
      <c r="C1277">
        <v>1992</v>
      </c>
      <c r="D1277">
        <v>0</v>
      </c>
      <c r="E1277">
        <v>0</v>
      </c>
      <c r="F1277">
        <v>33555</v>
      </c>
      <c r="G1277">
        <v>3111</v>
      </c>
      <c r="H1277">
        <v>0</v>
      </c>
      <c r="I1277">
        <v>321</v>
      </c>
      <c r="J1277">
        <v>2737</v>
      </c>
      <c r="K1277">
        <v>39724</v>
      </c>
      <c r="Z1277" s="24">
        <v>0.05</v>
      </c>
      <c r="AA1277" s="23">
        <v>49995</v>
      </c>
      <c r="AB1277" s="23">
        <v>5555</v>
      </c>
      <c r="AC1277" s="23">
        <v>0</v>
      </c>
      <c r="AD1277" s="23">
        <v>0</v>
      </c>
      <c r="AE1277" s="23">
        <v>0</v>
      </c>
      <c r="AF1277" s="23">
        <v>55550</v>
      </c>
      <c r="AG1277">
        <f t="shared" si="19"/>
        <v>1.509859558090657E-5</v>
      </c>
    </row>
    <row r="1278" spans="1:33">
      <c r="A1278" t="s">
        <v>69</v>
      </c>
      <c r="B1278" t="s">
        <v>1</v>
      </c>
      <c r="C1278">
        <v>1993</v>
      </c>
      <c r="D1278">
        <v>0</v>
      </c>
      <c r="E1278">
        <v>0</v>
      </c>
      <c r="F1278">
        <v>34667</v>
      </c>
      <c r="G1278">
        <v>3071</v>
      </c>
      <c r="H1278">
        <v>0</v>
      </c>
      <c r="I1278">
        <v>429</v>
      </c>
      <c r="J1278">
        <v>2891</v>
      </c>
      <c r="K1278">
        <v>41058</v>
      </c>
      <c r="Z1278" s="24">
        <v>0.05</v>
      </c>
      <c r="AA1278" s="23">
        <v>59734</v>
      </c>
      <c r="AB1278" s="23">
        <v>150988</v>
      </c>
      <c r="AC1278" s="23">
        <v>0</v>
      </c>
      <c r="AD1278" s="23">
        <v>2444</v>
      </c>
      <c r="AE1278" s="23">
        <v>42342</v>
      </c>
      <c r="AF1278" s="23">
        <v>255508</v>
      </c>
      <c r="AG1278">
        <f t="shared" si="19"/>
        <v>6.9447560030355993E-5</v>
      </c>
    </row>
    <row r="1279" spans="1:33">
      <c r="A1279" t="s">
        <v>69</v>
      </c>
      <c r="B1279" t="s">
        <v>1</v>
      </c>
      <c r="C1279">
        <v>1994</v>
      </c>
      <c r="D1279">
        <v>0</v>
      </c>
      <c r="E1279">
        <v>0</v>
      </c>
      <c r="F1279">
        <v>32494</v>
      </c>
      <c r="G1279">
        <v>3406</v>
      </c>
      <c r="H1279">
        <v>0</v>
      </c>
      <c r="I1279">
        <v>461</v>
      </c>
      <c r="J1279">
        <v>3104</v>
      </c>
      <c r="K1279">
        <v>39465</v>
      </c>
      <c r="Z1279" s="24">
        <v>5.0099999999999999E-2</v>
      </c>
      <c r="AA1279" s="23">
        <v>118385</v>
      </c>
      <c r="AB1279" s="23">
        <v>62454</v>
      </c>
      <c r="AC1279" s="23">
        <v>0</v>
      </c>
      <c r="AD1279" s="23">
        <v>186</v>
      </c>
      <c r="AE1279" s="23">
        <v>7430</v>
      </c>
      <c r="AF1279" s="23">
        <v>188455</v>
      </c>
      <c r="AG1279">
        <f t="shared" si="19"/>
        <v>5.1222427186314085E-5</v>
      </c>
    </row>
    <row r="1280" spans="1:33">
      <c r="A1280" t="s">
        <v>69</v>
      </c>
      <c r="B1280" t="s">
        <v>1</v>
      </c>
      <c r="C1280">
        <v>1995</v>
      </c>
      <c r="D1280">
        <v>0</v>
      </c>
      <c r="E1280">
        <v>0</v>
      </c>
      <c r="F1280">
        <v>31979</v>
      </c>
      <c r="G1280">
        <v>3781</v>
      </c>
      <c r="H1280">
        <v>0</v>
      </c>
      <c r="I1280">
        <v>510</v>
      </c>
      <c r="J1280">
        <v>3108</v>
      </c>
      <c r="K1280">
        <v>39378</v>
      </c>
      <c r="Z1280" s="24">
        <v>5.0099999999999999E-2</v>
      </c>
      <c r="AA1280" s="23">
        <v>114358</v>
      </c>
      <c r="AB1280" s="23">
        <v>82186</v>
      </c>
      <c r="AC1280" s="23">
        <v>27747</v>
      </c>
      <c r="AD1280" s="23">
        <v>0</v>
      </c>
      <c r="AE1280" s="23">
        <v>1149</v>
      </c>
      <c r="AF1280" s="23">
        <v>225440</v>
      </c>
      <c r="AG1280">
        <f t="shared" si="19"/>
        <v>6.1275020481720553E-5</v>
      </c>
    </row>
    <row r="1281" spans="1:33">
      <c r="A1281" t="s">
        <v>69</v>
      </c>
      <c r="B1281" t="s">
        <v>1</v>
      </c>
      <c r="C1281">
        <v>1996</v>
      </c>
      <c r="D1281">
        <v>0</v>
      </c>
      <c r="E1281">
        <v>0</v>
      </c>
      <c r="F1281">
        <v>31511</v>
      </c>
      <c r="G1281">
        <v>3637</v>
      </c>
      <c r="H1281">
        <v>0</v>
      </c>
      <c r="I1281">
        <v>404</v>
      </c>
      <c r="J1281">
        <v>3189</v>
      </c>
      <c r="K1281">
        <v>38741</v>
      </c>
      <c r="Z1281" s="24">
        <v>5.0099999999999999E-2</v>
      </c>
      <c r="AA1281" s="23">
        <v>189216</v>
      </c>
      <c r="AB1281" s="23">
        <v>109478</v>
      </c>
      <c r="AC1281" s="23">
        <v>61123</v>
      </c>
      <c r="AD1281" s="23">
        <v>1736</v>
      </c>
      <c r="AE1281" s="23">
        <v>1968</v>
      </c>
      <c r="AF1281" s="23">
        <v>363521</v>
      </c>
      <c r="AG1281">
        <f t="shared" si="19"/>
        <v>9.880569872487375E-5</v>
      </c>
    </row>
    <row r="1282" spans="1:33">
      <c r="A1282" t="s">
        <v>69</v>
      </c>
      <c r="B1282" t="s">
        <v>1</v>
      </c>
      <c r="C1282">
        <v>1997</v>
      </c>
      <c r="D1282">
        <v>0</v>
      </c>
      <c r="E1282">
        <v>0</v>
      </c>
      <c r="F1282">
        <v>31067</v>
      </c>
      <c r="G1282">
        <v>3486</v>
      </c>
      <c r="H1282">
        <v>0</v>
      </c>
      <c r="I1282">
        <v>220</v>
      </c>
      <c r="J1282">
        <v>3019</v>
      </c>
      <c r="K1282">
        <v>37792</v>
      </c>
      <c r="Z1282" s="24">
        <v>5.0099999999999999E-2</v>
      </c>
      <c r="AA1282" s="23">
        <v>105794</v>
      </c>
      <c r="AB1282" s="23">
        <v>62315</v>
      </c>
      <c r="AC1282" s="23">
        <v>316105</v>
      </c>
      <c r="AD1282" s="23">
        <v>0</v>
      </c>
      <c r="AE1282" s="23">
        <v>0</v>
      </c>
      <c r="AF1282" s="23">
        <v>484214</v>
      </c>
      <c r="AG1282">
        <f t="shared" si="19"/>
        <v>1.3161028551958765E-4</v>
      </c>
    </row>
    <row r="1283" spans="1:33">
      <c r="A1283" t="s">
        <v>69</v>
      </c>
      <c r="B1283" t="s">
        <v>1</v>
      </c>
      <c r="C1283">
        <v>1998</v>
      </c>
      <c r="D1283">
        <v>0</v>
      </c>
      <c r="E1283">
        <v>0</v>
      </c>
      <c r="F1283">
        <v>30460</v>
      </c>
      <c r="G1283">
        <v>3551</v>
      </c>
      <c r="H1283">
        <v>0</v>
      </c>
      <c r="I1283">
        <v>293</v>
      </c>
      <c r="J1283">
        <v>2699</v>
      </c>
      <c r="K1283">
        <v>37003</v>
      </c>
      <c r="Z1283" s="24">
        <v>5.0099999999999999E-2</v>
      </c>
      <c r="AA1283" s="23">
        <v>254024</v>
      </c>
      <c r="AB1283" s="23">
        <v>159641</v>
      </c>
      <c r="AC1283" s="23">
        <v>175200</v>
      </c>
      <c r="AD1283" s="23">
        <v>1730</v>
      </c>
      <c r="AE1283" s="23">
        <v>32996</v>
      </c>
      <c r="AF1283" s="23">
        <v>623591</v>
      </c>
      <c r="AG1283">
        <f t="shared" ref="AG1283:AG1346" si="20">AF1283/AF$3340</f>
        <v>1.6949321902597856E-4</v>
      </c>
    </row>
    <row r="1284" spans="1:33">
      <c r="A1284" t="s">
        <v>69</v>
      </c>
      <c r="B1284" t="s">
        <v>1</v>
      </c>
      <c r="C1284">
        <v>1999</v>
      </c>
      <c r="D1284">
        <v>0</v>
      </c>
      <c r="E1284">
        <v>0</v>
      </c>
      <c r="F1284">
        <v>29054</v>
      </c>
      <c r="G1284">
        <v>3224</v>
      </c>
      <c r="H1284">
        <v>0</v>
      </c>
      <c r="I1284">
        <v>241</v>
      </c>
      <c r="J1284">
        <v>2558</v>
      </c>
      <c r="K1284">
        <v>35077</v>
      </c>
      <c r="Z1284" s="24">
        <v>5.0099999999999999E-2</v>
      </c>
      <c r="AA1284" s="23">
        <v>9873840</v>
      </c>
      <c r="AB1284" s="23">
        <v>8331965</v>
      </c>
      <c r="AC1284" s="23">
        <v>1385832</v>
      </c>
      <c r="AD1284" s="23">
        <v>0</v>
      </c>
      <c r="AE1284" s="23">
        <v>0</v>
      </c>
      <c r="AF1284" s="23">
        <v>19591637</v>
      </c>
      <c r="AG1284">
        <f t="shared" si="20"/>
        <v>5.3250441733739993E-3</v>
      </c>
    </row>
    <row r="1285" spans="1:33">
      <c r="A1285" t="s">
        <v>69</v>
      </c>
      <c r="B1285" t="s">
        <v>1</v>
      </c>
      <c r="C1285">
        <v>2000</v>
      </c>
      <c r="D1285">
        <v>0</v>
      </c>
      <c r="E1285">
        <v>6.61</v>
      </c>
      <c r="F1285">
        <v>31988</v>
      </c>
      <c r="G1285">
        <v>3154</v>
      </c>
      <c r="H1285">
        <v>0</v>
      </c>
      <c r="I1285">
        <v>2716</v>
      </c>
      <c r="J1285">
        <v>0</v>
      </c>
      <c r="K1285">
        <v>37858</v>
      </c>
      <c r="Z1285" s="24">
        <v>5.0199999999999995E-2</v>
      </c>
      <c r="AA1285" s="23">
        <v>10974</v>
      </c>
      <c r="AB1285" s="23">
        <v>0</v>
      </c>
      <c r="AC1285" s="23">
        <v>0</v>
      </c>
      <c r="AD1285" s="23">
        <v>0</v>
      </c>
      <c r="AE1285" s="23">
        <v>6664</v>
      </c>
      <c r="AF1285" s="23">
        <v>17638</v>
      </c>
      <c r="AG1285">
        <f t="shared" si="20"/>
        <v>4.7940419236009012E-6</v>
      </c>
    </row>
    <row r="1286" spans="1:33">
      <c r="A1286" t="s">
        <v>69</v>
      </c>
      <c r="B1286" t="s">
        <v>1</v>
      </c>
      <c r="C1286">
        <v>2001</v>
      </c>
      <c r="D1286">
        <v>0</v>
      </c>
      <c r="E1286">
        <v>0</v>
      </c>
      <c r="F1286">
        <v>23749</v>
      </c>
      <c r="G1286">
        <v>2395</v>
      </c>
      <c r="H1286">
        <v>0</v>
      </c>
      <c r="I1286">
        <v>0</v>
      </c>
      <c r="J1286">
        <v>2110</v>
      </c>
      <c r="K1286">
        <v>28254</v>
      </c>
      <c r="Z1286" s="24">
        <v>5.0199999999999995E-2</v>
      </c>
      <c r="AA1286" s="23">
        <v>15358</v>
      </c>
      <c r="AB1286" s="23">
        <v>2331</v>
      </c>
      <c r="AC1286" s="23">
        <v>18281</v>
      </c>
      <c r="AD1286" s="23">
        <v>0</v>
      </c>
      <c r="AE1286" s="23">
        <v>0</v>
      </c>
      <c r="AF1286" s="23">
        <v>35970</v>
      </c>
      <c r="AG1286">
        <f t="shared" si="20"/>
        <v>9.7767143662503928E-6</v>
      </c>
    </row>
    <row r="1287" spans="1:33">
      <c r="A1287" t="s">
        <v>70</v>
      </c>
      <c r="B1287" t="s">
        <v>1</v>
      </c>
      <c r="C1287">
        <v>1988</v>
      </c>
      <c r="D1287">
        <v>0</v>
      </c>
      <c r="E1287">
        <v>9.01</v>
      </c>
      <c r="F1287">
        <v>96473</v>
      </c>
      <c r="G1287">
        <v>32461</v>
      </c>
      <c r="H1287">
        <v>0</v>
      </c>
      <c r="I1287">
        <v>81</v>
      </c>
      <c r="J1287">
        <v>2343</v>
      </c>
      <c r="K1287">
        <v>131358</v>
      </c>
      <c r="Z1287" s="24">
        <v>5.0199999999999995E-2</v>
      </c>
      <c r="AA1287" s="23">
        <v>191019</v>
      </c>
      <c r="AB1287" s="23">
        <v>107460</v>
      </c>
      <c r="AC1287" s="23">
        <v>58761</v>
      </c>
      <c r="AD1287" s="23">
        <v>1771</v>
      </c>
      <c r="AE1287" s="23">
        <v>1901</v>
      </c>
      <c r="AF1287" s="23">
        <v>360912</v>
      </c>
      <c r="AG1287">
        <f t="shared" si="20"/>
        <v>9.809656756608734E-5</v>
      </c>
    </row>
    <row r="1288" spans="1:33">
      <c r="A1288" t="s">
        <v>70</v>
      </c>
      <c r="B1288" t="s">
        <v>1</v>
      </c>
      <c r="C1288">
        <v>1989</v>
      </c>
      <c r="D1288">
        <v>0</v>
      </c>
      <c r="E1288">
        <v>9.1300000000000008</v>
      </c>
      <c r="F1288">
        <v>106000</v>
      </c>
      <c r="G1288">
        <v>33000</v>
      </c>
      <c r="H1288">
        <v>0</v>
      </c>
      <c r="I1288">
        <v>0</v>
      </c>
      <c r="J1288">
        <v>2300</v>
      </c>
      <c r="K1288">
        <v>141300</v>
      </c>
      <c r="Z1288" s="24">
        <v>5.0300000000000004E-2</v>
      </c>
      <c r="AA1288" s="23">
        <v>8138</v>
      </c>
      <c r="AB1288" s="23">
        <v>12718</v>
      </c>
      <c r="AC1288" s="23">
        <v>0</v>
      </c>
      <c r="AD1288" s="23">
        <v>0</v>
      </c>
      <c r="AE1288" s="23">
        <v>0</v>
      </c>
      <c r="AF1288" s="23">
        <v>20856</v>
      </c>
      <c r="AG1288">
        <f t="shared" si="20"/>
        <v>5.6687004398809617E-6</v>
      </c>
    </row>
    <row r="1289" spans="1:33">
      <c r="A1289" t="s">
        <v>70</v>
      </c>
      <c r="B1289" t="s">
        <v>1</v>
      </c>
      <c r="C1289">
        <v>1990</v>
      </c>
      <c r="D1289">
        <v>0</v>
      </c>
      <c r="E1289">
        <v>8.61</v>
      </c>
      <c r="F1289">
        <v>104824</v>
      </c>
      <c r="G1289">
        <v>32056</v>
      </c>
      <c r="H1289">
        <v>0</v>
      </c>
      <c r="I1289">
        <v>82</v>
      </c>
      <c r="J1289">
        <v>2552</v>
      </c>
      <c r="K1289">
        <v>139514</v>
      </c>
      <c r="Z1289" s="24">
        <v>5.0300000000000004E-2</v>
      </c>
      <c r="AA1289" s="23">
        <v>7658</v>
      </c>
      <c r="AB1289" s="23">
        <v>3658</v>
      </c>
      <c r="AC1289" s="23">
        <v>11751</v>
      </c>
      <c r="AD1289" s="23">
        <v>58</v>
      </c>
      <c r="AE1289" s="23">
        <v>155</v>
      </c>
      <c r="AF1289" s="23">
        <v>23280</v>
      </c>
      <c r="AG1289">
        <f t="shared" si="20"/>
        <v>6.327548247047794E-6</v>
      </c>
    </row>
    <row r="1290" spans="1:33">
      <c r="A1290" t="s">
        <v>70</v>
      </c>
      <c r="B1290" t="s">
        <v>1</v>
      </c>
      <c r="C1290">
        <v>1991</v>
      </c>
      <c r="D1290">
        <v>0</v>
      </c>
      <c r="E1290">
        <v>7.77</v>
      </c>
      <c r="F1290">
        <v>114481</v>
      </c>
      <c r="G1290">
        <v>16568</v>
      </c>
      <c r="H1290">
        <v>13448</v>
      </c>
      <c r="I1290">
        <v>82</v>
      </c>
      <c r="J1290">
        <v>8407</v>
      </c>
      <c r="K1290">
        <v>152986</v>
      </c>
      <c r="Z1290" s="24">
        <v>5.0300000000000004E-2</v>
      </c>
      <c r="AA1290" s="23">
        <v>106435</v>
      </c>
      <c r="AB1290" s="23">
        <v>68608</v>
      </c>
      <c r="AC1290" s="23">
        <v>23790</v>
      </c>
      <c r="AD1290" s="23">
        <v>1053</v>
      </c>
      <c r="AE1290" s="23">
        <v>0</v>
      </c>
      <c r="AF1290" s="23">
        <v>199886</v>
      </c>
      <c r="AG1290">
        <f t="shared" si="20"/>
        <v>5.4329394712602888E-5</v>
      </c>
    </row>
    <row r="1291" spans="1:33">
      <c r="A1291" t="s">
        <v>70</v>
      </c>
      <c r="B1291" t="s">
        <v>1</v>
      </c>
      <c r="C1291">
        <v>1992</v>
      </c>
      <c r="D1291">
        <v>0</v>
      </c>
      <c r="E1291">
        <v>8.9</v>
      </c>
      <c r="F1291">
        <v>104445</v>
      </c>
      <c r="G1291">
        <v>31067</v>
      </c>
      <c r="H1291">
        <v>0</v>
      </c>
      <c r="I1291">
        <v>2597</v>
      </c>
      <c r="J1291">
        <v>12052</v>
      </c>
      <c r="K1291">
        <v>150161</v>
      </c>
      <c r="Z1291" s="24">
        <v>5.0300000000000004E-2</v>
      </c>
      <c r="AA1291" s="23">
        <v>109539</v>
      </c>
      <c r="AB1291" s="23">
        <v>36753</v>
      </c>
      <c r="AC1291" s="23">
        <v>80219</v>
      </c>
      <c r="AD1291" s="23">
        <v>0</v>
      </c>
      <c r="AE1291" s="23">
        <v>0</v>
      </c>
      <c r="AF1291" s="23">
        <v>226511</v>
      </c>
      <c r="AG1291">
        <f t="shared" si="20"/>
        <v>6.1566120317312835E-5</v>
      </c>
    </row>
    <row r="1292" spans="1:33">
      <c r="A1292" t="s">
        <v>70</v>
      </c>
      <c r="B1292" t="s">
        <v>1</v>
      </c>
      <c r="C1292">
        <v>1993</v>
      </c>
      <c r="D1292">
        <v>0</v>
      </c>
      <c r="E1292">
        <v>8.8000000000000007</v>
      </c>
      <c r="F1292">
        <v>120681</v>
      </c>
      <c r="G1292">
        <v>37078</v>
      </c>
      <c r="H1292">
        <v>0</v>
      </c>
      <c r="I1292">
        <v>69</v>
      </c>
      <c r="J1292">
        <v>8372</v>
      </c>
      <c r="K1292">
        <v>166200</v>
      </c>
      <c r="Z1292" s="24">
        <v>5.0300000000000004E-2</v>
      </c>
      <c r="AA1292" s="23">
        <v>251360</v>
      </c>
      <c r="AB1292" s="23">
        <v>88932</v>
      </c>
      <c r="AC1292" s="23">
        <v>103700</v>
      </c>
      <c r="AD1292" s="23">
        <v>0</v>
      </c>
      <c r="AE1292" s="23">
        <v>0</v>
      </c>
      <c r="AF1292" s="23">
        <v>443992</v>
      </c>
      <c r="AG1292">
        <f t="shared" si="20"/>
        <v>1.2067786947178883E-4</v>
      </c>
    </row>
    <row r="1293" spans="1:33">
      <c r="A1293" t="s">
        <v>70</v>
      </c>
      <c r="B1293" t="s">
        <v>1</v>
      </c>
      <c r="C1293">
        <v>1994</v>
      </c>
      <c r="D1293">
        <v>0</v>
      </c>
      <c r="E1293">
        <v>8.42</v>
      </c>
      <c r="F1293">
        <v>119156</v>
      </c>
      <c r="G1293">
        <v>41922</v>
      </c>
      <c r="H1293">
        <v>0</v>
      </c>
      <c r="I1293">
        <v>52</v>
      </c>
      <c r="J1293">
        <v>14128</v>
      </c>
      <c r="K1293">
        <v>175258</v>
      </c>
      <c r="Z1293" s="24">
        <v>5.04E-2</v>
      </c>
      <c r="AA1293" s="23">
        <v>104680</v>
      </c>
      <c r="AB1293" s="23">
        <v>63864</v>
      </c>
      <c r="AC1293" s="23">
        <v>24186</v>
      </c>
      <c r="AD1293" s="23">
        <v>1113</v>
      </c>
      <c r="AE1293" s="23">
        <v>0</v>
      </c>
      <c r="AF1293" s="23">
        <v>193843</v>
      </c>
      <c r="AG1293">
        <f t="shared" si="20"/>
        <v>5.2686895826996801E-5</v>
      </c>
    </row>
    <row r="1294" spans="1:33">
      <c r="A1294" t="s">
        <v>70</v>
      </c>
      <c r="B1294" t="s">
        <v>1</v>
      </c>
      <c r="C1294">
        <v>1995</v>
      </c>
      <c r="D1294">
        <v>0</v>
      </c>
      <c r="E1294">
        <v>5.33</v>
      </c>
      <c r="F1294">
        <v>126422</v>
      </c>
      <c r="G1294">
        <v>43847</v>
      </c>
      <c r="H1294">
        <v>86882</v>
      </c>
      <c r="I1294">
        <v>51</v>
      </c>
      <c r="J1294">
        <v>11055</v>
      </c>
      <c r="K1294">
        <v>268257</v>
      </c>
      <c r="Z1294" s="24">
        <v>5.04E-2</v>
      </c>
      <c r="AA1294" s="23">
        <v>104190</v>
      </c>
      <c r="AB1294" s="23">
        <v>73240</v>
      </c>
      <c r="AC1294" s="23">
        <v>292341</v>
      </c>
      <c r="AD1294" s="23">
        <v>0</v>
      </c>
      <c r="AE1294" s="23">
        <v>0</v>
      </c>
      <c r="AF1294" s="23">
        <v>469771</v>
      </c>
      <c r="AG1294">
        <f t="shared" si="20"/>
        <v>1.2768465066855195E-4</v>
      </c>
    </row>
    <row r="1295" spans="1:33">
      <c r="A1295" t="s">
        <v>70</v>
      </c>
      <c r="B1295" t="s">
        <v>1</v>
      </c>
      <c r="C1295">
        <v>1996</v>
      </c>
      <c r="D1295">
        <v>0</v>
      </c>
      <c r="E1295">
        <v>1.61</v>
      </c>
      <c r="F1295">
        <v>139493</v>
      </c>
      <c r="G1295">
        <v>48950</v>
      </c>
      <c r="H1295">
        <v>1334083</v>
      </c>
      <c r="I1295">
        <v>58</v>
      </c>
      <c r="J1295">
        <v>11990</v>
      </c>
      <c r="K1295">
        <v>1534574</v>
      </c>
      <c r="Z1295" s="24">
        <v>5.04E-2</v>
      </c>
      <c r="AA1295" s="23">
        <v>281972</v>
      </c>
      <c r="AB1295" s="23">
        <v>292118</v>
      </c>
      <c r="AC1295" s="23">
        <v>261691</v>
      </c>
      <c r="AD1295" s="23">
        <v>0</v>
      </c>
      <c r="AE1295" s="23">
        <v>0</v>
      </c>
      <c r="AF1295" s="23">
        <v>835781</v>
      </c>
      <c r="AG1295">
        <f t="shared" si="20"/>
        <v>2.2716686432413453E-4</v>
      </c>
    </row>
    <row r="1296" spans="1:33">
      <c r="A1296" t="s">
        <v>70</v>
      </c>
      <c r="B1296" t="s">
        <v>1</v>
      </c>
      <c r="C1296">
        <v>1997</v>
      </c>
      <c r="D1296">
        <v>0</v>
      </c>
      <c r="E1296">
        <v>0.65</v>
      </c>
      <c r="F1296">
        <v>140212</v>
      </c>
      <c r="G1296">
        <v>48880</v>
      </c>
      <c r="H1296">
        <v>1215795</v>
      </c>
      <c r="I1296">
        <v>55</v>
      </c>
      <c r="J1296">
        <v>10827</v>
      </c>
      <c r="K1296">
        <v>1415769</v>
      </c>
      <c r="Z1296" s="24">
        <v>5.04E-2</v>
      </c>
      <c r="AA1296" s="23">
        <v>69927</v>
      </c>
      <c r="AB1296" s="23">
        <v>27877</v>
      </c>
      <c r="AC1296" s="23">
        <v>911641</v>
      </c>
      <c r="AD1296" s="23">
        <v>0</v>
      </c>
      <c r="AE1296" s="23">
        <v>0</v>
      </c>
      <c r="AF1296" s="23">
        <v>1009445</v>
      </c>
      <c r="AG1296">
        <f t="shared" si="20"/>
        <v>2.7436906959798796E-4</v>
      </c>
    </row>
    <row r="1297" spans="1:33">
      <c r="A1297" t="s">
        <v>70</v>
      </c>
      <c r="B1297" t="s">
        <v>1</v>
      </c>
      <c r="C1297">
        <v>1998</v>
      </c>
      <c r="D1297">
        <v>0</v>
      </c>
      <c r="E1297">
        <v>1.73</v>
      </c>
      <c r="F1297">
        <v>186255</v>
      </c>
      <c r="G1297">
        <v>76812</v>
      </c>
      <c r="H1297">
        <v>1125450</v>
      </c>
      <c r="I1297">
        <v>161</v>
      </c>
      <c r="J1297">
        <v>12032</v>
      </c>
      <c r="K1297">
        <v>1400710</v>
      </c>
      <c r="Z1297" s="24">
        <v>5.0499999999999996E-2</v>
      </c>
      <c r="AA1297" s="23">
        <v>27470</v>
      </c>
      <c r="AB1297" s="23">
        <v>13000</v>
      </c>
      <c r="AC1297" s="23">
        <v>12440</v>
      </c>
      <c r="AD1297" s="23">
        <v>290</v>
      </c>
      <c r="AE1297" s="23">
        <v>3770</v>
      </c>
      <c r="AF1297" s="23">
        <v>56970</v>
      </c>
      <c r="AG1297">
        <f t="shared" si="20"/>
        <v>1.5484554279824434E-5</v>
      </c>
    </row>
    <row r="1298" spans="1:33">
      <c r="A1298" t="s">
        <v>70</v>
      </c>
      <c r="B1298" t="s">
        <v>1</v>
      </c>
      <c r="C1298">
        <v>1999</v>
      </c>
      <c r="D1298">
        <v>0</v>
      </c>
      <c r="E1298">
        <v>2.5</v>
      </c>
      <c r="F1298">
        <v>397971</v>
      </c>
      <c r="G1298">
        <v>150746</v>
      </c>
      <c r="H1298">
        <v>1926643</v>
      </c>
      <c r="I1298">
        <v>772</v>
      </c>
      <c r="J1298">
        <v>15676</v>
      </c>
      <c r="K1298">
        <v>2491808</v>
      </c>
      <c r="Z1298" s="24">
        <v>5.0499999999999996E-2</v>
      </c>
      <c r="AA1298" s="23">
        <v>29411</v>
      </c>
      <c r="AB1298" s="23">
        <v>13355</v>
      </c>
      <c r="AC1298" s="23">
        <v>14683</v>
      </c>
      <c r="AD1298" s="23">
        <v>0</v>
      </c>
      <c r="AE1298" s="23">
        <v>132514</v>
      </c>
      <c r="AF1298" s="23">
        <v>189963</v>
      </c>
      <c r="AG1298">
        <f t="shared" si="20"/>
        <v>5.163230445248883E-5</v>
      </c>
    </row>
    <row r="1299" spans="1:33">
      <c r="A1299" t="s">
        <v>70</v>
      </c>
      <c r="B1299" t="s">
        <v>1</v>
      </c>
      <c r="C1299">
        <v>2000</v>
      </c>
      <c r="D1299">
        <v>0</v>
      </c>
      <c r="E1299">
        <v>3.45</v>
      </c>
      <c r="F1299">
        <v>422448</v>
      </c>
      <c r="G1299">
        <v>217100</v>
      </c>
      <c r="H1299">
        <v>1159767</v>
      </c>
      <c r="I1299">
        <v>3164</v>
      </c>
      <c r="J1299">
        <v>16738</v>
      </c>
      <c r="K1299">
        <v>1819217</v>
      </c>
      <c r="Z1299" s="24">
        <v>5.0499999999999996E-2</v>
      </c>
      <c r="AA1299" s="23">
        <v>111671</v>
      </c>
      <c r="AB1299" s="23">
        <v>82268</v>
      </c>
      <c r="AC1299" s="23">
        <v>25435</v>
      </c>
      <c r="AD1299" s="23">
        <v>1085</v>
      </c>
      <c r="AE1299" s="23">
        <v>0</v>
      </c>
      <c r="AF1299" s="23">
        <v>220459</v>
      </c>
      <c r="AG1299">
        <f t="shared" si="20"/>
        <v>5.9921175214600923E-5</v>
      </c>
    </row>
    <row r="1300" spans="1:33">
      <c r="A1300" t="s">
        <v>70</v>
      </c>
      <c r="B1300" t="s">
        <v>1</v>
      </c>
      <c r="C1300">
        <v>2001</v>
      </c>
      <c r="D1300">
        <v>0</v>
      </c>
      <c r="E1300">
        <v>6.74</v>
      </c>
      <c r="F1300">
        <v>452983</v>
      </c>
      <c r="G1300">
        <v>292809</v>
      </c>
      <c r="H1300">
        <v>366077</v>
      </c>
      <c r="I1300">
        <v>0</v>
      </c>
      <c r="J1300">
        <v>18982</v>
      </c>
      <c r="K1300">
        <v>1130851</v>
      </c>
      <c r="Z1300" s="24">
        <v>5.0499999999999996E-2</v>
      </c>
      <c r="AA1300" s="23">
        <v>342543</v>
      </c>
      <c r="AB1300" s="23">
        <v>122913</v>
      </c>
      <c r="AC1300" s="23">
        <v>148482</v>
      </c>
      <c r="AD1300" s="23">
        <v>1200</v>
      </c>
      <c r="AE1300" s="23">
        <v>59717</v>
      </c>
      <c r="AF1300" s="23">
        <v>674855</v>
      </c>
      <c r="AG1300">
        <f t="shared" si="20"/>
        <v>1.8342687166071473E-4</v>
      </c>
    </row>
    <row r="1301" spans="1:33">
      <c r="A1301" t="s">
        <v>70</v>
      </c>
      <c r="B1301" t="s">
        <v>1</v>
      </c>
      <c r="C1301">
        <v>2002</v>
      </c>
      <c r="D1301">
        <v>0</v>
      </c>
      <c r="E1301">
        <v>5.14</v>
      </c>
      <c r="F1301">
        <v>528966</v>
      </c>
      <c r="G1301">
        <v>375334</v>
      </c>
      <c r="H1301">
        <v>437179</v>
      </c>
      <c r="I1301">
        <v>0</v>
      </c>
      <c r="J1301">
        <v>10698</v>
      </c>
      <c r="K1301">
        <v>1352177</v>
      </c>
      <c r="Z1301" s="24">
        <v>5.0499999999999996E-2</v>
      </c>
      <c r="AA1301" s="23">
        <v>0</v>
      </c>
      <c r="AB1301" s="23">
        <v>0</v>
      </c>
      <c r="AC1301" s="23">
        <v>23547414</v>
      </c>
      <c r="AD1301" s="23">
        <v>0</v>
      </c>
      <c r="AE1301" s="23">
        <v>1137338</v>
      </c>
      <c r="AF1301" s="23">
        <v>24684752</v>
      </c>
      <c r="AG1301">
        <f t="shared" si="20"/>
        <v>6.7093625105846015E-3</v>
      </c>
    </row>
    <row r="1302" spans="1:33">
      <c r="A1302" t="s">
        <v>70</v>
      </c>
      <c r="B1302" t="s">
        <v>1</v>
      </c>
      <c r="C1302">
        <v>2003</v>
      </c>
      <c r="D1302">
        <v>0</v>
      </c>
      <c r="E1302">
        <v>5.26</v>
      </c>
      <c r="F1302">
        <v>523003</v>
      </c>
      <c r="G1302">
        <v>377874</v>
      </c>
      <c r="H1302">
        <v>386893</v>
      </c>
      <c r="I1302">
        <v>0</v>
      </c>
      <c r="J1302">
        <v>0</v>
      </c>
      <c r="K1302">
        <v>1287770</v>
      </c>
      <c r="Z1302" s="24">
        <v>5.0599999999999999E-2</v>
      </c>
      <c r="AA1302" s="23">
        <v>179320</v>
      </c>
      <c r="AB1302" s="23">
        <v>106732</v>
      </c>
      <c r="AC1302" s="23">
        <v>19703</v>
      </c>
      <c r="AD1302" s="23">
        <v>0</v>
      </c>
      <c r="AE1302" s="23">
        <v>21539</v>
      </c>
      <c r="AF1302" s="23">
        <v>327294</v>
      </c>
      <c r="AG1302">
        <f t="shared" si="20"/>
        <v>8.8959131270157247E-5</v>
      </c>
    </row>
    <row r="1303" spans="1:33">
      <c r="A1303" t="s">
        <v>70</v>
      </c>
      <c r="B1303" t="s">
        <v>1</v>
      </c>
      <c r="C1303">
        <v>2004</v>
      </c>
      <c r="D1303">
        <v>0</v>
      </c>
      <c r="E1303">
        <v>5.57</v>
      </c>
      <c r="F1303">
        <v>540207</v>
      </c>
      <c r="G1303">
        <v>383630</v>
      </c>
      <c r="H1303">
        <v>350294</v>
      </c>
      <c r="I1303">
        <v>0</v>
      </c>
      <c r="J1303">
        <v>0</v>
      </c>
      <c r="K1303">
        <v>1274131</v>
      </c>
      <c r="Z1303" s="24">
        <v>5.0599999999999999E-2</v>
      </c>
      <c r="AA1303" s="23">
        <v>284172</v>
      </c>
      <c r="AB1303" s="23">
        <v>204817</v>
      </c>
      <c r="AC1303" s="23">
        <v>46312</v>
      </c>
      <c r="AD1303" s="23">
        <v>1631</v>
      </c>
      <c r="AE1303" s="23">
        <v>65956</v>
      </c>
      <c r="AF1303" s="23">
        <v>602888</v>
      </c>
      <c r="AG1303">
        <f t="shared" si="20"/>
        <v>1.6386610427689648E-4</v>
      </c>
    </row>
    <row r="1304" spans="1:33">
      <c r="A1304" t="s">
        <v>70</v>
      </c>
      <c r="B1304" t="s">
        <v>1</v>
      </c>
      <c r="C1304">
        <v>2005</v>
      </c>
      <c r="D1304">
        <v>0</v>
      </c>
      <c r="E1304">
        <v>7.53</v>
      </c>
      <c r="F1304">
        <v>568902</v>
      </c>
      <c r="G1304">
        <v>400358</v>
      </c>
      <c r="H1304">
        <v>335259</v>
      </c>
      <c r="I1304">
        <v>0</v>
      </c>
      <c r="J1304">
        <v>0</v>
      </c>
      <c r="K1304">
        <v>1304519</v>
      </c>
      <c r="Z1304" s="24">
        <v>5.0599999999999999E-2</v>
      </c>
      <c r="AA1304" s="23">
        <v>12968523</v>
      </c>
      <c r="AB1304" s="23">
        <v>12298990</v>
      </c>
      <c r="AC1304" s="23">
        <v>20965861</v>
      </c>
      <c r="AD1304" s="23">
        <v>130442</v>
      </c>
      <c r="AE1304" s="23">
        <v>520985</v>
      </c>
      <c r="AF1304" s="23">
        <v>46884801</v>
      </c>
      <c r="AG1304">
        <f t="shared" si="20"/>
        <v>1.2743378023227434E-2</v>
      </c>
    </row>
    <row r="1305" spans="1:33">
      <c r="A1305" t="s">
        <v>70</v>
      </c>
      <c r="B1305" t="s">
        <v>1</v>
      </c>
      <c r="C1305">
        <v>2006</v>
      </c>
      <c r="D1305">
        <v>0</v>
      </c>
      <c r="E1305">
        <v>4.68</v>
      </c>
      <c r="F1305">
        <v>604712</v>
      </c>
      <c r="G1305">
        <v>426594</v>
      </c>
      <c r="H1305">
        <v>349055</v>
      </c>
      <c r="I1305">
        <v>0</v>
      </c>
      <c r="J1305">
        <v>0</v>
      </c>
      <c r="K1305">
        <v>1380361</v>
      </c>
      <c r="Z1305" s="24">
        <v>5.0700000000000002E-2</v>
      </c>
      <c r="AA1305" s="23">
        <v>30748</v>
      </c>
      <c r="AB1305" s="23">
        <v>19348</v>
      </c>
      <c r="AC1305" s="23">
        <v>1009</v>
      </c>
      <c r="AD1305" s="23">
        <v>0</v>
      </c>
      <c r="AE1305" s="23">
        <v>0</v>
      </c>
      <c r="AF1305" s="23">
        <v>51105</v>
      </c>
      <c r="AG1305">
        <f t="shared" si="20"/>
        <v>1.3890436132533397E-5</v>
      </c>
    </row>
    <row r="1306" spans="1:33">
      <c r="A1306" t="s">
        <v>71</v>
      </c>
      <c r="B1306" t="s">
        <v>1</v>
      </c>
      <c r="C1306">
        <v>1988</v>
      </c>
      <c r="D1306">
        <v>0</v>
      </c>
      <c r="E1306">
        <v>11.35</v>
      </c>
      <c r="F1306">
        <v>2165</v>
      </c>
      <c r="G1306">
        <v>468</v>
      </c>
      <c r="H1306">
        <v>0</v>
      </c>
      <c r="I1306">
        <v>0</v>
      </c>
      <c r="J1306">
        <v>9198</v>
      </c>
      <c r="K1306">
        <v>11831</v>
      </c>
      <c r="Z1306" s="24">
        <v>5.0700000000000002E-2</v>
      </c>
      <c r="AA1306" s="23">
        <v>35369</v>
      </c>
      <c r="AB1306" s="23">
        <v>38312</v>
      </c>
      <c r="AC1306" s="23">
        <v>0</v>
      </c>
      <c r="AD1306" s="23">
        <v>0</v>
      </c>
      <c r="AE1306" s="23">
        <v>0</v>
      </c>
      <c r="AF1306" s="23">
        <v>73681</v>
      </c>
      <c r="AG1306">
        <f t="shared" si="20"/>
        <v>2.0026635841526137E-5</v>
      </c>
    </row>
    <row r="1307" spans="1:33">
      <c r="A1307" t="s">
        <v>71</v>
      </c>
      <c r="B1307" t="s">
        <v>1</v>
      </c>
      <c r="C1307">
        <v>1989</v>
      </c>
      <c r="D1307">
        <v>0</v>
      </c>
      <c r="E1307">
        <v>7.75</v>
      </c>
      <c r="F1307">
        <v>2200</v>
      </c>
      <c r="G1307">
        <v>500</v>
      </c>
      <c r="H1307">
        <v>0</v>
      </c>
      <c r="I1307">
        <v>0</v>
      </c>
      <c r="J1307">
        <v>13500</v>
      </c>
      <c r="K1307">
        <v>16200</v>
      </c>
      <c r="Z1307" s="24">
        <v>5.0700000000000002E-2</v>
      </c>
      <c r="AA1307" s="23">
        <v>314950</v>
      </c>
      <c r="AB1307" s="23">
        <v>57501</v>
      </c>
      <c r="AC1307" s="23">
        <v>67356</v>
      </c>
      <c r="AD1307" s="23">
        <v>640</v>
      </c>
      <c r="AE1307" s="23">
        <v>10845</v>
      </c>
      <c r="AF1307" s="23">
        <v>451292</v>
      </c>
      <c r="AG1307">
        <f t="shared" si="20"/>
        <v>1.2266202334650742E-4</v>
      </c>
    </row>
    <row r="1308" spans="1:33">
      <c r="A1308" t="s">
        <v>71</v>
      </c>
      <c r="B1308" t="s">
        <v>1</v>
      </c>
      <c r="C1308">
        <v>1990</v>
      </c>
      <c r="D1308">
        <v>0</v>
      </c>
      <c r="E1308">
        <v>9.1999999999999993</v>
      </c>
      <c r="F1308">
        <v>2042</v>
      </c>
      <c r="G1308">
        <v>472</v>
      </c>
      <c r="H1308">
        <v>0</v>
      </c>
      <c r="I1308">
        <v>0</v>
      </c>
      <c r="J1308">
        <v>16317</v>
      </c>
      <c r="K1308">
        <v>18831</v>
      </c>
      <c r="Z1308" s="24">
        <v>5.0700000000000002E-2</v>
      </c>
      <c r="AA1308" s="23">
        <v>259565</v>
      </c>
      <c r="AB1308" s="23">
        <v>98377</v>
      </c>
      <c r="AC1308" s="23">
        <v>97540</v>
      </c>
      <c r="AD1308" s="23">
        <v>0</v>
      </c>
      <c r="AE1308" s="23">
        <v>0</v>
      </c>
      <c r="AF1308" s="23">
        <v>455482</v>
      </c>
      <c r="AG1308">
        <f t="shared" si="20"/>
        <v>1.2380087331021578E-4</v>
      </c>
    </row>
    <row r="1309" spans="1:33">
      <c r="A1309" t="s">
        <v>71</v>
      </c>
      <c r="B1309" t="s">
        <v>1</v>
      </c>
      <c r="C1309">
        <v>1991</v>
      </c>
      <c r="D1309">
        <v>0</v>
      </c>
      <c r="E1309">
        <v>8.86</v>
      </c>
      <c r="F1309">
        <v>2112</v>
      </c>
      <c r="G1309">
        <v>505</v>
      </c>
      <c r="H1309">
        <v>102</v>
      </c>
      <c r="I1309">
        <v>0</v>
      </c>
      <c r="J1309">
        <v>14306</v>
      </c>
      <c r="K1309">
        <v>17025</v>
      </c>
      <c r="Z1309" s="24">
        <v>5.0700000000000002E-2</v>
      </c>
      <c r="AA1309" s="23">
        <v>8491550</v>
      </c>
      <c r="AB1309" s="23">
        <v>5411623</v>
      </c>
      <c r="AC1309" s="23">
        <v>3427941</v>
      </c>
      <c r="AD1309" s="23">
        <v>69603</v>
      </c>
      <c r="AE1309" s="23">
        <v>0</v>
      </c>
      <c r="AF1309" s="23">
        <v>17400717</v>
      </c>
      <c r="AG1309">
        <f t="shared" si="20"/>
        <v>4.7295479532098259E-3</v>
      </c>
    </row>
    <row r="1310" spans="1:33">
      <c r="A1310" t="s">
        <v>71</v>
      </c>
      <c r="B1310" t="s">
        <v>1</v>
      </c>
      <c r="C1310">
        <v>1992</v>
      </c>
      <c r="D1310">
        <v>0</v>
      </c>
      <c r="E1310">
        <v>9.0399999999999991</v>
      </c>
      <c r="F1310">
        <v>1995</v>
      </c>
      <c r="G1310">
        <v>505</v>
      </c>
      <c r="H1310">
        <v>442</v>
      </c>
      <c r="I1310">
        <v>0</v>
      </c>
      <c r="J1310">
        <v>16868</v>
      </c>
      <c r="K1310">
        <v>19810</v>
      </c>
      <c r="Z1310" s="24">
        <v>5.0799999999999998E-2</v>
      </c>
      <c r="AA1310" s="23">
        <v>8992</v>
      </c>
      <c r="AB1310" s="23">
        <v>4072</v>
      </c>
      <c r="AC1310" s="23">
        <v>0</v>
      </c>
      <c r="AD1310" s="23">
        <v>0</v>
      </c>
      <c r="AE1310" s="23">
        <v>0</v>
      </c>
      <c r="AF1310" s="23">
        <v>13064</v>
      </c>
      <c r="AG1310">
        <f t="shared" si="20"/>
        <v>3.550820030044346E-6</v>
      </c>
    </row>
    <row r="1311" spans="1:33">
      <c r="A1311" t="s">
        <v>71</v>
      </c>
      <c r="B1311" t="s">
        <v>1</v>
      </c>
      <c r="C1311">
        <v>1993</v>
      </c>
      <c r="D1311">
        <v>0</v>
      </c>
      <c r="E1311">
        <v>9.1</v>
      </c>
      <c r="F1311">
        <v>2102</v>
      </c>
      <c r="G1311">
        <v>589</v>
      </c>
      <c r="H1311">
        <v>437</v>
      </c>
      <c r="I1311">
        <v>0</v>
      </c>
      <c r="J1311">
        <v>15478</v>
      </c>
      <c r="K1311">
        <v>18606</v>
      </c>
      <c r="Z1311" s="24">
        <v>5.0799999999999998E-2</v>
      </c>
      <c r="AA1311" s="23">
        <v>2042704</v>
      </c>
      <c r="AB1311" s="23">
        <v>2782368</v>
      </c>
      <c r="AC1311" s="23">
        <v>3982260</v>
      </c>
      <c r="AD1311" s="23">
        <v>13333</v>
      </c>
      <c r="AE1311" s="23">
        <v>0</v>
      </c>
      <c r="AF1311" s="23">
        <v>8820665</v>
      </c>
      <c r="AG1311">
        <f t="shared" si="20"/>
        <v>2.397473511965027E-3</v>
      </c>
    </row>
    <row r="1312" spans="1:33">
      <c r="A1312" t="s">
        <v>71</v>
      </c>
      <c r="B1312" t="s">
        <v>1</v>
      </c>
      <c r="C1312">
        <v>1994</v>
      </c>
      <c r="D1312">
        <v>0</v>
      </c>
      <c r="E1312">
        <v>8.35</v>
      </c>
      <c r="F1312">
        <v>2083</v>
      </c>
      <c r="G1312">
        <v>625</v>
      </c>
      <c r="H1312">
        <v>435</v>
      </c>
      <c r="I1312">
        <v>0</v>
      </c>
      <c r="J1312">
        <v>17431</v>
      </c>
      <c r="K1312">
        <v>20574</v>
      </c>
      <c r="Z1312" s="24">
        <v>5.0900000000000001E-2</v>
      </c>
      <c r="AA1312" s="23">
        <v>1594</v>
      </c>
      <c r="AB1312" s="23">
        <v>139</v>
      </c>
      <c r="AC1312" s="23">
        <v>0</v>
      </c>
      <c r="AD1312" s="23">
        <v>0</v>
      </c>
      <c r="AE1312" s="23">
        <v>0</v>
      </c>
      <c r="AF1312" s="23">
        <v>1733</v>
      </c>
      <c r="AG1312">
        <f t="shared" si="20"/>
        <v>4.7103269382018156E-7</v>
      </c>
    </row>
    <row r="1313" spans="1:33">
      <c r="A1313" t="s">
        <v>71</v>
      </c>
      <c r="B1313" t="s">
        <v>1</v>
      </c>
      <c r="C1313">
        <v>1995</v>
      </c>
      <c r="D1313">
        <v>0</v>
      </c>
      <c r="E1313">
        <v>8.3699999999999992</v>
      </c>
      <c r="F1313">
        <v>2001</v>
      </c>
      <c r="G1313">
        <v>609</v>
      </c>
      <c r="H1313">
        <v>415</v>
      </c>
      <c r="I1313">
        <v>0</v>
      </c>
      <c r="J1313">
        <v>14411</v>
      </c>
      <c r="K1313">
        <v>17436</v>
      </c>
      <c r="Z1313" s="24">
        <v>5.0900000000000001E-2</v>
      </c>
      <c r="AA1313" s="23">
        <v>176290</v>
      </c>
      <c r="AB1313" s="23">
        <v>61669</v>
      </c>
      <c r="AC1313" s="23">
        <v>30064</v>
      </c>
      <c r="AD1313" s="23">
        <v>592</v>
      </c>
      <c r="AE1313" s="23">
        <v>24894</v>
      </c>
      <c r="AF1313" s="23">
        <v>293509</v>
      </c>
      <c r="AG1313">
        <f t="shared" si="20"/>
        <v>7.9776304056819195E-5</v>
      </c>
    </row>
    <row r="1314" spans="1:33">
      <c r="A1314" t="s">
        <v>71</v>
      </c>
      <c r="B1314" t="s">
        <v>1</v>
      </c>
      <c r="C1314">
        <v>1996</v>
      </c>
      <c r="D1314">
        <v>0</v>
      </c>
      <c r="E1314">
        <v>7.9</v>
      </c>
      <c r="F1314">
        <v>2098</v>
      </c>
      <c r="G1314">
        <v>644</v>
      </c>
      <c r="H1314">
        <v>438</v>
      </c>
      <c r="I1314">
        <v>0</v>
      </c>
      <c r="J1314">
        <v>16138</v>
      </c>
      <c r="K1314">
        <v>19318</v>
      </c>
      <c r="Z1314" s="24">
        <v>5.0999999999999997E-2</v>
      </c>
      <c r="AA1314" s="23">
        <v>33988</v>
      </c>
      <c r="AB1314" s="23">
        <v>3021</v>
      </c>
      <c r="AC1314" s="23">
        <v>0</v>
      </c>
      <c r="AD1314" s="23">
        <v>195</v>
      </c>
      <c r="AE1314" s="23">
        <v>3366</v>
      </c>
      <c r="AF1314" s="23">
        <v>40570</v>
      </c>
      <c r="AG1314">
        <f t="shared" si="20"/>
        <v>1.1027003109223755E-5</v>
      </c>
    </row>
    <row r="1315" spans="1:33">
      <c r="A1315" t="s">
        <v>71</v>
      </c>
      <c r="B1315" t="s">
        <v>1</v>
      </c>
      <c r="C1315">
        <v>1997</v>
      </c>
      <c r="D1315">
        <v>0</v>
      </c>
      <c r="E1315">
        <v>6.59</v>
      </c>
      <c r="F1315">
        <v>2150</v>
      </c>
      <c r="G1315">
        <v>1216</v>
      </c>
      <c r="H1315">
        <v>13769</v>
      </c>
      <c r="I1315">
        <v>0</v>
      </c>
      <c r="J1315">
        <v>0</v>
      </c>
      <c r="K1315">
        <v>17135</v>
      </c>
      <c r="Z1315" s="24">
        <v>5.0999999999999997E-2</v>
      </c>
      <c r="AA1315" s="23">
        <v>3221824</v>
      </c>
      <c r="AB1315" s="23">
        <v>3560037</v>
      </c>
      <c r="AC1315" s="23">
        <v>1474752</v>
      </c>
      <c r="AD1315" s="23">
        <v>97177</v>
      </c>
      <c r="AE1315" s="23">
        <v>894097</v>
      </c>
      <c r="AF1315" s="23">
        <v>9247887</v>
      </c>
      <c r="AG1315">
        <f t="shared" si="20"/>
        <v>2.5135932635629759E-3</v>
      </c>
    </row>
    <row r="1316" spans="1:33">
      <c r="A1316" t="s">
        <v>71</v>
      </c>
      <c r="B1316" t="s">
        <v>1</v>
      </c>
      <c r="C1316">
        <v>1998</v>
      </c>
      <c r="D1316">
        <v>0</v>
      </c>
      <c r="E1316">
        <v>11.96</v>
      </c>
      <c r="F1316">
        <v>2010</v>
      </c>
      <c r="G1316">
        <v>1294</v>
      </c>
      <c r="H1316">
        <v>13196</v>
      </c>
      <c r="I1316">
        <v>0</v>
      </c>
      <c r="J1316">
        <v>0</v>
      </c>
      <c r="K1316">
        <v>16500</v>
      </c>
      <c r="Z1316" s="24">
        <v>5.1100000000000007E-2</v>
      </c>
      <c r="AA1316" s="23">
        <v>2051</v>
      </c>
      <c r="AB1316" s="23">
        <v>845</v>
      </c>
      <c r="AC1316" s="23">
        <v>0</v>
      </c>
      <c r="AD1316" s="23">
        <v>0</v>
      </c>
      <c r="AE1316" s="23">
        <v>0</v>
      </c>
      <c r="AF1316" s="23">
        <v>2896</v>
      </c>
      <c r="AG1316">
        <f t="shared" si="20"/>
        <v>7.8713830427192487E-7</v>
      </c>
    </row>
    <row r="1317" spans="1:33">
      <c r="A1317" t="s">
        <v>71</v>
      </c>
      <c r="B1317" t="s">
        <v>1</v>
      </c>
      <c r="C1317">
        <v>1999</v>
      </c>
      <c r="D1317">
        <v>0</v>
      </c>
      <c r="E1317">
        <v>10.029999999999999</v>
      </c>
      <c r="F1317">
        <v>2035</v>
      </c>
      <c r="G1317">
        <v>772</v>
      </c>
      <c r="H1317">
        <v>884</v>
      </c>
      <c r="I1317">
        <v>0</v>
      </c>
      <c r="J1317">
        <v>14021</v>
      </c>
      <c r="K1317">
        <v>17712</v>
      </c>
      <c r="Z1317" s="24">
        <v>5.1100000000000007E-2</v>
      </c>
      <c r="AA1317" s="23">
        <v>3887</v>
      </c>
      <c r="AB1317" s="23">
        <v>1866</v>
      </c>
      <c r="AC1317" s="23">
        <v>0</v>
      </c>
      <c r="AD1317" s="23">
        <v>0</v>
      </c>
      <c r="AE1317" s="23">
        <v>518</v>
      </c>
      <c r="AF1317" s="23">
        <v>6271</v>
      </c>
      <c r="AG1317">
        <f t="shared" si="20"/>
        <v>1.7044697189534671E-6</v>
      </c>
    </row>
    <row r="1318" spans="1:33">
      <c r="A1318" t="s">
        <v>71</v>
      </c>
      <c r="B1318" t="s">
        <v>1</v>
      </c>
      <c r="C1318">
        <v>2000</v>
      </c>
      <c r="D1318">
        <v>0</v>
      </c>
      <c r="E1318">
        <v>11.8</v>
      </c>
      <c r="F1318">
        <v>2114</v>
      </c>
      <c r="G1318">
        <v>861</v>
      </c>
      <c r="H1318">
        <v>1095</v>
      </c>
      <c r="I1318">
        <v>4</v>
      </c>
      <c r="J1318">
        <v>16912</v>
      </c>
      <c r="K1318">
        <v>20986</v>
      </c>
      <c r="Z1318" s="24">
        <v>5.1100000000000007E-2</v>
      </c>
      <c r="AA1318" s="23">
        <v>8044</v>
      </c>
      <c r="AB1318" s="23">
        <v>12462</v>
      </c>
      <c r="AC1318" s="23">
        <v>0</v>
      </c>
      <c r="AD1318" s="23">
        <v>786</v>
      </c>
      <c r="AE1318" s="23">
        <v>0</v>
      </c>
      <c r="AF1318" s="23">
        <v>21292</v>
      </c>
      <c r="AG1318">
        <f t="shared" si="20"/>
        <v>5.7872060685627846E-6</v>
      </c>
    </row>
    <row r="1319" spans="1:33">
      <c r="A1319" t="s">
        <v>71</v>
      </c>
      <c r="B1319" t="s">
        <v>1</v>
      </c>
      <c r="C1319">
        <v>2001</v>
      </c>
      <c r="D1319">
        <v>0</v>
      </c>
      <c r="E1319">
        <v>12.11</v>
      </c>
      <c r="F1319">
        <v>2097</v>
      </c>
      <c r="G1319">
        <v>1769</v>
      </c>
      <c r="H1319">
        <v>175</v>
      </c>
      <c r="I1319">
        <v>0</v>
      </c>
      <c r="J1319">
        <v>18604</v>
      </c>
      <c r="K1319">
        <v>22645</v>
      </c>
      <c r="Z1319" s="24">
        <v>5.1100000000000007E-2</v>
      </c>
      <c r="AA1319" s="23">
        <v>6645119</v>
      </c>
      <c r="AB1319" s="23">
        <v>6267148</v>
      </c>
      <c r="AC1319" s="23">
        <v>4053517</v>
      </c>
      <c r="AD1319" s="23">
        <v>101224</v>
      </c>
      <c r="AE1319" s="23">
        <v>0</v>
      </c>
      <c r="AF1319" s="23">
        <v>17067008</v>
      </c>
      <c r="AG1319">
        <f t="shared" si="20"/>
        <v>4.6388452127470222E-3</v>
      </c>
    </row>
    <row r="1320" spans="1:33">
      <c r="A1320" t="s">
        <v>71</v>
      </c>
      <c r="B1320" t="s">
        <v>1</v>
      </c>
      <c r="C1320">
        <v>2002</v>
      </c>
      <c r="D1320">
        <v>0</v>
      </c>
      <c r="E1320">
        <v>8.59</v>
      </c>
      <c r="F1320">
        <v>2183</v>
      </c>
      <c r="G1320">
        <v>2115</v>
      </c>
      <c r="H1320">
        <v>33</v>
      </c>
      <c r="I1320">
        <v>0</v>
      </c>
      <c r="J1320">
        <v>22066</v>
      </c>
      <c r="K1320">
        <v>26397</v>
      </c>
      <c r="Z1320" s="24">
        <v>5.1200000000000002E-2</v>
      </c>
      <c r="AA1320" s="23">
        <v>2031</v>
      </c>
      <c r="AB1320" s="23">
        <v>549</v>
      </c>
      <c r="AC1320" s="23">
        <v>0</v>
      </c>
      <c r="AD1320" s="23">
        <v>0</v>
      </c>
      <c r="AE1320" s="23">
        <v>514</v>
      </c>
      <c r="AF1320" s="23">
        <v>3094</v>
      </c>
      <c r="AG1320">
        <f t="shared" si="20"/>
        <v>8.4095508059990862E-7</v>
      </c>
    </row>
    <row r="1321" spans="1:33">
      <c r="A1321" t="s">
        <v>71</v>
      </c>
      <c r="B1321" t="s">
        <v>1</v>
      </c>
      <c r="C1321">
        <v>2003</v>
      </c>
      <c r="D1321">
        <v>0</v>
      </c>
      <c r="E1321">
        <v>10.17</v>
      </c>
      <c r="F1321">
        <v>2247</v>
      </c>
      <c r="G1321">
        <v>21077</v>
      </c>
      <c r="H1321">
        <v>59</v>
      </c>
      <c r="I1321">
        <v>0</v>
      </c>
      <c r="J1321">
        <v>0</v>
      </c>
      <c r="K1321">
        <v>23383</v>
      </c>
      <c r="Z1321" s="24">
        <v>5.1200000000000002E-2</v>
      </c>
      <c r="AA1321" s="23">
        <v>2068</v>
      </c>
      <c r="AB1321" s="23">
        <v>1840</v>
      </c>
      <c r="AC1321" s="23">
        <v>0</v>
      </c>
      <c r="AD1321" s="23">
        <v>0</v>
      </c>
      <c r="AE1321" s="23">
        <v>0</v>
      </c>
      <c r="AF1321" s="23">
        <v>3908</v>
      </c>
      <c r="AG1321">
        <f t="shared" si="20"/>
        <v>1.0622018277260643E-6</v>
      </c>
    </row>
    <row r="1322" spans="1:33">
      <c r="A1322" t="s">
        <v>71</v>
      </c>
      <c r="B1322" t="s">
        <v>1</v>
      </c>
      <c r="C1322">
        <v>2004</v>
      </c>
      <c r="D1322">
        <v>0</v>
      </c>
      <c r="E1322">
        <v>10.119999999999999</v>
      </c>
      <c r="F1322">
        <v>2239</v>
      </c>
      <c r="G1322">
        <v>2159</v>
      </c>
      <c r="H1322">
        <v>19259</v>
      </c>
      <c r="I1322">
        <v>0</v>
      </c>
      <c r="J1322">
        <v>0</v>
      </c>
      <c r="K1322">
        <v>23657</v>
      </c>
      <c r="Z1322" s="24">
        <v>5.1200000000000002E-2</v>
      </c>
      <c r="AA1322" s="23">
        <v>40105</v>
      </c>
      <c r="AB1322" s="23">
        <v>21275</v>
      </c>
      <c r="AC1322" s="23">
        <v>0</v>
      </c>
      <c r="AD1322" s="23">
        <v>73</v>
      </c>
      <c r="AE1322" s="23">
        <v>18634</v>
      </c>
      <c r="AF1322" s="23">
        <v>80087</v>
      </c>
      <c r="AG1322">
        <f t="shared" si="20"/>
        <v>2.1767798817066866E-5</v>
      </c>
    </row>
    <row r="1323" spans="1:33">
      <c r="A1323" t="s">
        <v>71</v>
      </c>
      <c r="B1323" t="s">
        <v>1</v>
      </c>
      <c r="C1323">
        <v>2005</v>
      </c>
      <c r="D1323">
        <v>0</v>
      </c>
      <c r="E1323">
        <v>8.91</v>
      </c>
      <c r="F1323">
        <v>2228</v>
      </c>
      <c r="G1323">
        <v>2139</v>
      </c>
      <c r="H1323">
        <v>19805</v>
      </c>
      <c r="I1323">
        <v>0</v>
      </c>
      <c r="J1323">
        <v>0</v>
      </c>
      <c r="K1323">
        <v>24172</v>
      </c>
      <c r="Z1323" s="24">
        <v>5.1200000000000002E-2</v>
      </c>
      <c r="AA1323" s="23">
        <v>49013</v>
      </c>
      <c r="AB1323" s="23">
        <v>5698</v>
      </c>
      <c r="AC1323" s="23">
        <v>69382</v>
      </c>
      <c r="AD1323" s="23">
        <v>70</v>
      </c>
      <c r="AE1323" s="23">
        <v>816</v>
      </c>
      <c r="AF1323" s="23">
        <v>124979</v>
      </c>
      <c r="AG1323">
        <f t="shared" si="20"/>
        <v>3.3969529740884289E-5</v>
      </c>
    </row>
    <row r="1324" spans="1:33">
      <c r="A1324" t="s">
        <v>71</v>
      </c>
      <c r="B1324" t="s">
        <v>1</v>
      </c>
      <c r="C1324">
        <v>2006</v>
      </c>
      <c r="D1324">
        <v>0</v>
      </c>
      <c r="E1324">
        <v>10.69</v>
      </c>
      <c r="F1324">
        <v>2444</v>
      </c>
      <c r="G1324">
        <v>2048</v>
      </c>
      <c r="H1324">
        <v>22121</v>
      </c>
      <c r="I1324">
        <v>0</v>
      </c>
      <c r="J1324">
        <v>0</v>
      </c>
      <c r="K1324">
        <v>26613</v>
      </c>
      <c r="Z1324" s="24">
        <v>5.1200000000000002E-2</v>
      </c>
      <c r="AA1324" s="23">
        <v>127032</v>
      </c>
      <c r="AB1324" s="23">
        <v>54583</v>
      </c>
      <c r="AC1324" s="23">
        <v>0</v>
      </c>
      <c r="AD1324" s="23">
        <v>186</v>
      </c>
      <c r="AE1324" s="23">
        <v>6374</v>
      </c>
      <c r="AF1324" s="23">
        <v>188175</v>
      </c>
      <c r="AG1324">
        <f t="shared" si="20"/>
        <v>5.1146322654133102E-5</v>
      </c>
    </row>
    <row r="1325" spans="1:33">
      <c r="A1325" t="s">
        <v>72</v>
      </c>
      <c r="B1325" t="s">
        <v>1</v>
      </c>
      <c r="C1325">
        <v>1988</v>
      </c>
      <c r="D1325">
        <v>0</v>
      </c>
      <c r="E1325">
        <v>2.7</v>
      </c>
      <c r="F1325">
        <v>94150</v>
      </c>
      <c r="G1325">
        <v>46662</v>
      </c>
      <c r="H1325">
        <v>48919</v>
      </c>
      <c r="I1325">
        <v>971</v>
      </c>
      <c r="J1325">
        <v>416</v>
      </c>
      <c r="K1325">
        <v>191118</v>
      </c>
      <c r="Z1325" s="24">
        <v>5.1200000000000002E-2</v>
      </c>
      <c r="AA1325" s="23">
        <v>35817</v>
      </c>
      <c r="AB1325" s="23">
        <v>3514</v>
      </c>
      <c r="AC1325" s="23">
        <v>36477</v>
      </c>
      <c r="AD1325" s="23">
        <v>0</v>
      </c>
      <c r="AE1325" s="23">
        <v>170397</v>
      </c>
      <c r="AF1325" s="23">
        <v>246205</v>
      </c>
      <c r="AG1325">
        <f t="shared" si="20"/>
        <v>6.6918986948642697E-5</v>
      </c>
    </row>
    <row r="1326" spans="1:33">
      <c r="A1326" t="s">
        <v>72</v>
      </c>
      <c r="B1326" t="s">
        <v>1</v>
      </c>
      <c r="C1326">
        <v>1989</v>
      </c>
      <c r="D1326">
        <v>0</v>
      </c>
      <c r="E1326">
        <v>4.2300000000000004</v>
      </c>
      <c r="F1326">
        <v>92549</v>
      </c>
      <c r="G1326">
        <v>47248</v>
      </c>
      <c r="H1326">
        <v>50863</v>
      </c>
      <c r="I1326">
        <v>968</v>
      </c>
      <c r="J1326">
        <v>392</v>
      </c>
      <c r="K1326">
        <v>192020</v>
      </c>
      <c r="Z1326" s="24">
        <v>5.1200000000000002E-2</v>
      </c>
      <c r="AA1326" s="23">
        <v>117315</v>
      </c>
      <c r="AB1326" s="23">
        <v>74649</v>
      </c>
      <c r="AC1326" s="23">
        <v>253783</v>
      </c>
      <c r="AD1326" s="23">
        <v>0</v>
      </c>
      <c r="AE1326" s="23">
        <v>22722</v>
      </c>
      <c r="AF1326" s="23">
        <v>468469</v>
      </c>
      <c r="AG1326">
        <f t="shared" si="20"/>
        <v>1.2733076459391034E-4</v>
      </c>
    </row>
    <row r="1327" spans="1:33">
      <c r="A1327" t="s">
        <v>72</v>
      </c>
      <c r="B1327" t="s">
        <v>1</v>
      </c>
      <c r="C1327">
        <v>1990</v>
      </c>
      <c r="D1327">
        <v>0</v>
      </c>
      <c r="E1327">
        <v>4.5999999999999996</v>
      </c>
      <c r="F1327">
        <v>91519</v>
      </c>
      <c r="G1327">
        <v>47913</v>
      </c>
      <c r="H1327">
        <v>53816</v>
      </c>
      <c r="I1327">
        <v>908</v>
      </c>
      <c r="J1327">
        <v>481</v>
      </c>
      <c r="K1327">
        <v>194637</v>
      </c>
      <c r="Z1327" s="24">
        <v>5.1299999999999998E-2</v>
      </c>
      <c r="AA1327" s="23">
        <v>32000</v>
      </c>
      <c r="AB1327" s="23">
        <v>4000</v>
      </c>
      <c r="AC1327" s="23">
        <v>0</v>
      </c>
      <c r="AD1327" s="23">
        <v>0</v>
      </c>
      <c r="AE1327" s="23">
        <v>1000</v>
      </c>
      <c r="AF1327" s="23">
        <v>37000</v>
      </c>
      <c r="AG1327">
        <f t="shared" si="20"/>
        <v>1.0056670323916168E-5</v>
      </c>
    </row>
    <row r="1328" spans="1:33">
      <c r="A1328" t="s">
        <v>72</v>
      </c>
      <c r="B1328" t="s">
        <v>1</v>
      </c>
      <c r="C1328">
        <v>1991</v>
      </c>
      <c r="D1328">
        <v>0</v>
      </c>
      <c r="E1328">
        <v>2.02</v>
      </c>
      <c r="F1328">
        <v>98044</v>
      </c>
      <c r="G1328">
        <v>48700</v>
      </c>
      <c r="H1328">
        <v>55622</v>
      </c>
      <c r="I1328">
        <v>936</v>
      </c>
      <c r="J1328">
        <v>463</v>
      </c>
      <c r="K1328">
        <v>203765</v>
      </c>
      <c r="Z1328" s="24">
        <v>5.1299999999999998E-2</v>
      </c>
      <c r="AA1328" s="23">
        <v>196298</v>
      </c>
      <c r="AB1328" s="23">
        <v>73528</v>
      </c>
      <c r="AC1328" s="23">
        <v>7598</v>
      </c>
      <c r="AD1328" s="23">
        <v>0</v>
      </c>
      <c r="AE1328" s="23">
        <v>4311</v>
      </c>
      <c r="AF1328" s="23">
        <v>281735</v>
      </c>
      <c r="AG1328">
        <f t="shared" si="20"/>
        <v>7.6576108478608685E-5</v>
      </c>
    </row>
    <row r="1329" spans="1:33">
      <c r="A1329" t="s">
        <v>72</v>
      </c>
      <c r="B1329" t="s">
        <v>1</v>
      </c>
      <c r="C1329">
        <v>1992</v>
      </c>
      <c r="D1329">
        <v>0</v>
      </c>
      <c r="E1329">
        <v>4.95</v>
      </c>
      <c r="F1329">
        <v>88556</v>
      </c>
      <c r="G1329">
        <v>45822</v>
      </c>
      <c r="H1329">
        <v>59729</v>
      </c>
      <c r="I1329">
        <v>973</v>
      </c>
      <c r="J1329">
        <v>726</v>
      </c>
      <c r="K1329">
        <v>195806</v>
      </c>
      <c r="Z1329" s="24">
        <v>5.1299999999999998E-2</v>
      </c>
      <c r="AA1329" s="23">
        <v>420184</v>
      </c>
      <c r="AB1329" s="23">
        <v>75099</v>
      </c>
      <c r="AC1329" s="23">
        <v>156085</v>
      </c>
      <c r="AD1329" s="23">
        <v>0</v>
      </c>
      <c r="AE1329" s="23">
        <v>0</v>
      </c>
      <c r="AF1329" s="23">
        <v>651368</v>
      </c>
      <c r="AG1329">
        <f t="shared" si="20"/>
        <v>1.7704306042023313E-4</v>
      </c>
    </row>
    <row r="1330" spans="1:33">
      <c r="A1330" t="s">
        <v>72</v>
      </c>
      <c r="B1330" t="s">
        <v>1</v>
      </c>
      <c r="C1330">
        <v>1993</v>
      </c>
      <c r="D1330">
        <v>0</v>
      </c>
      <c r="E1330">
        <v>2.52</v>
      </c>
      <c r="F1330">
        <v>101521</v>
      </c>
      <c r="G1330">
        <v>49938</v>
      </c>
      <c r="H1330">
        <v>62757</v>
      </c>
      <c r="I1330">
        <v>969</v>
      </c>
      <c r="J1330">
        <v>612</v>
      </c>
      <c r="K1330">
        <v>215797</v>
      </c>
      <c r="Z1330" s="24">
        <v>5.1399999999999994E-2</v>
      </c>
      <c r="AA1330" s="23">
        <v>102812</v>
      </c>
      <c r="AB1330" s="23">
        <v>39382</v>
      </c>
      <c r="AC1330" s="23">
        <v>97025</v>
      </c>
      <c r="AD1330" s="23">
        <v>0</v>
      </c>
      <c r="AE1330" s="23">
        <v>0</v>
      </c>
      <c r="AF1330" s="23">
        <v>239219</v>
      </c>
      <c r="AG1330">
        <f t="shared" si="20"/>
        <v>6.5020178870727065E-5</v>
      </c>
    </row>
    <row r="1331" spans="1:33">
      <c r="A1331" t="s">
        <v>72</v>
      </c>
      <c r="B1331" t="s">
        <v>1</v>
      </c>
      <c r="C1331">
        <v>1994</v>
      </c>
      <c r="D1331">
        <v>0</v>
      </c>
      <c r="E1331">
        <v>4.08</v>
      </c>
      <c r="F1331">
        <v>97927</v>
      </c>
      <c r="G1331">
        <v>49293</v>
      </c>
      <c r="H1331">
        <v>66978</v>
      </c>
      <c r="I1331">
        <v>950</v>
      </c>
      <c r="J1331">
        <v>785</v>
      </c>
      <c r="K1331">
        <v>215933</v>
      </c>
      <c r="Z1331" s="24">
        <v>5.1399999999999994E-2</v>
      </c>
      <c r="AA1331" s="23">
        <v>281673</v>
      </c>
      <c r="AB1331" s="23">
        <v>243485</v>
      </c>
      <c r="AC1331" s="23">
        <v>40081</v>
      </c>
      <c r="AD1331" s="23">
        <v>3187</v>
      </c>
      <c r="AE1331" s="23">
        <v>37836</v>
      </c>
      <c r="AF1331" s="23">
        <v>606262</v>
      </c>
      <c r="AG1331">
        <f t="shared" si="20"/>
        <v>1.6478316388967738E-4</v>
      </c>
    </row>
    <row r="1332" spans="1:33">
      <c r="A1332" t="s">
        <v>72</v>
      </c>
      <c r="B1332" t="s">
        <v>1</v>
      </c>
      <c r="C1332">
        <v>1995</v>
      </c>
      <c r="D1332">
        <v>0</v>
      </c>
      <c r="E1332">
        <v>3.94</v>
      </c>
      <c r="F1332">
        <v>93437</v>
      </c>
      <c r="G1332">
        <v>47464</v>
      </c>
      <c r="H1332">
        <v>70446</v>
      </c>
      <c r="I1332">
        <v>943</v>
      </c>
      <c r="J1332">
        <v>680</v>
      </c>
      <c r="K1332">
        <v>212970</v>
      </c>
      <c r="Z1332" s="24">
        <v>5.1399999999999994E-2</v>
      </c>
      <c r="AA1332" s="23">
        <v>479147</v>
      </c>
      <c r="AB1332" s="23">
        <v>217791</v>
      </c>
      <c r="AC1332" s="23">
        <v>415388</v>
      </c>
      <c r="AD1332" s="23">
        <v>4506</v>
      </c>
      <c r="AE1332" s="23">
        <v>0</v>
      </c>
      <c r="AF1332" s="23">
        <v>1116832</v>
      </c>
      <c r="AG1332">
        <f t="shared" si="20"/>
        <v>3.0355706030270107E-4</v>
      </c>
    </row>
    <row r="1333" spans="1:33">
      <c r="A1333" t="s">
        <v>72</v>
      </c>
      <c r="B1333" t="s">
        <v>1</v>
      </c>
      <c r="C1333">
        <v>1996</v>
      </c>
      <c r="D1333">
        <v>0</v>
      </c>
      <c r="E1333">
        <v>9.64</v>
      </c>
      <c r="F1333">
        <v>101390</v>
      </c>
      <c r="G1333">
        <v>41961</v>
      </c>
      <c r="H1333">
        <v>79946</v>
      </c>
      <c r="I1333">
        <v>928</v>
      </c>
      <c r="J1333">
        <v>611</v>
      </c>
      <c r="K1333">
        <v>224836</v>
      </c>
      <c r="Z1333" s="24">
        <v>5.1399999999999994E-2</v>
      </c>
      <c r="AA1333" s="23">
        <v>528966</v>
      </c>
      <c r="AB1333" s="23">
        <v>375334</v>
      </c>
      <c r="AC1333" s="23">
        <v>437179</v>
      </c>
      <c r="AD1333" s="23">
        <v>0</v>
      </c>
      <c r="AE1333" s="23">
        <v>10698</v>
      </c>
      <c r="AF1333" s="23">
        <v>1352177</v>
      </c>
      <c r="AG1333">
        <f t="shared" si="20"/>
        <v>3.6752427861032409E-4</v>
      </c>
    </row>
    <row r="1334" spans="1:33">
      <c r="A1334" t="s">
        <v>72</v>
      </c>
      <c r="B1334" t="s">
        <v>1</v>
      </c>
      <c r="C1334">
        <v>1997</v>
      </c>
      <c r="D1334">
        <v>0</v>
      </c>
      <c r="E1334">
        <v>3.79</v>
      </c>
      <c r="F1334">
        <v>100430</v>
      </c>
      <c r="G1334">
        <v>42464</v>
      </c>
      <c r="H1334">
        <v>79462</v>
      </c>
      <c r="I1334">
        <v>990</v>
      </c>
      <c r="J1334">
        <v>586</v>
      </c>
      <c r="K1334">
        <v>223932</v>
      </c>
      <c r="Z1334" s="24">
        <v>5.1399999999999994E-2</v>
      </c>
      <c r="AA1334" s="23">
        <v>2989223</v>
      </c>
      <c r="AB1334" s="23">
        <v>2143057</v>
      </c>
      <c r="AC1334" s="23">
        <v>1342912</v>
      </c>
      <c r="AD1334" s="23">
        <v>21074</v>
      </c>
      <c r="AE1334" s="23">
        <v>14449</v>
      </c>
      <c r="AF1334" s="23">
        <v>6510715</v>
      </c>
      <c r="AG1334">
        <f t="shared" si="20"/>
        <v>1.7696247115669148E-3</v>
      </c>
    </row>
    <row r="1335" spans="1:33">
      <c r="A1335" t="s">
        <v>72</v>
      </c>
      <c r="B1335" t="s">
        <v>1</v>
      </c>
      <c r="C1335">
        <v>1998</v>
      </c>
      <c r="D1335">
        <v>0</v>
      </c>
      <c r="E1335">
        <v>3.54</v>
      </c>
      <c r="F1335">
        <v>102048</v>
      </c>
      <c r="G1335">
        <v>44476</v>
      </c>
      <c r="H1335">
        <v>79479</v>
      </c>
      <c r="I1335">
        <v>1037</v>
      </c>
      <c r="J1335">
        <v>651</v>
      </c>
      <c r="K1335">
        <v>227691</v>
      </c>
      <c r="Z1335" s="24">
        <v>5.1500000000000004E-2</v>
      </c>
      <c r="AA1335" s="23">
        <v>30329</v>
      </c>
      <c r="AB1335" s="23">
        <v>19533</v>
      </c>
      <c r="AC1335" s="23">
        <v>1732</v>
      </c>
      <c r="AD1335" s="23">
        <v>0</v>
      </c>
      <c r="AE1335" s="23">
        <v>5021</v>
      </c>
      <c r="AF1335" s="23">
        <v>56615</v>
      </c>
      <c r="AG1335">
        <f t="shared" si="20"/>
        <v>1.5388064605094968E-5</v>
      </c>
    </row>
    <row r="1336" spans="1:33">
      <c r="A1336" t="s">
        <v>72</v>
      </c>
      <c r="B1336" t="s">
        <v>1</v>
      </c>
      <c r="C1336">
        <v>1999</v>
      </c>
      <c r="D1336">
        <v>0</v>
      </c>
      <c r="E1336">
        <v>2.97</v>
      </c>
      <c r="F1336">
        <v>107009</v>
      </c>
      <c r="G1336">
        <v>48066</v>
      </c>
      <c r="H1336">
        <v>87416</v>
      </c>
      <c r="I1336">
        <v>1093</v>
      </c>
      <c r="J1336">
        <v>813</v>
      </c>
      <c r="K1336">
        <v>244397</v>
      </c>
      <c r="Z1336" s="24">
        <v>5.1500000000000004E-2</v>
      </c>
      <c r="AA1336" s="23">
        <v>38499</v>
      </c>
      <c r="AB1336" s="23">
        <v>46607</v>
      </c>
      <c r="AC1336" s="23">
        <v>0</v>
      </c>
      <c r="AD1336" s="23">
        <v>0</v>
      </c>
      <c r="AE1336" s="23">
        <v>1309</v>
      </c>
      <c r="AF1336" s="23">
        <v>86415</v>
      </c>
      <c r="AG1336">
        <f t="shared" si="20"/>
        <v>2.3487761244357176E-5</v>
      </c>
    </row>
    <row r="1337" spans="1:33">
      <c r="A1337" t="s">
        <v>72</v>
      </c>
      <c r="B1337" t="s">
        <v>1</v>
      </c>
      <c r="C1337">
        <v>2000</v>
      </c>
      <c r="D1337">
        <v>0</v>
      </c>
      <c r="E1337">
        <v>3.61</v>
      </c>
      <c r="F1337">
        <v>107893</v>
      </c>
      <c r="G1337">
        <v>50198</v>
      </c>
      <c r="H1337">
        <v>93157</v>
      </c>
      <c r="I1337">
        <v>1106</v>
      </c>
      <c r="J1337">
        <v>723</v>
      </c>
      <c r="K1337">
        <v>253077</v>
      </c>
      <c r="Z1337" s="24">
        <v>5.1500000000000004E-2</v>
      </c>
      <c r="AA1337" s="23">
        <v>193412</v>
      </c>
      <c r="AB1337" s="23">
        <v>113204</v>
      </c>
      <c r="AC1337" s="23">
        <v>87369</v>
      </c>
      <c r="AD1337" s="23">
        <v>4030</v>
      </c>
      <c r="AE1337" s="23">
        <v>0</v>
      </c>
      <c r="AF1337" s="23">
        <v>398015</v>
      </c>
      <c r="AG1337">
        <f t="shared" si="20"/>
        <v>1.0818123348577009E-4</v>
      </c>
    </row>
    <row r="1338" spans="1:33">
      <c r="A1338" t="s">
        <v>72</v>
      </c>
      <c r="B1338" t="s">
        <v>1</v>
      </c>
      <c r="C1338">
        <v>2001</v>
      </c>
      <c r="D1338">
        <v>0</v>
      </c>
      <c r="E1338">
        <v>2.84</v>
      </c>
      <c r="F1338">
        <v>105049</v>
      </c>
      <c r="G1338">
        <v>45737</v>
      </c>
      <c r="H1338">
        <v>84879</v>
      </c>
      <c r="I1338">
        <v>0</v>
      </c>
      <c r="J1338">
        <v>1691</v>
      </c>
      <c r="K1338">
        <v>237356</v>
      </c>
      <c r="Z1338" s="24">
        <v>5.1500000000000004E-2</v>
      </c>
      <c r="AA1338" s="23">
        <v>226144</v>
      </c>
      <c r="AB1338" s="23">
        <v>78714</v>
      </c>
      <c r="AC1338" s="23">
        <v>90658</v>
      </c>
      <c r="AD1338" s="23">
        <v>152</v>
      </c>
      <c r="AE1338" s="23">
        <v>6648</v>
      </c>
      <c r="AF1338" s="23">
        <v>402316</v>
      </c>
      <c r="AG1338">
        <f t="shared" si="20"/>
        <v>1.0935025346045018E-4</v>
      </c>
    </row>
    <row r="1339" spans="1:33">
      <c r="A1339" t="s">
        <v>72</v>
      </c>
      <c r="B1339" t="s">
        <v>1</v>
      </c>
      <c r="C1339">
        <v>2002</v>
      </c>
      <c r="D1339">
        <v>0</v>
      </c>
      <c r="E1339">
        <v>3.35</v>
      </c>
      <c r="F1339">
        <v>106081</v>
      </c>
      <c r="G1339">
        <v>39472</v>
      </c>
      <c r="H1339">
        <v>92452</v>
      </c>
      <c r="I1339">
        <v>0</v>
      </c>
      <c r="J1339">
        <v>1805</v>
      </c>
      <c r="K1339">
        <v>239810</v>
      </c>
      <c r="Z1339" s="24">
        <v>5.1500000000000004E-2</v>
      </c>
      <c r="AA1339" s="23">
        <v>2069140</v>
      </c>
      <c r="AB1339" s="23">
        <v>2812729</v>
      </c>
      <c r="AC1339" s="23">
        <v>3847302</v>
      </c>
      <c r="AD1339" s="23">
        <v>0</v>
      </c>
      <c r="AE1339" s="23">
        <v>11963</v>
      </c>
      <c r="AF1339" s="23">
        <v>8741134</v>
      </c>
      <c r="AG1339">
        <f t="shared" si="20"/>
        <v>2.3758568350047194E-3</v>
      </c>
    </row>
    <row r="1340" spans="1:33">
      <c r="A1340" t="s">
        <v>72</v>
      </c>
      <c r="B1340" t="s">
        <v>1</v>
      </c>
      <c r="C1340">
        <v>2003</v>
      </c>
      <c r="D1340">
        <v>0</v>
      </c>
      <c r="E1340">
        <v>5.14</v>
      </c>
      <c r="F1340">
        <v>102812</v>
      </c>
      <c r="G1340">
        <v>39382</v>
      </c>
      <c r="H1340">
        <v>97025</v>
      </c>
      <c r="I1340">
        <v>0</v>
      </c>
      <c r="J1340">
        <v>0</v>
      </c>
      <c r="K1340">
        <v>239219</v>
      </c>
      <c r="Z1340" s="24">
        <v>5.1500000000000004E-2</v>
      </c>
      <c r="AA1340" s="23">
        <v>6715316</v>
      </c>
      <c r="AB1340" s="23">
        <v>6145436</v>
      </c>
      <c r="AC1340" s="23">
        <v>3869612</v>
      </c>
      <c r="AD1340" s="23">
        <v>99515</v>
      </c>
      <c r="AE1340" s="23">
        <v>0</v>
      </c>
      <c r="AF1340" s="23">
        <v>16829879</v>
      </c>
      <c r="AG1340">
        <f t="shared" si="20"/>
        <v>4.5743930998486462E-3</v>
      </c>
    </row>
    <row r="1341" spans="1:33">
      <c r="A1341" t="s">
        <v>72</v>
      </c>
      <c r="B1341" t="s">
        <v>1</v>
      </c>
      <c r="C1341">
        <v>2004</v>
      </c>
      <c r="D1341">
        <v>0</v>
      </c>
      <c r="E1341">
        <v>3.44</v>
      </c>
      <c r="F1341">
        <v>104622</v>
      </c>
      <c r="G1341">
        <v>47378</v>
      </c>
      <c r="H1341">
        <v>98250</v>
      </c>
      <c r="I1341">
        <v>0</v>
      </c>
      <c r="J1341">
        <v>0</v>
      </c>
      <c r="K1341">
        <v>250250</v>
      </c>
      <c r="Z1341" s="24">
        <v>5.16E-2</v>
      </c>
      <c r="AA1341" s="23">
        <v>2446</v>
      </c>
      <c r="AB1341" s="23">
        <v>568</v>
      </c>
      <c r="AC1341" s="23">
        <v>0</v>
      </c>
      <c r="AD1341" s="23">
        <v>0</v>
      </c>
      <c r="AE1341" s="23">
        <v>348</v>
      </c>
      <c r="AF1341" s="23">
        <v>3362</v>
      </c>
      <c r="AG1341">
        <f t="shared" si="20"/>
        <v>9.1379798997313927E-7</v>
      </c>
    </row>
    <row r="1342" spans="1:33">
      <c r="A1342" t="s">
        <v>72</v>
      </c>
      <c r="B1342" t="s">
        <v>1</v>
      </c>
      <c r="C1342">
        <v>2005</v>
      </c>
      <c r="D1342">
        <v>0</v>
      </c>
      <c r="E1342">
        <v>2.38</v>
      </c>
      <c r="F1342">
        <v>105163</v>
      </c>
      <c r="G1342">
        <v>52332</v>
      </c>
      <c r="H1342">
        <v>92500</v>
      </c>
      <c r="I1342">
        <v>0</v>
      </c>
      <c r="J1342">
        <v>0</v>
      </c>
      <c r="K1342">
        <v>249995</v>
      </c>
      <c r="Z1342" s="24">
        <v>5.16E-2</v>
      </c>
      <c r="AA1342" s="23">
        <v>8907</v>
      </c>
      <c r="AB1342" s="23">
        <v>4817</v>
      </c>
      <c r="AC1342" s="23">
        <v>0</v>
      </c>
      <c r="AD1342" s="23">
        <v>430</v>
      </c>
      <c r="AE1342" s="23">
        <v>5086</v>
      </c>
      <c r="AF1342" s="23">
        <v>19240</v>
      </c>
      <c r="AG1342">
        <f t="shared" si="20"/>
        <v>5.2294685684364066E-6</v>
      </c>
    </row>
    <row r="1343" spans="1:33">
      <c r="A1343" t="s">
        <v>72</v>
      </c>
      <c r="B1343" t="s">
        <v>1</v>
      </c>
      <c r="C1343">
        <v>2006</v>
      </c>
      <c r="D1343">
        <v>0</v>
      </c>
      <c r="E1343">
        <v>3.82</v>
      </c>
      <c r="F1343">
        <v>108714</v>
      </c>
      <c r="G1343">
        <v>45907</v>
      </c>
      <c r="H1343">
        <v>92653</v>
      </c>
      <c r="I1343">
        <v>0</v>
      </c>
      <c r="J1343">
        <v>0</v>
      </c>
      <c r="K1343">
        <v>247274</v>
      </c>
      <c r="Z1343" s="24">
        <v>5.16E-2</v>
      </c>
      <c r="AA1343" s="23">
        <v>58300</v>
      </c>
      <c r="AB1343" s="23">
        <v>182329</v>
      </c>
      <c r="AC1343" s="23">
        <v>0</v>
      </c>
      <c r="AD1343" s="23">
        <v>2407</v>
      </c>
      <c r="AE1343" s="23">
        <v>0</v>
      </c>
      <c r="AF1343" s="23">
        <v>243036</v>
      </c>
      <c r="AG1343">
        <f t="shared" si="20"/>
        <v>6.6057646725494306E-5</v>
      </c>
    </row>
    <row r="1344" spans="1:33">
      <c r="A1344" t="s">
        <v>73</v>
      </c>
      <c r="B1344" t="s">
        <v>1</v>
      </c>
      <c r="C1344">
        <v>1988</v>
      </c>
      <c r="D1344">
        <v>0</v>
      </c>
      <c r="E1344">
        <v>10.71</v>
      </c>
      <c r="F1344">
        <v>42582</v>
      </c>
      <c r="G1344">
        <v>19906</v>
      </c>
      <c r="H1344">
        <v>52210</v>
      </c>
      <c r="I1344">
        <v>166</v>
      </c>
      <c r="J1344">
        <v>7523</v>
      </c>
      <c r="K1344">
        <v>122387</v>
      </c>
      <c r="Z1344" s="24">
        <v>5.16E-2</v>
      </c>
      <c r="AA1344" s="23">
        <v>185166</v>
      </c>
      <c r="AB1344" s="23">
        <v>105903</v>
      </c>
      <c r="AC1344" s="23">
        <v>67765</v>
      </c>
      <c r="AD1344" s="23">
        <v>1752</v>
      </c>
      <c r="AE1344" s="23">
        <v>1995</v>
      </c>
      <c r="AF1344" s="23">
        <v>362581</v>
      </c>
      <c r="AG1344">
        <f t="shared" si="20"/>
        <v>9.8550204938266156E-5</v>
      </c>
    </row>
    <row r="1345" spans="1:33">
      <c r="A1345" t="s">
        <v>73</v>
      </c>
      <c r="B1345" t="s">
        <v>1</v>
      </c>
      <c r="C1345">
        <v>1989</v>
      </c>
      <c r="D1345">
        <v>0</v>
      </c>
      <c r="E1345">
        <v>11.75</v>
      </c>
      <c r="F1345">
        <v>42010</v>
      </c>
      <c r="G1345">
        <v>21323</v>
      </c>
      <c r="H1345">
        <v>50488</v>
      </c>
      <c r="I1345">
        <v>181</v>
      </c>
      <c r="J1345">
        <v>7931</v>
      </c>
      <c r="K1345">
        <v>121933</v>
      </c>
      <c r="Z1345" s="24">
        <v>5.16E-2</v>
      </c>
      <c r="AA1345" s="23">
        <v>242155</v>
      </c>
      <c r="AB1345" s="23">
        <v>230856</v>
      </c>
      <c r="AC1345" s="23">
        <v>161963</v>
      </c>
      <c r="AD1345" s="23">
        <v>0</v>
      </c>
      <c r="AE1345" s="23">
        <v>0</v>
      </c>
      <c r="AF1345" s="23">
        <v>634974</v>
      </c>
      <c r="AG1345">
        <f t="shared" si="20"/>
        <v>1.7258714006103634E-4</v>
      </c>
    </row>
    <row r="1346" spans="1:33">
      <c r="A1346" t="s">
        <v>73</v>
      </c>
      <c r="B1346" t="s">
        <v>1</v>
      </c>
      <c r="C1346">
        <v>1990</v>
      </c>
      <c r="D1346">
        <v>0</v>
      </c>
      <c r="E1346">
        <v>11.37</v>
      </c>
      <c r="F1346">
        <v>42904</v>
      </c>
      <c r="G1346">
        <v>22581</v>
      </c>
      <c r="H1346">
        <v>46178</v>
      </c>
      <c r="I1346">
        <v>183</v>
      </c>
      <c r="J1346">
        <v>8416</v>
      </c>
      <c r="K1346">
        <v>120262</v>
      </c>
      <c r="Z1346" s="24">
        <v>5.16E-2</v>
      </c>
      <c r="AA1346" s="23">
        <v>9070924</v>
      </c>
      <c r="AB1346" s="23">
        <v>6209865</v>
      </c>
      <c r="AC1346" s="23">
        <v>3699711</v>
      </c>
      <c r="AD1346" s="23">
        <v>68404</v>
      </c>
      <c r="AE1346" s="23">
        <v>0</v>
      </c>
      <c r="AF1346" s="23">
        <v>19048904</v>
      </c>
      <c r="AG1346">
        <f t="shared" si="20"/>
        <v>5.1775283124304858E-3</v>
      </c>
    </row>
    <row r="1347" spans="1:33">
      <c r="A1347" t="s">
        <v>73</v>
      </c>
      <c r="B1347" t="s">
        <v>1</v>
      </c>
      <c r="C1347">
        <v>1991</v>
      </c>
      <c r="D1347">
        <v>0</v>
      </c>
      <c r="E1347">
        <v>8.58</v>
      </c>
      <c r="F1347">
        <v>46034</v>
      </c>
      <c r="G1347">
        <v>25125</v>
      </c>
      <c r="H1347">
        <v>42259</v>
      </c>
      <c r="I1347">
        <v>188</v>
      </c>
      <c r="J1347">
        <v>8466</v>
      </c>
      <c r="K1347">
        <v>122072</v>
      </c>
      <c r="Z1347" s="24">
        <v>5.1699999999999996E-2</v>
      </c>
      <c r="AA1347" s="23">
        <v>3082495</v>
      </c>
      <c r="AB1347" s="23">
        <v>2221247</v>
      </c>
      <c r="AC1347" s="23">
        <v>1148358</v>
      </c>
      <c r="AD1347" s="23">
        <v>21228</v>
      </c>
      <c r="AE1347" s="23">
        <v>15018</v>
      </c>
      <c r="AF1347" s="23">
        <v>6488346</v>
      </c>
      <c r="AG1347">
        <f t="shared" ref="AG1347:AG1410" si="21">AF1347/AF$3340</f>
        <v>1.7635447748513557E-3</v>
      </c>
    </row>
    <row r="1348" spans="1:33">
      <c r="A1348" t="s">
        <v>73</v>
      </c>
      <c r="B1348" t="s">
        <v>1</v>
      </c>
      <c r="C1348">
        <v>1992</v>
      </c>
      <c r="D1348">
        <v>0</v>
      </c>
      <c r="E1348">
        <v>10.64</v>
      </c>
      <c r="F1348">
        <v>44673</v>
      </c>
      <c r="G1348">
        <v>25468</v>
      </c>
      <c r="H1348">
        <v>36394</v>
      </c>
      <c r="I1348">
        <v>201</v>
      </c>
      <c r="J1348">
        <v>8407</v>
      </c>
      <c r="K1348">
        <v>115143</v>
      </c>
      <c r="Z1348" s="24">
        <v>5.1799999999999999E-2</v>
      </c>
      <c r="AA1348" s="23">
        <v>10417</v>
      </c>
      <c r="AB1348" s="23">
        <v>10197</v>
      </c>
      <c r="AC1348" s="23">
        <v>0</v>
      </c>
      <c r="AD1348" s="23">
        <v>0</v>
      </c>
      <c r="AE1348" s="23">
        <v>0</v>
      </c>
      <c r="AF1348" s="23">
        <v>20614</v>
      </c>
      <c r="AG1348">
        <f t="shared" si="21"/>
        <v>5.6029243799245371E-6</v>
      </c>
    </row>
    <row r="1349" spans="1:33">
      <c r="A1349" t="s">
        <v>73</v>
      </c>
      <c r="B1349" t="s">
        <v>1</v>
      </c>
      <c r="C1349">
        <v>1993</v>
      </c>
      <c r="D1349">
        <v>0</v>
      </c>
      <c r="E1349">
        <v>8.36</v>
      </c>
      <c r="F1349">
        <v>47469</v>
      </c>
      <c r="G1349">
        <v>30788</v>
      </c>
      <c r="H1349">
        <v>30514</v>
      </c>
      <c r="I1349">
        <v>169</v>
      </c>
      <c r="J1349">
        <v>8760</v>
      </c>
      <c r="K1349">
        <v>117700</v>
      </c>
      <c r="Z1349" s="24">
        <v>5.1900000000000002E-2</v>
      </c>
      <c r="AA1349" s="23">
        <v>11621</v>
      </c>
      <c r="AB1349" s="23">
        <v>8400</v>
      </c>
      <c r="AC1349" s="23">
        <v>0</v>
      </c>
      <c r="AD1349" s="23">
        <v>0</v>
      </c>
      <c r="AE1349" s="23">
        <v>432</v>
      </c>
      <c r="AF1349" s="23">
        <v>20453</v>
      </c>
      <c r="AG1349">
        <f t="shared" si="21"/>
        <v>5.5591642739204694E-6</v>
      </c>
    </row>
    <row r="1350" spans="1:33">
      <c r="A1350" t="s">
        <v>73</v>
      </c>
      <c r="B1350" t="s">
        <v>1</v>
      </c>
      <c r="C1350">
        <v>1994</v>
      </c>
      <c r="D1350">
        <v>0</v>
      </c>
      <c r="E1350">
        <v>7.63</v>
      </c>
      <c r="F1350">
        <v>43835</v>
      </c>
      <c r="G1350">
        <v>30938</v>
      </c>
      <c r="H1350">
        <v>31431</v>
      </c>
      <c r="I1350">
        <v>3538</v>
      </c>
      <c r="J1350">
        <v>3828</v>
      </c>
      <c r="K1350">
        <v>113570</v>
      </c>
      <c r="Z1350" s="24">
        <v>5.1900000000000002E-2</v>
      </c>
      <c r="AA1350" s="23">
        <v>16408</v>
      </c>
      <c r="AB1350" s="23">
        <v>14458</v>
      </c>
      <c r="AC1350" s="23">
        <v>35726</v>
      </c>
      <c r="AD1350" s="23">
        <v>0</v>
      </c>
      <c r="AE1350" s="23">
        <v>0</v>
      </c>
      <c r="AF1350" s="23">
        <v>66592</v>
      </c>
      <c r="AG1350">
        <f t="shared" si="21"/>
        <v>1.8099832167843929E-5</v>
      </c>
    </row>
    <row r="1351" spans="1:33">
      <c r="A1351" t="s">
        <v>73</v>
      </c>
      <c r="B1351" t="s">
        <v>1</v>
      </c>
      <c r="C1351">
        <v>1995</v>
      </c>
      <c r="D1351">
        <v>0</v>
      </c>
      <c r="E1351">
        <v>9.35</v>
      </c>
      <c r="F1351">
        <v>39275</v>
      </c>
      <c r="G1351">
        <v>30520</v>
      </c>
      <c r="H1351">
        <v>25850</v>
      </c>
      <c r="I1351">
        <v>3193</v>
      </c>
      <c r="J1351">
        <v>3628</v>
      </c>
      <c r="K1351">
        <v>102466</v>
      </c>
      <c r="Z1351" s="24">
        <v>5.1900000000000002E-2</v>
      </c>
      <c r="AA1351" s="23">
        <v>36216</v>
      </c>
      <c r="AB1351" s="23">
        <v>19321</v>
      </c>
      <c r="AC1351" s="23">
        <v>27814</v>
      </c>
      <c r="AD1351" s="23">
        <v>61</v>
      </c>
      <c r="AE1351" s="23">
        <v>166459</v>
      </c>
      <c r="AF1351" s="23">
        <v>249871</v>
      </c>
      <c r="AG1351">
        <f t="shared" si="21"/>
        <v>6.7915412716412345E-5</v>
      </c>
    </row>
    <row r="1352" spans="1:33">
      <c r="A1352" t="s">
        <v>73</v>
      </c>
      <c r="B1352" t="s">
        <v>1</v>
      </c>
      <c r="C1352">
        <v>1996</v>
      </c>
      <c r="D1352">
        <v>0</v>
      </c>
      <c r="E1352">
        <v>9.23</v>
      </c>
      <c r="F1352">
        <v>41379</v>
      </c>
      <c r="G1352">
        <v>32784</v>
      </c>
      <c r="H1352">
        <v>24075</v>
      </c>
      <c r="I1352">
        <v>135</v>
      </c>
      <c r="J1352">
        <v>6868</v>
      </c>
      <c r="K1352">
        <v>105241</v>
      </c>
      <c r="Z1352" s="24">
        <v>5.1900000000000002E-2</v>
      </c>
      <c r="AA1352" s="23">
        <v>147276</v>
      </c>
      <c r="AB1352" s="23">
        <v>226222</v>
      </c>
      <c r="AC1352" s="23">
        <v>96985</v>
      </c>
      <c r="AD1352" s="23">
        <v>0</v>
      </c>
      <c r="AE1352" s="23">
        <v>0</v>
      </c>
      <c r="AF1352" s="23">
        <v>470483</v>
      </c>
      <c r="AG1352">
        <f t="shared" si="21"/>
        <v>1.2787817362181216E-4</v>
      </c>
    </row>
    <row r="1353" spans="1:33">
      <c r="A1353" t="s">
        <v>73</v>
      </c>
      <c r="B1353" t="s">
        <v>1</v>
      </c>
      <c r="C1353">
        <v>1997</v>
      </c>
      <c r="D1353">
        <v>0</v>
      </c>
      <c r="E1353">
        <v>8.15</v>
      </c>
      <c r="F1353">
        <v>43321</v>
      </c>
      <c r="G1353">
        <v>35707</v>
      </c>
      <c r="H1353">
        <v>24109</v>
      </c>
      <c r="I1353">
        <v>158</v>
      </c>
      <c r="J1353">
        <v>5926</v>
      </c>
      <c r="K1353">
        <v>109221</v>
      </c>
      <c r="Z1353" s="24">
        <v>5.1900000000000002E-2</v>
      </c>
      <c r="AA1353" s="23">
        <v>305641</v>
      </c>
      <c r="AB1353" s="23">
        <v>127629</v>
      </c>
      <c r="AC1353" s="23">
        <v>62002</v>
      </c>
      <c r="AD1353" s="23">
        <v>1810</v>
      </c>
      <c r="AE1353" s="23">
        <v>0</v>
      </c>
      <c r="AF1353" s="23">
        <v>497082</v>
      </c>
      <c r="AG1353">
        <f t="shared" si="21"/>
        <v>1.3510783237710529E-4</v>
      </c>
    </row>
    <row r="1354" spans="1:33">
      <c r="A1354" t="s">
        <v>73</v>
      </c>
      <c r="B1354" t="s">
        <v>1</v>
      </c>
      <c r="C1354">
        <v>1998</v>
      </c>
      <c r="D1354">
        <v>0</v>
      </c>
      <c r="E1354">
        <v>7.68</v>
      </c>
      <c r="F1354">
        <v>45437</v>
      </c>
      <c r="G1354">
        <v>37523</v>
      </c>
      <c r="H1354">
        <v>21961</v>
      </c>
      <c r="I1354">
        <v>161</v>
      </c>
      <c r="J1354">
        <v>6431</v>
      </c>
      <c r="K1354">
        <v>111513</v>
      </c>
      <c r="Z1354" s="24">
        <v>5.1900000000000002E-2</v>
      </c>
      <c r="AA1354" s="23">
        <v>246858</v>
      </c>
      <c r="AB1354" s="23">
        <v>185361</v>
      </c>
      <c r="AC1354" s="23">
        <v>172302</v>
      </c>
      <c r="AD1354" s="23">
        <v>0</v>
      </c>
      <c r="AE1354" s="23">
        <v>47609</v>
      </c>
      <c r="AF1354" s="23">
        <v>652130</v>
      </c>
      <c r="AG1354">
        <f t="shared" si="21"/>
        <v>1.7725017346852568E-4</v>
      </c>
    </row>
    <row r="1355" spans="1:33">
      <c r="A1355" t="s">
        <v>73</v>
      </c>
      <c r="B1355" t="s">
        <v>1</v>
      </c>
      <c r="C1355">
        <v>1999</v>
      </c>
      <c r="D1355">
        <v>0</v>
      </c>
      <c r="E1355">
        <v>7.55</v>
      </c>
      <c r="F1355">
        <v>46501</v>
      </c>
      <c r="G1355">
        <v>40006</v>
      </c>
      <c r="H1355">
        <v>23017</v>
      </c>
      <c r="I1355">
        <v>162</v>
      </c>
      <c r="J1355">
        <v>6404</v>
      </c>
      <c r="K1355">
        <v>116090</v>
      </c>
      <c r="Z1355" s="24">
        <v>5.2000000000000005E-2</v>
      </c>
      <c r="AA1355" s="23">
        <v>35007</v>
      </c>
      <c r="AB1355" s="23">
        <v>44581</v>
      </c>
      <c r="AC1355" s="23">
        <v>0</v>
      </c>
      <c r="AD1355" s="23">
        <v>0</v>
      </c>
      <c r="AE1355" s="23">
        <v>3800</v>
      </c>
      <c r="AF1355" s="23">
        <v>83388</v>
      </c>
      <c r="AG1355">
        <f t="shared" si="21"/>
        <v>2.2665016891100576E-5</v>
      </c>
    </row>
    <row r="1356" spans="1:33">
      <c r="A1356" t="s">
        <v>73</v>
      </c>
      <c r="B1356" t="s">
        <v>1</v>
      </c>
      <c r="C1356">
        <v>2000</v>
      </c>
      <c r="D1356">
        <v>0</v>
      </c>
      <c r="E1356">
        <v>8.0500000000000007</v>
      </c>
      <c r="F1356">
        <v>49369</v>
      </c>
      <c r="G1356">
        <v>41465</v>
      </c>
      <c r="H1356">
        <v>22787</v>
      </c>
      <c r="I1356">
        <v>176</v>
      </c>
      <c r="J1356">
        <v>6970</v>
      </c>
      <c r="K1356">
        <v>120767</v>
      </c>
      <c r="Z1356" s="24">
        <v>5.2000000000000005E-2</v>
      </c>
      <c r="AA1356" s="23">
        <v>58793</v>
      </c>
      <c r="AB1356" s="23">
        <v>19043</v>
      </c>
      <c r="AC1356" s="23">
        <v>28803</v>
      </c>
      <c r="AD1356" s="23">
        <v>197</v>
      </c>
      <c r="AE1356" s="23">
        <v>67159</v>
      </c>
      <c r="AF1356" s="23">
        <v>173995</v>
      </c>
      <c r="AG1356">
        <f t="shared" si="21"/>
        <v>4.729217170296739E-5</v>
      </c>
    </row>
    <row r="1357" spans="1:33">
      <c r="A1357" t="s">
        <v>73</v>
      </c>
      <c r="B1357" t="s">
        <v>1</v>
      </c>
      <c r="C1357">
        <v>2001</v>
      </c>
      <c r="D1357">
        <v>0</v>
      </c>
      <c r="E1357">
        <v>7.47</v>
      </c>
      <c r="F1357">
        <v>50503</v>
      </c>
      <c r="G1357">
        <v>39872</v>
      </c>
      <c r="H1357">
        <v>21936</v>
      </c>
      <c r="I1357">
        <v>0</v>
      </c>
      <c r="J1357">
        <v>7907</v>
      </c>
      <c r="K1357">
        <v>120218</v>
      </c>
      <c r="Z1357" s="24">
        <v>5.2000000000000005E-2</v>
      </c>
      <c r="AA1357" s="23">
        <v>330408</v>
      </c>
      <c r="AB1357" s="23">
        <v>78000</v>
      </c>
      <c r="AC1357" s="23">
        <v>129000</v>
      </c>
      <c r="AD1357" s="23">
        <v>0</v>
      </c>
      <c r="AE1357" s="23">
        <v>0</v>
      </c>
      <c r="AF1357" s="23">
        <v>537408</v>
      </c>
      <c r="AG1357">
        <f t="shared" si="21"/>
        <v>1.4606851582257133E-4</v>
      </c>
    </row>
    <row r="1358" spans="1:33">
      <c r="A1358" t="s">
        <v>73</v>
      </c>
      <c r="B1358" t="s">
        <v>1</v>
      </c>
      <c r="C1358">
        <v>2002</v>
      </c>
      <c r="D1358">
        <v>0</v>
      </c>
      <c r="E1358">
        <v>8.11</v>
      </c>
      <c r="F1358">
        <v>52577</v>
      </c>
      <c r="G1358">
        <v>35513</v>
      </c>
      <c r="H1358">
        <v>22299</v>
      </c>
      <c r="I1358">
        <v>0</v>
      </c>
      <c r="J1358">
        <v>11827</v>
      </c>
      <c r="K1358">
        <v>122216</v>
      </c>
      <c r="Z1358" s="24">
        <v>5.21E-2</v>
      </c>
      <c r="AA1358" s="23">
        <v>27250</v>
      </c>
      <c r="AB1358" s="23">
        <v>21835</v>
      </c>
      <c r="AC1358" s="23">
        <v>0</v>
      </c>
      <c r="AD1358" s="23">
        <v>0</v>
      </c>
      <c r="AE1358" s="23">
        <v>0</v>
      </c>
      <c r="AF1358" s="23">
        <v>49085</v>
      </c>
      <c r="AG1358">
        <f t="shared" si="21"/>
        <v>1.3341396293227703E-5</v>
      </c>
    </row>
    <row r="1359" spans="1:33">
      <c r="A1359" t="s">
        <v>73</v>
      </c>
      <c r="B1359" t="s">
        <v>1</v>
      </c>
      <c r="C1359">
        <v>2003</v>
      </c>
      <c r="D1359">
        <v>0</v>
      </c>
      <c r="E1359">
        <v>8.4600000000000009</v>
      </c>
      <c r="F1359">
        <v>54190</v>
      </c>
      <c r="G1359">
        <v>48022</v>
      </c>
      <c r="H1359">
        <v>22019</v>
      </c>
      <c r="I1359">
        <v>0</v>
      </c>
      <c r="J1359">
        <v>0</v>
      </c>
      <c r="K1359">
        <v>124231</v>
      </c>
      <c r="Z1359" s="24">
        <v>5.21E-2</v>
      </c>
      <c r="AA1359" s="23">
        <v>13210</v>
      </c>
      <c r="AB1359" s="23">
        <v>1504</v>
      </c>
      <c r="AC1359" s="23">
        <v>42902</v>
      </c>
      <c r="AD1359" s="23">
        <v>0</v>
      </c>
      <c r="AE1359" s="23">
        <v>0</v>
      </c>
      <c r="AF1359" s="23">
        <v>57616</v>
      </c>
      <c r="AG1359">
        <f t="shared" si="21"/>
        <v>1.5660138307641997E-5</v>
      </c>
    </row>
    <row r="1360" spans="1:33">
      <c r="A1360" t="s">
        <v>73</v>
      </c>
      <c r="B1360" t="s">
        <v>1</v>
      </c>
      <c r="C1360">
        <v>2004</v>
      </c>
      <c r="D1360">
        <v>0</v>
      </c>
      <c r="E1360">
        <v>8.81</v>
      </c>
      <c r="F1360">
        <v>52528</v>
      </c>
      <c r="G1360">
        <v>63917</v>
      </c>
      <c r="H1360">
        <v>21691</v>
      </c>
      <c r="I1360">
        <v>0</v>
      </c>
      <c r="J1360">
        <v>0</v>
      </c>
      <c r="K1360">
        <v>138136</v>
      </c>
      <c r="Z1360" s="24">
        <v>5.21E-2</v>
      </c>
      <c r="AA1360" s="23">
        <v>55988</v>
      </c>
      <c r="AB1360" s="23">
        <v>43673</v>
      </c>
      <c r="AC1360" s="23">
        <v>49460</v>
      </c>
      <c r="AD1360" s="23">
        <v>68</v>
      </c>
      <c r="AE1360" s="23">
        <v>874</v>
      </c>
      <c r="AF1360" s="23">
        <v>150063</v>
      </c>
      <c r="AG1360">
        <f t="shared" si="21"/>
        <v>4.0787408616698157E-5</v>
      </c>
    </row>
    <row r="1361" spans="1:33">
      <c r="A1361" t="s">
        <v>73</v>
      </c>
      <c r="B1361" t="s">
        <v>1</v>
      </c>
      <c r="C1361">
        <v>2005</v>
      </c>
      <c r="D1361">
        <v>0</v>
      </c>
      <c r="E1361">
        <v>8.9</v>
      </c>
      <c r="F1361">
        <v>70525</v>
      </c>
      <c r="G1361">
        <v>64792</v>
      </c>
      <c r="H1361">
        <v>22323</v>
      </c>
      <c r="I1361">
        <v>0</v>
      </c>
      <c r="J1361">
        <v>0</v>
      </c>
      <c r="K1361">
        <v>157640</v>
      </c>
      <c r="Z1361" s="24">
        <v>5.21E-2</v>
      </c>
      <c r="AA1361" s="23">
        <v>123918</v>
      </c>
      <c r="AB1361" s="23">
        <v>51627</v>
      </c>
      <c r="AC1361" s="23">
        <v>0</v>
      </c>
      <c r="AD1361" s="23">
        <v>0</v>
      </c>
      <c r="AE1361" s="23">
        <v>6</v>
      </c>
      <c r="AF1361" s="23">
        <v>175551</v>
      </c>
      <c r="AG1361">
        <f t="shared" si="21"/>
        <v>4.771509546037316E-5</v>
      </c>
    </row>
    <row r="1362" spans="1:33">
      <c r="A1362" t="s">
        <v>73</v>
      </c>
      <c r="B1362" t="s">
        <v>1</v>
      </c>
      <c r="C1362">
        <v>2006</v>
      </c>
      <c r="D1362">
        <v>0</v>
      </c>
      <c r="E1362">
        <v>9.23</v>
      </c>
      <c r="F1362">
        <v>77961</v>
      </c>
      <c r="G1362">
        <v>69190</v>
      </c>
      <c r="H1362">
        <v>23930</v>
      </c>
      <c r="I1362">
        <v>0</v>
      </c>
      <c r="J1362">
        <v>0</v>
      </c>
      <c r="K1362">
        <v>171081</v>
      </c>
      <c r="Z1362" s="24">
        <v>5.21E-2</v>
      </c>
      <c r="AA1362" s="23">
        <v>379610</v>
      </c>
      <c r="AB1362" s="23">
        <v>71343</v>
      </c>
      <c r="AC1362" s="23">
        <v>106737</v>
      </c>
      <c r="AD1362" s="23">
        <v>0</v>
      </c>
      <c r="AE1362" s="23">
        <v>0</v>
      </c>
      <c r="AF1362" s="23">
        <v>557690</v>
      </c>
      <c r="AG1362">
        <f t="shared" si="21"/>
        <v>1.5158120197148129E-4</v>
      </c>
    </row>
    <row r="1363" spans="1:33">
      <c r="A1363" t="s">
        <v>74</v>
      </c>
      <c r="B1363" t="s">
        <v>1</v>
      </c>
      <c r="C1363">
        <v>1988</v>
      </c>
      <c r="D1363">
        <v>0</v>
      </c>
      <c r="E1363">
        <v>10.25</v>
      </c>
      <c r="F1363">
        <v>56230</v>
      </c>
      <c r="G1363">
        <v>72992</v>
      </c>
      <c r="H1363">
        <v>5239</v>
      </c>
      <c r="I1363">
        <v>595</v>
      </c>
      <c r="J1363">
        <v>4589</v>
      </c>
      <c r="K1363">
        <v>139645</v>
      </c>
      <c r="Z1363" s="24">
        <v>5.21E-2</v>
      </c>
      <c r="AA1363" s="23">
        <v>277576</v>
      </c>
      <c r="AB1363" s="23">
        <v>183913</v>
      </c>
      <c r="AC1363" s="23">
        <v>71331</v>
      </c>
      <c r="AD1363" s="23">
        <v>2000</v>
      </c>
      <c r="AE1363" s="23">
        <v>49246</v>
      </c>
      <c r="AF1363" s="23">
        <v>584066</v>
      </c>
      <c r="AG1363">
        <f t="shared" si="21"/>
        <v>1.5875024890293026E-4</v>
      </c>
    </row>
    <row r="1364" spans="1:33">
      <c r="A1364" t="s">
        <v>74</v>
      </c>
      <c r="B1364" t="s">
        <v>1</v>
      </c>
      <c r="C1364">
        <v>1989</v>
      </c>
      <c r="D1364">
        <v>0</v>
      </c>
      <c r="E1364">
        <v>9.68</v>
      </c>
      <c r="F1364">
        <v>60626</v>
      </c>
      <c r="G1364">
        <v>70228</v>
      </c>
      <c r="H1364">
        <v>7262</v>
      </c>
      <c r="I1364">
        <v>636</v>
      </c>
      <c r="J1364">
        <v>2310</v>
      </c>
      <c r="K1364">
        <v>141062</v>
      </c>
      <c r="Z1364" s="24">
        <v>5.2199999999999996E-2</v>
      </c>
      <c r="AA1364" s="23">
        <v>11679</v>
      </c>
      <c r="AB1364" s="23">
        <v>11034</v>
      </c>
      <c r="AC1364" s="23">
        <v>0</v>
      </c>
      <c r="AD1364" s="23">
        <v>0</v>
      </c>
      <c r="AE1364" s="23">
        <v>699</v>
      </c>
      <c r="AF1364" s="23">
        <v>23412</v>
      </c>
      <c r="AG1364">
        <f t="shared" si="21"/>
        <v>6.3634260979331161E-6</v>
      </c>
    </row>
    <row r="1365" spans="1:33">
      <c r="A1365" t="s">
        <v>74</v>
      </c>
      <c r="B1365" t="s">
        <v>1</v>
      </c>
      <c r="C1365">
        <v>1990</v>
      </c>
      <c r="D1365">
        <v>0</v>
      </c>
      <c r="E1365">
        <v>9.1199999999999992</v>
      </c>
      <c r="F1365">
        <v>57450</v>
      </c>
      <c r="G1365">
        <v>73937</v>
      </c>
      <c r="H1365">
        <v>6392</v>
      </c>
      <c r="I1365">
        <v>647</v>
      </c>
      <c r="J1365">
        <v>3998</v>
      </c>
      <c r="K1365">
        <v>142424</v>
      </c>
      <c r="Z1365" s="24">
        <v>5.2199999999999996E-2</v>
      </c>
      <c r="AA1365" s="23">
        <v>35044</v>
      </c>
      <c r="AB1365" s="23">
        <v>18949</v>
      </c>
      <c r="AC1365" s="23">
        <v>20887</v>
      </c>
      <c r="AD1365" s="23">
        <v>0</v>
      </c>
      <c r="AE1365" s="23">
        <v>145046</v>
      </c>
      <c r="AF1365" s="23">
        <v>219926</v>
      </c>
      <c r="AG1365">
        <f t="shared" si="21"/>
        <v>5.9776304801556402E-5</v>
      </c>
    </row>
    <row r="1366" spans="1:33">
      <c r="A1366" t="s">
        <v>74</v>
      </c>
      <c r="B1366" t="s">
        <v>1</v>
      </c>
      <c r="C1366">
        <v>1991</v>
      </c>
      <c r="D1366">
        <v>0</v>
      </c>
      <c r="E1366">
        <v>8.5</v>
      </c>
      <c r="F1366">
        <v>59323</v>
      </c>
      <c r="G1366">
        <v>73265</v>
      </c>
      <c r="H1366">
        <v>6998</v>
      </c>
      <c r="I1366">
        <v>636</v>
      </c>
      <c r="J1366">
        <v>2649</v>
      </c>
      <c r="K1366">
        <v>142871</v>
      </c>
      <c r="Z1366" s="24">
        <v>5.2199999999999996E-2</v>
      </c>
      <c r="AA1366" s="23">
        <v>13572463</v>
      </c>
      <c r="AB1366" s="23">
        <v>14059858</v>
      </c>
      <c r="AC1366" s="23">
        <v>18740702</v>
      </c>
      <c r="AD1366" s="23">
        <v>0</v>
      </c>
      <c r="AE1366" s="23">
        <v>656901</v>
      </c>
      <c r="AF1366" s="23">
        <v>47029924</v>
      </c>
      <c r="AG1366">
        <f t="shared" si="21"/>
        <v>1.2782822730454939E-2</v>
      </c>
    </row>
    <row r="1367" spans="1:33">
      <c r="A1367" t="s">
        <v>74</v>
      </c>
      <c r="B1367" t="s">
        <v>1</v>
      </c>
      <c r="C1367">
        <v>1992</v>
      </c>
      <c r="D1367">
        <v>0</v>
      </c>
      <c r="E1367">
        <v>10.27</v>
      </c>
      <c r="F1367">
        <v>53984</v>
      </c>
      <c r="G1367">
        <v>67397</v>
      </c>
      <c r="H1367">
        <v>7495</v>
      </c>
      <c r="I1367">
        <v>609</v>
      </c>
      <c r="J1367">
        <v>3361</v>
      </c>
      <c r="K1367">
        <v>132846</v>
      </c>
      <c r="Z1367" s="24">
        <v>5.2300000000000006E-2</v>
      </c>
      <c r="AA1367" s="23">
        <v>46862</v>
      </c>
      <c r="AB1367" s="23">
        <v>42043</v>
      </c>
      <c r="AC1367" s="23">
        <v>0</v>
      </c>
      <c r="AD1367" s="23">
        <v>0</v>
      </c>
      <c r="AE1367" s="23">
        <v>0</v>
      </c>
      <c r="AF1367" s="23">
        <v>88905</v>
      </c>
      <c r="AG1367">
        <f t="shared" si="21"/>
        <v>2.416454797696667E-5</v>
      </c>
    </row>
    <row r="1368" spans="1:33">
      <c r="A1368" t="s">
        <v>74</v>
      </c>
      <c r="B1368" t="s">
        <v>1</v>
      </c>
      <c r="C1368">
        <v>1993</v>
      </c>
      <c r="D1368">
        <v>0</v>
      </c>
      <c r="E1368">
        <v>9.5500000000000007</v>
      </c>
      <c r="F1368">
        <v>61459</v>
      </c>
      <c r="G1368">
        <v>71079</v>
      </c>
      <c r="H1368">
        <v>8887</v>
      </c>
      <c r="I1368">
        <v>595</v>
      </c>
      <c r="J1368">
        <v>830</v>
      </c>
      <c r="K1368">
        <v>142850</v>
      </c>
      <c r="Z1368" s="24">
        <v>5.2300000000000006E-2</v>
      </c>
      <c r="AA1368" s="23">
        <v>321746</v>
      </c>
      <c r="AB1368" s="23">
        <v>68351</v>
      </c>
      <c r="AC1368" s="23">
        <v>4784</v>
      </c>
      <c r="AD1368" s="23">
        <v>0</v>
      </c>
      <c r="AE1368" s="23">
        <v>22776</v>
      </c>
      <c r="AF1368" s="23">
        <v>417657</v>
      </c>
      <c r="AG1368">
        <f t="shared" si="21"/>
        <v>1.1351996641826634E-4</v>
      </c>
    </row>
    <row r="1369" spans="1:33">
      <c r="A1369" t="s">
        <v>74</v>
      </c>
      <c r="B1369" t="s">
        <v>1</v>
      </c>
      <c r="C1369">
        <v>1994</v>
      </c>
      <c r="D1369">
        <v>0</v>
      </c>
      <c r="E1369">
        <v>9.0299999999999994</v>
      </c>
      <c r="F1369">
        <v>59357</v>
      </c>
      <c r="G1369">
        <v>68891</v>
      </c>
      <c r="H1369">
        <v>9768</v>
      </c>
      <c r="I1369">
        <v>664</v>
      </c>
      <c r="J1369">
        <v>3371</v>
      </c>
      <c r="K1369">
        <v>142051</v>
      </c>
      <c r="Z1369" s="24">
        <v>5.2300000000000006E-2</v>
      </c>
      <c r="AA1369" s="23">
        <v>381314</v>
      </c>
      <c r="AB1369" s="23">
        <v>56221</v>
      </c>
      <c r="AC1369" s="23">
        <v>107175</v>
      </c>
      <c r="AD1369" s="23">
        <v>0</v>
      </c>
      <c r="AE1369" s="23">
        <v>15399</v>
      </c>
      <c r="AF1369" s="23">
        <v>560109</v>
      </c>
      <c r="AG1369">
        <f t="shared" si="21"/>
        <v>1.5223869076914486E-4</v>
      </c>
    </row>
    <row r="1370" spans="1:33">
      <c r="A1370" t="s">
        <v>74</v>
      </c>
      <c r="B1370" t="s">
        <v>1</v>
      </c>
      <c r="C1370">
        <v>1995</v>
      </c>
      <c r="D1370">
        <v>0</v>
      </c>
      <c r="E1370">
        <v>8.5299999999999994</v>
      </c>
      <c r="F1370">
        <v>60824</v>
      </c>
      <c r="G1370">
        <v>69272</v>
      </c>
      <c r="H1370">
        <v>13373</v>
      </c>
      <c r="I1370">
        <v>681</v>
      </c>
      <c r="J1370">
        <v>646</v>
      </c>
      <c r="K1370">
        <v>144796</v>
      </c>
      <c r="Z1370" s="24">
        <v>5.2400000000000002E-2</v>
      </c>
      <c r="AA1370" s="23">
        <v>231902</v>
      </c>
      <c r="AB1370" s="23">
        <v>76356</v>
      </c>
      <c r="AC1370" s="23">
        <v>96062</v>
      </c>
      <c r="AD1370" s="23">
        <v>0</v>
      </c>
      <c r="AE1370" s="23">
        <v>6966</v>
      </c>
      <c r="AF1370" s="23">
        <v>411286</v>
      </c>
      <c r="AG1370">
        <f t="shared" si="21"/>
        <v>1.1178831650924823E-4</v>
      </c>
    </row>
    <row r="1371" spans="1:33">
      <c r="A1371" t="s">
        <v>74</v>
      </c>
      <c r="B1371" t="s">
        <v>1</v>
      </c>
      <c r="C1371">
        <v>1996</v>
      </c>
      <c r="D1371">
        <v>0</v>
      </c>
      <c r="E1371">
        <v>12.16</v>
      </c>
      <c r="F1371">
        <v>64592</v>
      </c>
      <c r="G1371">
        <v>72363</v>
      </c>
      <c r="H1371">
        <v>20092</v>
      </c>
      <c r="I1371">
        <v>684</v>
      </c>
      <c r="J1371">
        <v>3386</v>
      </c>
      <c r="K1371">
        <v>161117</v>
      </c>
      <c r="Z1371" s="24">
        <v>5.2499999999999998E-2</v>
      </c>
      <c r="AA1371" s="23">
        <v>6639</v>
      </c>
      <c r="AB1371" s="23">
        <v>21604</v>
      </c>
      <c r="AC1371" s="23">
        <v>0</v>
      </c>
      <c r="AD1371" s="23">
        <v>0</v>
      </c>
      <c r="AE1371" s="23">
        <v>1849</v>
      </c>
      <c r="AF1371" s="23">
        <v>30092</v>
      </c>
      <c r="AG1371">
        <f t="shared" si="21"/>
        <v>8.1790627942509535E-6</v>
      </c>
    </row>
    <row r="1372" spans="1:33">
      <c r="A1372" t="s">
        <v>74</v>
      </c>
      <c r="B1372" t="s">
        <v>1</v>
      </c>
      <c r="C1372">
        <v>1997</v>
      </c>
      <c r="D1372">
        <v>0</v>
      </c>
      <c r="E1372">
        <v>8.25</v>
      </c>
      <c r="F1372">
        <v>63372</v>
      </c>
      <c r="G1372">
        <v>69237</v>
      </c>
      <c r="H1372">
        <v>20100</v>
      </c>
      <c r="I1372">
        <v>681</v>
      </c>
      <c r="J1372">
        <v>2954</v>
      </c>
      <c r="K1372">
        <v>156344</v>
      </c>
      <c r="Z1372" s="24">
        <v>5.2499999999999998E-2</v>
      </c>
      <c r="AA1372" s="23">
        <v>60586</v>
      </c>
      <c r="AB1372" s="23">
        <v>21625</v>
      </c>
      <c r="AC1372" s="23">
        <v>27784</v>
      </c>
      <c r="AD1372" s="23">
        <v>0</v>
      </c>
      <c r="AE1372" s="23">
        <v>0</v>
      </c>
      <c r="AF1372" s="23">
        <v>109995</v>
      </c>
      <c r="AG1372">
        <f t="shared" si="21"/>
        <v>2.9896850061598887E-5</v>
      </c>
    </row>
    <row r="1373" spans="1:33">
      <c r="A1373" t="s">
        <v>74</v>
      </c>
      <c r="B1373" t="s">
        <v>1</v>
      </c>
      <c r="C1373">
        <v>1998</v>
      </c>
      <c r="D1373">
        <v>0</v>
      </c>
      <c r="E1373">
        <v>9.24</v>
      </c>
      <c r="F1373">
        <v>58280</v>
      </c>
      <c r="G1373">
        <v>69013</v>
      </c>
      <c r="H1373">
        <v>20069</v>
      </c>
      <c r="I1373">
        <v>781</v>
      </c>
      <c r="J1373">
        <v>3553</v>
      </c>
      <c r="K1373">
        <v>151696</v>
      </c>
      <c r="Z1373" s="24">
        <v>5.2499999999999998E-2</v>
      </c>
      <c r="AA1373" s="23">
        <v>50070</v>
      </c>
      <c r="AB1373" s="23">
        <v>29076</v>
      </c>
      <c r="AC1373" s="23">
        <v>51132</v>
      </c>
      <c r="AD1373" s="23">
        <v>66</v>
      </c>
      <c r="AE1373" s="23">
        <v>758</v>
      </c>
      <c r="AF1373" s="23">
        <v>131102</v>
      </c>
      <c r="AG1373">
        <f t="shared" si="21"/>
        <v>3.5633772778542088E-5</v>
      </c>
    </row>
    <row r="1374" spans="1:33">
      <c r="A1374" t="s">
        <v>74</v>
      </c>
      <c r="B1374" t="s">
        <v>1</v>
      </c>
      <c r="C1374">
        <v>1999</v>
      </c>
      <c r="D1374">
        <v>0</v>
      </c>
      <c r="E1374">
        <v>5.44</v>
      </c>
      <c r="F1374">
        <v>63877</v>
      </c>
      <c r="G1374">
        <v>63704</v>
      </c>
      <c r="H1374">
        <v>21691</v>
      </c>
      <c r="I1374">
        <v>885</v>
      </c>
      <c r="J1374">
        <v>4304</v>
      </c>
      <c r="K1374">
        <v>154461</v>
      </c>
      <c r="Z1374" s="24">
        <v>5.2499999999999998E-2</v>
      </c>
      <c r="AA1374" s="23">
        <v>112782</v>
      </c>
      <c r="AB1374" s="23">
        <v>82104</v>
      </c>
      <c r="AC1374" s="23">
        <v>26053</v>
      </c>
      <c r="AD1374" s="23">
        <v>0</v>
      </c>
      <c r="AE1374" s="23">
        <v>1060</v>
      </c>
      <c r="AF1374" s="23">
        <v>221999</v>
      </c>
      <c r="AG1374">
        <f t="shared" si="21"/>
        <v>6.0339750141596354E-5</v>
      </c>
    </row>
    <row r="1375" spans="1:33">
      <c r="A1375" t="s">
        <v>74</v>
      </c>
      <c r="B1375" t="s">
        <v>1</v>
      </c>
      <c r="C1375">
        <v>2000</v>
      </c>
      <c r="D1375">
        <v>0</v>
      </c>
      <c r="E1375">
        <v>8.35</v>
      </c>
      <c r="F1375">
        <v>62105</v>
      </c>
      <c r="G1375">
        <v>67071</v>
      </c>
      <c r="H1375">
        <v>21029</v>
      </c>
      <c r="I1375">
        <v>843</v>
      </c>
      <c r="J1375">
        <v>4287</v>
      </c>
      <c r="K1375">
        <v>155335</v>
      </c>
      <c r="Z1375" s="24">
        <v>5.2499999999999998E-2</v>
      </c>
      <c r="AA1375" s="23">
        <v>171315</v>
      </c>
      <c r="AB1375" s="23">
        <v>85727</v>
      </c>
      <c r="AC1375" s="23">
        <v>34588</v>
      </c>
      <c r="AD1375" s="23">
        <v>364</v>
      </c>
      <c r="AE1375" s="23">
        <v>0</v>
      </c>
      <c r="AF1375" s="23">
        <v>291994</v>
      </c>
      <c r="AG1375">
        <f t="shared" si="21"/>
        <v>7.9364524177339928E-5</v>
      </c>
    </row>
    <row r="1376" spans="1:33">
      <c r="A1376" t="s">
        <v>74</v>
      </c>
      <c r="B1376" t="s">
        <v>1</v>
      </c>
      <c r="C1376">
        <v>2001</v>
      </c>
      <c r="D1376">
        <v>0</v>
      </c>
      <c r="E1376">
        <v>8.84</v>
      </c>
      <c r="F1376">
        <v>58908</v>
      </c>
      <c r="G1376">
        <v>65130</v>
      </c>
      <c r="H1376">
        <v>21899</v>
      </c>
      <c r="I1376">
        <v>0</v>
      </c>
      <c r="J1376">
        <v>4453</v>
      </c>
      <c r="K1376">
        <v>150390</v>
      </c>
      <c r="Z1376" s="24">
        <v>5.2600000000000001E-2</v>
      </c>
      <c r="AA1376" s="23">
        <v>2257</v>
      </c>
      <c r="AB1376" s="23">
        <v>574</v>
      </c>
      <c r="AC1376" s="23">
        <v>0</v>
      </c>
      <c r="AD1376" s="23">
        <v>0</v>
      </c>
      <c r="AE1376" s="23">
        <v>320</v>
      </c>
      <c r="AF1376" s="23">
        <v>3151</v>
      </c>
      <c r="AG1376">
        <f t="shared" si="21"/>
        <v>8.5644778893675247E-7</v>
      </c>
    </row>
    <row r="1377" spans="1:33">
      <c r="A1377" t="s">
        <v>74</v>
      </c>
      <c r="B1377" t="s">
        <v>1</v>
      </c>
      <c r="C1377">
        <v>2002</v>
      </c>
      <c r="D1377">
        <v>0</v>
      </c>
      <c r="E1377">
        <v>9.1199999999999992</v>
      </c>
      <c r="F1377">
        <v>61913</v>
      </c>
      <c r="G1377">
        <v>64186</v>
      </c>
      <c r="H1377">
        <v>25562</v>
      </c>
      <c r="I1377">
        <v>0</v>
      </c>
      <c r="J1377">
        <v>3371</v>
      </c>
      <c r="K1377">
        <v>155032</v>
      </c>
      <c r="Z1377" s="24">
        <v>5.2600000000000001E-2</v>
      </c>
      <c r="AA1377" s="23">
        <v>12000</v>
      </c>
      <c r="AB1377" s="23">
        <v>0</v>
      </c>
      <c r="AC1377" s="23">
        <v>0</v>
      </c>
      <c r="AD1377" s="23">
        <v>0</v>
      </c>
      <c r="AE1377" s="23">
        <v>6000</v>
      </c>
      <c r="AF1377" s="23">
        <v>18000</v>
      </c>
      <c r="AG1377">
        <f t="shared" si="21"/>
        <v>4.8924342116348923E-6</v>
      </c>
    </row>
    <row r="1378" spans="1:33">
      <c r="A1378" t="s">
        <v>74</v>
      </c>
      <c r="B1378" t="s">
        <v>1</v>
      </c>
      <c r="C1378">
        <v>2003</v>
      </c>
      <c r="D1378">
        <v>0</v>
      </c>
      <c r="E1378">
        <v>7.58</v>
      </c>
      <c r="F1378">
        <v>60438</v>
      </c>
      <c r="G1378">
        <v>69940</v>
      </c>
      <c r="H1378">
        <v>25906</v>
      </c>
      <c r="I1378">
        <v>0</v>
      </c>
      <c r="J1378">
        <v>0</v>
      </c>
      <c r="K1378">
        <v>156284</v>
      </c>
      <c r="Z1378" s="24">
        <v>5.2600000000000001E-2</v>
      </c>
      <c r="AA1378" s="23">
        <v>12000</v>
      </c>
      <c r="AB1378" s="23">
        <v>0</v>
      </c>
      <c r="AC1378" s="23">
        <v>0</v>
      </c>
      <c r="AD1378" s="23">
        <v>0</v>
      </c>
      <c r="AE1378" s="23">
        <v>6000</v>
      </c>
      <c r="AF1378" s="23">
        <v>18000</v>
      </c>
      <c r="AG1378">
        <f t="shared" si="21"/>
        <v>4.8924342116348923E-6</v>
      </c>
    </row>
    <row r="1379" spans="1:33">
      <c r="A1379" t="s">
        <v>74</v>
      </c>
      <c r="B1379" t="s">
        <v>1</v>
      </c>
      <c r="C1379">
        <v>2004</v>
      </c>
      <c r="D1379">
        <v>0</v>
      </c>
      <c r="E1379">
        <v>8.3000000000000007</v>
      </c>
      <c r="F1379">
        <v>59798</v>
      </c>
      <c r="G1379">
        <v>70298</v>
      </c>
      <c r="H1379">
        <v>25510</v>
      </c>
      <c r="I1379">
        <v>0</v>
      </c>
      <c r="J1379">
        <v>0</v>
      </c>
      <c r="K1379">
        <v>155606</v>
      </c>
      <c r="Z1379" s="24">
        <v>5.2600000000000001E-2</v>
      </c>
      <c r="AA1379" s="23">
        <v>23600</v>
      </c>
      <c r="AB1379" s="23">
        <v>3617</v>
      </c>
      <c r="AC1379" s="23">
        <v>1874</v>
      </c>
      <c r="AD1379" s="23">
        <v>56</v>
      </c>
      <c r="AE1379" s="23">
        <v>21647</v>
      </c>
      <c r="AF1379" s="23">
        <v>50794</v>
      </c>
      <c r="AG1379">
        <f t="shared" si="21"/>
        <v>1.3805905741432372E-5</v>
      </c>
    </row>
    <row r="1380" spans="1:33">
      <c r="A1380" t="s">
        <v>74</v>
      </c>
      <c r="B1380" t="s">
        <v>1</v>
      </c>
      <c r="C1380">
        <v>2005</v>
      </c>
      <c r="D1380">
        <v>0</v>
      </c>
      <c r="E1380">
        <v>8.1300000000000008</v>
      </c>
      <c r="F1380">
        <v>61272</v>
      </c>
      <c r="G1380">
        <v>70191</v>
      </c>
      <c r="H1380">
        <v>23997</v>
      </c>
      <c r="I1380">
        <v>0</v>
      </c>
      <c r="J1380">
        <v>0</v>
      </c>
      <c r="K1380">
        <v>155460</v>
      </c>
      <c r="Z1380" s="24">
        <v>5.2600000000000001E-2</v>
      </c>
      <c r="AA1380" s="23">
        <v>523003</v>
      </c>
      <c r="AB1380" s="23">
        <v>377874</v>
      </c>
      <c r="AC1380" s="23">
        <v>386893</v>
      </c>
      <c r="AD1380" s="23">
        <v>0</v>
      </c>
      <c r="AE1380" s="23">
        <v>0</v>
      </c>
      <c r="AF1380" s="23">
        <v>1287770</v>
      </c>
      <c r="AG1380">
        <f t="shared" si="21"/>
        <v>3.5001833359539248E-4</v>
      </c>
    </row>
    <row r="1381" spans="1:33">
      <c r="A1381" t="s">
        <v>74</v>
      </c>
      <c r="B1381" t="s">
        <v>1</v>
      </c>
      <c r="C1381">
        <v>2006</v>
      </c>
      <c r="D1381">
        <v>0</v>
      </c>
      <c r="E1381">
        <v>8.49</v>
      </c>
      <c r="F1381">
        <v>60752</v>
      </c>
      <c r="G1381">
        <v>73155</v>
      </c>
      <c r="H1381">
        <v>21601</v>
      </c>
      <c r="I1381">
        <v>0</v>
      </c>
      <c r="J1381">
        <v>0</v>
      </c>
      <c r="K1381">
        <v>155508</v>
      </c>
      <c r="Z1381" s="24">
        <v>5.2699999999999997E-2</v>
      </c>
      <c r="AA1381" s="23">
        <v>2100</v>
      </c>
      <c r="AB1381" s="23">
        <v>609</v>
      </c>
      <c r="AC1381" s="23">
        <v>0</v>
      </c>
      <c r="AD1381" s="23">
        <v>0</v>
      </c>
      <c r="AE1381" s="23">
        <v>346</v>
      </c>
      <c r="AF1381" s="23">
        <v>3055</v>
      </c>
      <c r="AG1381">
        <f t="shared" si="21"/>
        <v>8.3035480647469969E-7</v>
      </c>
    </row>
    <row r="1382" spans="1:33">
      <c r="A1382" t="s">
        <v>75</v>
      </c>
      <c r="B1382" t="s">
        <v>1</v>
      </c>
      <c r="C1382">
        <v>1988</v>
      </c>
      <c r="D1382">
        <v>0</v>
      </c>
      <c r="E1382">
        <v>6.31</v>
      </c>
      <c r="F1382">
        <v>9691</v>
      </c>
      <c r="G1382">
        <v>8662</v>
      </c>
      <c r="H1382">
        <v>0</v>
      </c>
      <c r="I1382">
        <v>6</v>
      </c>
      <c r="J1382">
        <v>0</v>
      </c>
      <c r="K1382">
        <v>18359</v>
      </c>
      <c r="Z1382" s="24">
        <v>5.2699999999999997E-2</v>
      </c>
      <c r="AA1382" s="23">
        <v>121063</v>
      </c>
      <c r="AB1382" s="23">
        <v>57396</v>
      </c>
      <c r="AC1382" s="23">
        <v>50226</v>
      </c>
      <c r="AD1382" s="23">
        <v>2112</v>
      </c>
      <c r="AE1382" s="23">
        <v>34404</v>
      </c>
      <c r="AF1382" s="23">
        <v>265201</v>
      </c>
      <c r="AG1382">
        <f t="shared" si="21"/>
        <v>7.2082135853321382E-5</v>
      </c>
    </row>
    <row r="1383" spans="1:33">
      <c r="A1383" t="s">
        <v>75</v>
      </c>
      <c r="B1383" t="s">
        <v>1</v>
      </c>
      <c r="C1383">
        <v>1989</v>
      </c>
      <c r="D1383">
        <v>0</v>
      </c>
      <c r="E1383">
        <v>10.72</v>
      </c>
      <c r="F1383">
        <v>9208</v>
      </c>
      <c r="G1383">
        <v>5829</v>
      </c>
      <c r="H1383">
        <v>0</v>
      </c>
      <c r="I1383">
        <v>6</v>
      </c>
      <c r="J1383">
        <v>0</v>
      </c>
      <c r="K1383">
        <v>15043</v>
      </c>
      <c r="Z1383" s="24">
        <v>5.2699999999999997E-2</v>
      </c>
      <c r="AA1383" s="23">
        <v>192572</v>
      </c>
      <c r="AB1383" s="23">
        <v>120388</v>
      </c>
      <c r="AC1383" s="23">
        <v>69780</v>
      </c>
      <c r="AD1383" s="23">
        <v>0</v>
      </c>
      <c r="AE1383" s="23">
        <v>0</v>
      </c>
      <c r="AF1383" s="23">
        <v>382740</v>
      </c>
      <c r="AG1383">
        <f t="shared" si="21"/>
        <v>1.0402945945339658E-4</v>
      </c>
    </row>
    <row r="1384" spans="1:33">
      <c r="A1384" t="s">
        <v>75</v>
      </c>
      <c r="B1384" t="s">
        <v>1</v>
      </c>
      <c r="C1384">
        <v>1990</v>
      </c>
      <c r="D1384">
        <v>0</v>
      </c>
      <c r="E1384">
        <v>10.11</v>
      </c>
      <c r="F1384">
        <v>8637</v>
      </c>
      <c r="G1384">
        <v>5299</v>
      </c>
      <c r="H1384">
        <v>0</v>
      </c>
      <c r="I1384">
        <v>71</v>
      </c>
      <c r="J1384">
        <v>0</v>
      </c>
      <c r="K1384">
        <v>14007</v>
      </c>
      <c r="Z1384" s="24">
        <v>5.2699999999999997E-2</v>
      </c>
      <c r="AA1384" s="23">
        <v>2089247</v>
      </c>
      <c r="AB1384" s="23">
        <v>2718461</v>
      </c>
      <c r="AC1384" s="23">
        <v>370184</v>
      </c>
      <c r="AD1384" s="23">
        <v>0</v>
      </c>
      <c r="AE1384" s="23">
        <v>0</v>
      </c>
      <c r="AF1384" s="23">
        <v>5177892</v>
      </c>
      <c r="AG1384">
        <f t="shared" si="21"/>
        <v>1.4073608869417007E-3</v>
      </c>
    </row>
    <row r="1385" spans="1:33">
      <c r="A1385" t="s">
        <v>75</v>
      </c>
      <c r="B1385" t="s">
        <v>1</v>
      </c>
      <c r="C1385">
        <v>1991</v>
      </c>
      <c r="D1385">
        <v>0</v>
      </c>
      <c r="E1385">
        <v>10.52</v>
      </c>
      <c r="F1385">
        <v>8971</v>
      </c>
      <c r="G1385">
        <v>4197</v>
      </c>
      <c r="H1385">
        <v>0</v>
      </c>
      <c r="I1385">
        <v>6</v>
      </c>
      <c r="J1385">
        <v>199</v>
      </c>
      <c r="K1385">
        <v>13373</v>
      </c>
      <c r="Z1385" s="24">
        <v>5.28E-2</v>
      </c>
      <c r="AA1385" s="23">
        <v>50873</v>
      </c>
      <c r="AB1385" s="23">
        <v>61164</v>
      </c>
      <c r="AC1385" s="23">
        <v>0</v>
      </c>
      <c r="AD1385" s="23">
        <v>0</v>
      </c>
      <c r="AE1385" s="23">
        <v>0</v>
      </c>
      <c r="AF1385" s="23">
        <v>112037</v>
      </c>
      <c r="AG1385">
        <f t="shared" si="21"/>
        <v>3.0451869542718801E-5</v>
      </c>
    </row>
    <row r="1386" spans="1:33">
      <c r="A1386" t="s">
        <v>75</v>
      </c>
      <c r="B1386" t="s">
        <v>1</v>
      </c>
      <c r="C1386">
        <v>1992</v>
      </c>
      <c r="D1386">
        <v>0</v>
      </c>
      <c r="E1386">
        <v>11.01</v>
      </c>
      <c r="F1386">
        <v>8244</v>
      </c>
      <c r="G1386">
        <v>3432</v>
      </c>
      <c r="H1386">
        <v>0</v>
      </c>
      <c r="I1386">
        <v>6</v>
      </c>
      <c r="J1386">
        <v>204</v>
      </c>
      <c r="K1386">
        <v>11886</v>
      </c>
      <c r="Z1386" s="24">
        <v>5.28E-2</v>
      </c>
      <c r="AA1386" s="23">
        <v>172389</v>
      </c>
      <c r="AB1386" s="23">
        <v>99548</v>
      </c>
      <c r="AC1386" s="23">
        <v>60058</v>
      </c>
      <c r="AD1386" s="23">
        <v>1715</v>
      </c>
      <c r="AE1386" s="23">
        <v>2768</v>
      </c>
      <c r="AF1386" s="23">
        <v>336478</v>
      </c>
      <c r="AG1386">
        <f t="shared" si="21"/>
        <v>9.1455359925693617E-5</v>
      </c>
    </row>
    <row r="1387" spans="1:33">
      <c r="A1387" t="s">
        <v>75</v>
      </c>
      <c r="B1387" t="s">
        <v>1</v>
      </c>
      <c r="C1387">
        <v>1993</v>
      </c>
      <c r="D1387">
        <v>0</v>
      </c>
      <c r="E1387">
        <v>10.89</v>
      </c>
      <c r="F1387">
        <v>8814</v>
      </c>
      <c r="G1387">
        <v>3371</v>
      </c>
      <c r="H1387">
        <v>0</v>
      </c>
      <c r="I1387">
        <v>7</v>
      </c>
      <c r="J1387">
        <v>223</v>
      </c>
      <c r="K1387">
        <v>12415</v>
      </c>
      <c r="Z1387" s="24">
        <v>5.28E-2</v>
      </c>
      <c r="AA1387" s="23">
        <v>233607</v>
      </c>
      <c r="AB1387" s="23">
        <v>73373</v>
      </c>
      <c r="AC1387" s="23">
        <v>98295</v>
      </c>
      <c r="AD1387" s="23">
        <v>164</v>
      </c>
      <c r="AE1387" s="23">
        <v>6831</v>
      </c>
      <c r="AF1387" s="23">
        <v>412270</v>
      </c>
      <c r="AG1387">
        <f t="shared" si="21"/>
        <v>1.1205576957948427E-4</v>
      </c>
    </row>
    <row r="1388" spans="1:33">
      <c r="A1388" t="s">
        <v>75</v>
      </c>
      <c r="B1388" t="s">
        <v>1</v>
      </c>
      <c r="C1388">
        <v>1994</v>
      </c>
      <c r="D1388">
        <v>0</v>
      </c>
      <c r="E1388">
        <v>11.41</v>
      </c>
      <c r="F1388">
        <v>8917</v>
      </c>
      <c r="G1388">
        <v>2906</v>
      </c>
      <c r="H1388">
        <v>0</v>
      </c>
      <c r="I1388">
        <v>7</v>
      </c>
      <c r="J1388">
        <v>266</v>
      </c>
      <c r="K1388">
        <v>12096</v>
      </c>
      <c r="Z1388" s="24">
        <v>5.28E-2</v>
      </c>
      <c r="AA1388" s="23">
        <v>3314126</v>
      </c>
      <c r="AB1388" s="23">
        <v>3742142</v>
      </c>
      <c r="AC1388" s="23">
        <v>1341721</v>
      </c>
      <c r="AD1388" s="23">
        <v>95565</v>
      </c>
      <c r="AE1388" s="23">
        <v>904339</v>
      </c>
      <c r="AF1388" s="23">
        <v>9397893</v>
      </c>
      <c r="AG1388">
        <f t="shared" si="21"/>
        <v>2.5543651794713374E-3</v>
      </c>
    </row>
    <row r="1389" spans="1:33">
      <c r="A1389" t="s">
        <v>75</v>
      </c>
      <c r="B1389" t="s">
        <v>1</v>
      </c>
      <c r="C1389">
        <v>1995</v>
      </c>
      <c r="D1389">
        <v>0</v>
      </c>
      <c r="E1389">
        <v>11.79</v>
      </c>
      <c r="F1389">
        <v>9103</v>
      </c>
      <c r="G1389">
        <v>2759</v>
      </c>
      <c r="H1389">
        <v>0</v>
      </c>
      <c r="I1389">
        <v>7</v>
      </c>
      <c r="J1389">
        <v>246</v>
      </c>
      <c r="K1389">
        <v>12115</v>
      </c>
      <c r="Z1389" s="24">
        <v>5.2900000000000003E-2</v>
      </c>
      <c r="AA1389" s="23">
        <v>37459</v>
      </c>
      <c r="AB1389" s="23">
        <v>31633</v>
      </c>
      <c r="AC1389" s="23">
        <v>29597</v>
      </c>
      <c r="AD1389" s="23">
        <v>0</v>
      </c>
      <c r="AE1389" s="23">
        <v>0</v>
      </c>
      <c r="AF1389" s="23">
        <v>98689</v>
      </c>
      <c r="AG1389">
        <f t="shared" si="21"/>
        <v>2.6823857772890881E-5</v>
      </c>
    </row>
    <row r="1390" spans="1:33">
      <c r="A1390" t="s">
        <v>75</v>
      </c>
      <c r="B1390" t="s">
        <v>1</v>
      </c>
      <c r="C1390">
        <v>1996</v>
      </c>
      <c r="D1390">
        <v>0</v>
      </c>
      <c r="E1390">
        <v>16.97</v>
      </c>
      <c r="F1390">
        <v>9510</v>
      </c>
      <c r="G1390">
        <v>2942</v>
      </c>
      <c r="H1390">
        <v>0</v>
      </c>
      <c r="I1390">
        <v>7</v>
      </c>
      <c r="J1390">
        <v>262</v>
      </c>
      <c r="K1390">
        <v>12721</v>
      </c>
      <c r="Z1390" s="24">
        <v>5.2900000000000003E-2</v>
      </c>
      <c r="AA1390" s="23">
        <v>42821</v>
      </c>
      <c r="AB1390" s="23">
        <v>64477</v>
      </c>
      <c r="AC1390" s="23">
        <v>0</v>
      </c>
      <c r="AD1390" s="23">
        <v>0</v>
      </c>
      <c r="AE1390" s="23">
        <v>46</v>
      </c>
      <c r="AF1390" s="23">
        <v>107344</v>
      </c>
      <c r="AG1390">
        <f t="shared" si="21"/>
        <v>2.9176303222985325E-5</v>
      </c>
    </row>
    <row r="1391" spans="1:33">
      <c r="A1391" t="s">
        <v>75</v>
      </c>
      <c r="B1391" t="s">
        <v>1</v>
      </c>
      <c r="C1391">
        <v>1997</v>
      </c>
      <c r="D1391">
        <v>0</v>
      </c>
      <c r="E1391">
        <v>9.36</v>
      </c>
      <c r="F1391">
        <v>9360</v>
      </c>
      <c r="G1391">
        <v>2777</v>
      </c>
      <c r="H1391">
        <v>0</v>
      </c>
      <c r="I1391">
        <v>6</v>
      </c>
      <c r="J1391">
        <v>321</v>
      </c>
      <c r="K1391">
        <v>12464</v>
      </c>
      <c r="Z1391" s="24">
        <v>5.2900000000000003E-2</v>
      </c>
      <c r="AA1391" s="23">
        <v>187803</v>
      </c>
      <c r="AB1391" s="23">
        <v>92119</v>
      </c>
      <c r="AC1391" s="23">
        <v>40632</v>
      </c>
      <c r="AD1391" s="23">
        <v>378</v>
      </c>
      <c r="AE1391" s="23">
        <v>0</v>
      </c>
      <c r="AF1391" s="23">
        <v>320932</v>
      </c>
      <c r="AG1391">
        <f t="shared" si="21"/>
        <v>8.7229927578244955E-5</v>
      </c>
    </row>
    <row r="1392" spans="1:33">
      <c r="A1392" t="s">
        <v>75</v>
      </c>
      <c r="B1392" t="s">
        <v>1</v>
      </c>
      <c r="C1392">
        <v>1998</v>
      </c>
      <c r="D1392">
        <v>0</v>
      </c>
      <c r="E1392">
        <v>13.17</v>
      </c>
      <c r="F1392">
        <v>8780</v>
      </c>
      <c r="G1392">
        <v>2745</v>
      </c>
      <c r="H1392">
        <v>0</v>
      </c>
      <c r="I1392">
        <v>7</v>
      </c>
      <c r="J1392">
        <v>336</v>
      </c>
      <c r="K1392">
        <v>11868</v>
      </c>
      <c r="Z1392" s="24">
        <v>5.2900000000000003E-2</v>
      </c>
      <c r="AA1392" s="23">
        <v>232868</v>
      </c>
      <c r="AB1392" s="23">
        <v>287648</v>
      </c>
      <c r="AC1392" s="23">
        <v>0</v>
      </c>
      <c r="AD1392" s="23">
        <v>2397</v>
      </c>
      <c r="AE1392" s="23">
        <v>102629</v>
      </c>
      <c r="AF1392" s="23">
        <v>625542</v>
      </c>
      <c r="AG1392">
        <f t="shared" si="21"/>
        <v>1.7002350453413964E-4</v>
      </c>
    </row>
    <row r="1393" spans="1:33">
      <c r="A1393" t="s">
        <v>75</v>
      </c>
      <c r="B1393" t="s">
        <v>1</v>
      </c>
      <c r="C1393">
        <v>1999</v>
      </c>
      <c r="D1393">
        <v>0</v>
      </c>
      <c r="E1393">
        <v>7.81</v>
      </c>
      <c r="F1393">
        <v>8627</v>
      </c>
      <c r="G1393">
        <v>2800</v>
      </c>
      <c r="H1393">
        <v>0</v>
      </c>
      <c r="I1393">
        <v>7</v>
      </c>
      <c r="J1393">
        <v>377</v>
      </c>
      <c r="K1393">
        <v>11811</v>
      </c>
      <c r="Z1393" s="24">
        <v>5.2900000000000003E-2</v>
      </c>
      <c r="AA1393" s="23">
        <v>3134141</v>
      </c>
      <c r="AB1393" s="23">
        <v>2373314</v>
      </c>
      <c r="AC1393" s="23">
        <v>1644101</v>
      </c>
      <c r="AD1393" s="23">
        <v>21760</v>
      </c>
      <c r="AE1393" s="23">
        <v>14066</v>
      </c>
      <c r="AF1393" s="23">
        <v>7187382</v>
      </c>
      <c r="AG1393">
        <f t="shared" si="21"/>
        <v>1.9535440882716007E-3</v>
      </c>
    </row>
    <row r="1394" spans="1:33">
      <c r="A1394" t="s">
        <v>75</v>
      </c>
      <c r="B1394" t="s">
        <v>1</v>
      </c>
      <c r="C1394">
        <v>2000</v>
      </c>
      <c r="D1394">
        <v>0</v>
      </c>
      <c r="E1394">
        <v>11.1</v>
      </c>
      <c r="F1394">
        <v>8738</v>
      </c>
      <c r="G1394">
        <v>2905</v>
      </c>
      <c r="H1394">
        <v>0</v>
      </c>
      <c r="I1394">
        <v>7</v>
      </c>
      <c r="J1394">
        <v>535</v>
      </c>
      <c r="K1394">
        <v>12185</v>
      </c>
      <c r="Z1394" s="24">
        <v>5.2999999999999999E-2</v>
      </c>
      <c r="AA1394" s="23">
        <v>47323</v>
      </c>
      <c r="AB1394" s="23">
        <v>5043</v>
      </c>
      <c r="AC1394" s="23">
        <v>39420</v>
      </c>
      <c r="AD1394" s="23">
        <v>0</v>
      </c>
      <c r="AE1394" s="23">
        <v>1615</v>
      </c>
      <c r="AF1394" s="23">
        <v>93401</v>
      </c>
      <c r="AG1394">
        <f t="shared" si="21"/>
        <v>2.5386569322272808E-5</v>
      </c>
    </row>
    <row r="1395" spans="1:33">
      <c r="A1395" t="s">
        <v>75</v>
      </c>
      <c r="B1395" t="s">
        <v>1</v>
      </c>
      <c r="C1395">
        <v>2001</v>
      </c>
      <c r="D1395">
        <v>0</v>
      </c>
      <c r="E1395">
        <v>8.5299999999999994</v>
      </c>
      <c r="F1395">
        <v>8607</v>
      </c>
      <c r="G1395">
        <v>5238</v>
      </c>
      <c r="H1395">
        <v>0</v>
      </c>
      <c r="I1395">
        <v>0</v>
      </c>
      <c r="J1395">
        <v>449</v>
      </c>
      <c r="K1395">
        <v>14294</v>
      </c>
      <c r="Z1395" s="24">
        <v>5.2999999999999999E-2</v>
      </c>
      <c r="AA1395" s="23">
        <v>58155</v>
      </c>
      <c r="AB1395" s="23">
        <v>5049</v>
      </c>
      <c r="AC1395" s="23">
        <v>65799</v>
      </c>
      <c r="AD1395" s="23">
        <v>0</v>
      </c>
      <c r="AE1395" s="23">
        <v>0</v>
      </c>
      <c r="AF1395" s="23">
        <v>129003</v>
      </c>
      <c r="AG1395">
        <f t="shared" si="21"/>
        <v>3.506326058908533E-5</v>
      </c>
    </row>
    <row r="1396" spans="1:33">
      <c r="A1396" t="s">
        <v>75</v>
      </c>
      <c r="B1396" t="s">
        <v>1</v>
      </c>
      <c r="C1396">
        <v>2002</v>
      </c>
      <c r="D1396">
        <v>0</v>
      </c>
      <c r="E1396">
        <v>7.13</v>
      </c>
      <c r="F1396">
        <v>9111</v>
      </c>
      <c r="G1396">
        <v>6895</v>
      </c>
      <c r="H1396">
        <v>0</v>
      </c>
      <c r="I1396">
        <v>0</v>
      </c>
      <c r="J1396">
        <v>519</v>
      </c>
      <c r="K1396">
        <v>16525</v>
      </c>
      <c r="Z1396" s="24">
        <v>5.2999999999999999E-2</v>
      </c>
      <c r="AA1396" s="23">
        <v>113861</v>
      </c>
      <c r="AB1396" s="23">
        <v>80313</v>
      </c>
      <c r="AC1396" s="23">
        <v>22908</v>
      </c>
      <c r="AD1396" s="23">
        <v>1073</v>
      </c>
      <c r="AE1396" s="23">
        <v>0</v>
      </c>
      <c r="AF1396" s="23">
        <v>218155</v>
      </c>
      <c r="AG1396">
        <f t="shared" si="21"/>
        <v>5.9294943635511661E-5</v>
      </c>
    </row>
    <row r="1397" spans="1:33">
      <c r="A1397" t="s">
        <v>75</v>
      </c>
      <c r="B1397" t="s">
        <v>1</v>
      </c>
      <c r="C1397">
        <v>2003</v>
      </c>
      <c r="D1397">
        <v>0</v>
      </c>
      <c r="E1397">
        <v>12.91</v>
      </c>
      <c r="F1397">
        <v>9632</v>
      </c>
      <c r="G1397">
        <v>6778</v>
      </c>
      <c r="H1397">
        <v>0</v>
      </c>
      <c r="I1397">
        <v>0</v>
      </c>
      <c r="J1397">
        <v>0</v>
      </c>
      <c r="K1397">
        <v>16410</v>
      </c>
      <c r="Z1397" s="24">
        <v>5.2999999999999999E-2</v>
      </c>
      <c r="AA1397" s="23">
        <v>50288</v>
      </c>
      <c r="AB1397" s="23">
        <v>53432</v>
      </c>
      <c r="AC1397" s="23">
        <v>602532</v>
      </c>
      <c r="AD1397" s="23">
        <v>0</v>
      </c>
      <c r="AE1397" s="23">
        <v>0</v>
      </c>
      <c r="AF1397" s="23">
        <v>706252</v>
      </c>
      <c r="AG1397">
        <f t="shared" si="21"/>
        <v>1.9196063593530921E-4</v>
      </c>
    </row>
    <row r="1398" spans="1:33">
      <c r="A1398" t="s">
        <v>75</v>
      </c>
      <c r="B1398" t="s">
        <v>1</v>
      </c>
      <c r="C1398">
        <v>2004</v>
      </c>
      <c r="D1398">
        <v>0</v>
      </c>
      <c r="E1398">
        <v>12.31</v>
      </c>
      <c r="F1398">
        <v>9475</v>
      </c>
      <c r="G1398">
        <v>7237</v>
      </c>
      <c r="H1398">
        <v>0</v>
      </c>
      <c r="I1398">
        <v>0</v>
      </c>
      <c r="J1398">
        <v>0</v>
      </c>
      <c r="K1398">
        <v>16712</v>
      </c>
      <c r="Z1398" s="24">
        <v>5.2999999999999999E-2</v>
      </c>
      <c r="AA1398" s="23">
        <v>617906</v>
      </c>
      <c r="AB1398" s="23">
        <v>384115</v>
      </c>
      <c r="AC1398" s="23">
        <v>266731</v>
      </c>
      <c r="AD1398" s="23">
        <v>0</v>
      </c>
      <c r="AE1398" s="23">
        <v>63520</v>
      </c>
      <c r="AF1398" s="23">
        <v>1332272</v>
      </c>
      <c r="AG1398">
        <f t="shared" si="21"/>
        <v>3.6211406177795783E-4</v>
      </c>
    </row>
    <row r="1399" spans="1:33">
      <c r="A1399" t="s">
        <v>75</v>
      </c>
      <c r="B1399" t="s">
        <v>1</v>
      </c>
      <c r="C1399">
        <v>2005</v>
      </c>
      <c r="D1399">
        <v>0</v>
      </c>
      <c r="E1399">
        <v>12.83</v>
      </c>
      <c r="F1399">
        <v>9598</v>
      </c>
      <c r="G1399">
        <v>9075</v>
      </c>
      <c r="H1399">
        <v>0</v>
      </c>
      <c r="I1399">
        <v>0</v>
      </c>
      <c r="J1399">
        <v>0</v>
      </c>
      <c r="K1399">
        <v>18673</v>
      </c>
      <c r="Z1399" s="24">
        <v>5.3099999999999994E-2</v>
      </c>
      <c r="AA1399" s="23">
        <v>7270</v>
      </c>
      <c r="AB1399" s="23">
        <v>3583</v>
      </c>
      <c r="AC1399" s="23">
        <v>8225</v>
      </c>
      <c r="AD1399" s="23">
        <v>68</v>
      </c>
      <c r="AE1399" s="23">
        <v>204</v>
      </c>
      <c r="AF1399" s="23">
        <v>19350</v>
      </c>
      <c r="AG1399">
        <f t="shared" si="21"/>
        <v>5.2593667775075092E-6</v>
      </c>
    </row>
    <row r="1400" spans="1:33">
      <c r="A1400" t="s">
        <v>75</v>
      </c>
      <c r="B1400" t="s">
        <v>1</v>
      </c>
      <c r="C1400">
        <v>2006</v>
      </c>
      <c r="D1400">
        <v>0</v>
      </c>
      <c r="E1400">
        <v>12.96</v>
      </c>
      <c r="F1400">
        <v>9879</v>
      </c>
      <c r="G1400">
        <v>11367</v>
      </c>
      <c r="H1400">
        <v>0</v>
      </c>
      <c r="I1400">
        <v>0</v>
      </c>
      <c r="J1400">
        <v>0</v>
      </c>
      <c r="K1400">
        <v>21246</v>
      </c>
      <c r="Z1400" s="24">
        <v>5.3099999999999994E-2</v>
      </c>
      <c r="AA1400" s="23">
        <v>40957</v>
      </c>
      <c r="AB1400" s="23">
        <v>54658</v>
      </c>
      <c r="AC1400" s="23">
        <v>13886</v>
      </c>
      <c r="AD1400" s="23">
        <v>0</v>
      </c>
      <c r="AE1400" s="23">
        <v>335</v>
      </c>
      <c r="AF1400" s="23">
        <v>109836</v>
      </c>
      <c r="AG1400">
        <f t="shared" si="21"/>
        <v>2.9853633559396112E-5</v>
      </c>
    </row>
    <row r="1401" spans="1:33">
      <c r="A1401" t="s">
        <v>76</v>
      </c>
      <c r="B1401" t="s">
        <v>1</v>
      </c>
      <c r="C1401">
        <v>1988</v>
      </c>
      <c r="D1401">
        <v>0</v>
      </c>
      <c r="E1401">
        <v>11.1</v>
      </c>
      <c r="F1401">
        <v>22398</v>
      </c>
      <c r="G1401">
        <v>11916</v>
      </c>
      <c r="H1401">
        <v>32988</v>
      </c>
      <c r="I1401">
        <v>40</v>
      </c>
      <c r="J1401">
        <v>80345</v>
      </c>
      <c r="K1401">
        <v>147687</v>
      </c>
      <c r="Z1401" s="24">
        <v>5.3099999999999994E-2</v>
      </c>
      <c r="AA1401" s="23">
        <v>36837</v>
      </c>
      <c r="AB1401" s="23">
        <v>43096</v>
      </c>
      <c r="AC1401" s="23">
        <v>50337</v>
      </c>
      <c r="AD1401" s="23">
        <v>0</v>
      </c>
      <c r="AE1401" s="23">
        <v>0</v>
      </c>
      <c r="AF1401" s="23">
        <v>130270</v>
      </c>
      <c r="AG1401">
        <f t="shared" si="21"/>
        <v>3.54076335972043E-5</v>
      </c>
    </row>
    <row r="1402" spans="1:33">
      <c r="A1402" t="s">
        <v>76</v>
      </c>
      <c r="B1402" t="s">
        <v>1</v>
      </c>
      <c r="C1402">
        <v>1989</v>
      </c>
      <c r="D1402">
        <v>0</v>
      </c>
      <c r="E1402">
        <v>11.68</v>
      </c>
      <c r="F1402">
        <v>24390</v>
      </c>
      <c r="G1402">
        <v>12700</v>
      </c>
      <c r="H1402">
        <v>45686</v>
      </c>
      <c r="I1402">
        <v>40</v>
      </c>
      <c r="J1402">
        <v>80021</v>
      </c>
      <c r="K1402">
        <v>162837</v>
      </c>
      <c r="Z1402" s="24">
        <v>5.3099999999999994E-2</v>
      </c>
      <c r="AA1402" s="23">
        <v>30718</v>
      </c>
      <c r="AB1402" s="23">
        <v>13020</v>
      </c>
      <c r="AC1402" s="23">
        <v>15765</v>
      </c>
      <c r="AD1402" s="23">
        <v>0</v>
      </c>
      <c r="AE1402" s="23">
        <v>135519</v>
      </c>
      <c r="AF1402" s="23">
        <v>195022</v>
      </c>
      <c r="AG1402">
        <f t="shared" si="21"/>
        <v>5.3007350267858882E-5</v>
      </c>
    </row>
    <row r="1403" spans="1:33">
      <c r="A1403" t="s">
        <v>76</v>
      </c>
      <c r="B1403" t="s">
        <v>1</v>
      </c>
      <c r="C1403">
        <v>1990</v>
      </c>
      <c r="D1403">
        <v>0</v>
      </c>
      <c r="E1403">
        <v>11.67</v>
      </c>
      <c r="F1403">
        <v>24288</v>
      </c>
      <c r="G1403">
        <v>12380</v>
      </c>
      <c r="H1403">
        <v>52325</v>
      </c>
      <c r="I1403">
        <v>40</v>
      </c>
      <c r="J1403">
        <v>97582</v>
      </c>
      <c r="K1403">
        <v>186615</v>
      </c>
      <c r="Z1403" s="24">
        <v>5.3099999999999994E-2</v>
      </c>
      <c r="AA1403" s="23">
        <v>115329</v>
      </c>
      <c r="AB1403" s="23">
        <v>26415</v>
      </c>
      <c r="AC1403" s="23">
        <v>119605</v>
      </c>
      <c r="AD1403" s="23">
        <v>410</v>
      </c>
      <c r="AE1403" s="23">
        <v>23192</v>
      </c>
      <c r="AF1403" s="23">
        <v>284951</v>
      </c>
      <c r="AG1403">
        <f t="shared" si="21"/>
        <v>7.7450223391087447E-5</v>
      </c>
    </row>
    <row r="1404" spans="1:33">
      <c r="A1404" t="s">
        <v>76</v>
      </c>
      <c r="B1404" t="s">
        <v>1</v>
      </c>
      <c r="C1404">
        <v>1991</v>
      </c>
      <c r="D1404">
        <v>0</v>
      </c>
      <c r="E1404">
        <v>9.23</v>
      </c>
      <c r="F1404">
        <v>25339</v>
      </c>
      <c r="G1404">
        <v>12887</v>
      </c>
      <c r="H1404">
        <v>58510</v>
      </c>
      <c r="I1404">
        <v>40</v>
      </c>
      <c r="J1404">
        <v>90842</v>
      </c>
      <c r="K1404">
        <v>187618</v>
      </c>
      <c r="Z1404" s="24">
        <v>5.3099999999999994E-2</v>
      </c>
      <c r="AA1404" s="23">
        <v>88418</v>
      </c>
      <c r="AB1404" s="23">
        <v>190189</v>
      </c>
      <c r="AC1404" s="23">
        <v>0</v>
      </c>
      <c r="AD1404" s="23">
        <v>173</v>
      </c>
      <c r="AE1404" s="23">
        <v>8072</v>
      </c>
      <c r="AF1404" s="23">
        <v>286852</v>
      </c>
      <c r="AG1404">
        <f t="shared" si="21"/>
        <v>7.7966918804216228E-5</v>
      </c>
    </row>
    <row r="1405" spans="1:33">
      <c r="A1405" t="s">
        <v>76</v>
      </c>
      <c r="B1405" t="s">
        <v>1</v>
      </c>
      <c r="C1405">
        <v>1992</v>
      </c>
      <c r="D1405">
        <v>0</v>
      </c>
      <c r="E1405">
        <v>9.4700000000000006</v>
      </c>
      <c r="F1405">
        <v>23187</v>
      </c>
      <c r="G1405">
        <v>11688</v>
      </c>
      <c r="H1405">
        <v>72032</v>
      </c>
      <c r="I1405">
        <v>39</v>
      </c>
      <c r="J1405">
        <v>112503</v>
      </c>
      <c r="K1405">
        <v>219449</v>
      </c>
      <c r="Z1405" s="24">
        <v>5.3099999999999994E-2</v>
      </c>
      <c r="AA1405" s="23">
        <v>171655</v>
      </c>
      <c r="AB1405" s="23">
        <v>86434</v>
      </c>
      <c r="AC1405" s="23">
        <v>31982</v>
      </c>
      <c r="AD1405" s="23">
        <v>590</v>
      </c>
      <c r="AE1405" s="23">
        <v>1407</v>
      </c>
      <c r="AF1405" s="23">
        <v>292068</v>
      </c>
      <c r="AG1405">
        <f t="shared" si="21"/>
        <v>7.9384637517987752E-5</v>
      </c>
    </row>
    <row r="1406" spans="1:33">
      <c r="A1406" t="s">
        <v>76</v>
      </c>
      <c r="B1406" t="s">
        <v>1</v>
      </c>
      <c r="C1406">
        <v>1993</v>
      </c>
      <c r="D1406">
        <v>0</v>
      </c>
      <c r="E1406">
        <v>9.35</v>
      </c>
      <c r="F1406">
        <v>25934</v>
      </c>
      <c r="G1406">
        <v>12428</v>
      </c>
      <c r="H1406">
        <v>79006</v>
      </c>
      <c r="I1406">
        <v>39</v>
      </c>
      <c r="J1406">
        <v>84764</v>
      </c>
      <c r="K1406">
        <v>202171</v>
      </c>
      <c r="Z1406" s="24">
        <v>5.3099999999999994E-2</v>
      </c>
      <c r="AA1406" s="23">
        <v>147849</v>
      </c>
      <c r="AB1406" s="23">
        <v>444702</v>
      </c>
      <c r="AC1406" s="23">
        <v>215364</v>
      </c>
      <c r="AD1406" s="23">
        <v>0</v>
      </c>
      <c r="AE1406" s="23">
        <v>366</v>
      </c>
      <c r="AF1406" s="23">
        <v>808281</v>
      </c>
      <c r="AG1406">
        <f t="shared" si="21"/>
        <v>2.1969231205635901E-4</v>
      </c>
    </row>
    <row r="1407" spans="1:33">
      <c r="A1407" t="s">
        <v>76</v>
      </c>
      <c r="B1407" t="s">
        <v>1</v>
      </c>
      <c r="C1407">
        <v>1994</v>
      </c>
      <c r="D1407">
        <v>0</v>
      </c>
      <c r="E1407">
        <v>8.5299999999999994</v>
      </c>
      <c r="F1407">
        <v>24912</v>
      </c>
      <c r="G1407">
        <v>12374</v>
      </c>
      <c r="H1407">
        <v>70548</v>
      </c>
      <c r="I1407">
        <v>39</v>
      </c>
      <c r="J1407">
        <v>114472</v>
      </c>
      <c r="K1407">
        <v>222345</v>
      </c>
      <c r="Z1407" s="24">
        <v>5.3200000000000004E-2</v>
      </c>
      <c r="AA1407" s="23">
        <v>8440</v>
      </c>
      <c r="AB1407" s="23">
        <v>2809</v>
      </c>
      <c r="AC1407" s="23">
        <v>0</v>
      </c>
      <c r="AD1407" s="23">
        <v>0</v>
      </c>
      <c r="AE1407" s="23">
        <v>1984</v>
      </c>
      <c r="AF1407" s="23">
        <v>13233</v>
      </c>
      <c r="AG1407">
        <f t="shared" si="21"/>
        <v>3.5967545512535847E-6</v>
      </c>
    </row>
    <row r="1408" spans="1:33">
      <c r="A1408" t="s">
        <v>76</v>
      </c>
      <c r="B1408" t="s">
        <v>1</v>
      </c>
      <c r="C1408">
        <v>1995</v>
      </c>
      <c r="D1408">
        <v>0</v>
      </c>
      <c r="E1408">
        <v>8.31</v>
      </c>
      <c r="F1408">
        <v>24313</v>
      </c>
      <c r="G1408">
        <v>12416</v>
      </c>
      <c r="H1408">
        <v>71552</v>
      </c>
      <c r="I1408">
        <v>39</v>
      </c>
      <c r="J1408">
        <v>89653</v>
      </c>
      <c r="K1408">
        <v>197973</v>
      </c>
      <c r="Z1408" s="24">
        <v>5.33E-2</v>
      </c>
      <c r="AA1408" s="23">
        <v>62111</v>
      </c>
      <c r="AB1408" s="23">
        <v>15310</v>
      </c>
      <c r="AC1408" s="23">
        <v>28349</v>
      </c>
      <c r="AD1408" s="23">
        <v>401</v>
      </c>
      <c r="AE1408" s="23">
        <v>8924</v>
      </c>
      <c r="AF1408" s="23">
        <v>115095</v>
      </c>
      <c r="AG1408">
        <f t="shared" si="21"/>
        <v>3.1283039754895439E-5</v>
      </c>
    </row>
    <row r="1409" spans="1:33">
      <c r="A1409" t="s">
        <v>76</v>
      </c>
      <c r="B1409" t="s">
        <v>1</v>
      </c>
      <c r="C1409">
        <v>1996</v>
      </c>
      <c r="D1409">
        <v>0</v>
      </c>
      <c r="E1409">
        <v>6.82</v>
      </c>
      <c r="F1409">
        <v>25285</v>
      </c>
      <c r="G1409">
        <v>12696</v>
      </c>
      <c r="H1409">
        <v>58619</v>
      </c>
      <c r="I1409">
        <v>39</v>
      </c>
      <c r="J1409">
        <v>98026</v>
      </c>
      <c r="K1409">
        <v>194665</v>
      </c>
      <c r="Z1409" s="24">
        <v>5.33E-2</v>
      </c>
      <c r="AA1409" s="23">
        <v>57514</v>
      </c>
      <c r="AB1409" s="23">
        <v>69733</v>
      </c>
      <c r="AC1409" s="23">
        <v>41153</v>
      </c>
      <c r="AD1409" s="23">
        <v>0</v>
      </c>
      <c r="AE1409" s="23">
        <v>0</v>
      </c>
      <c r="AF1409" s="23">
        <v>168400</v>
      </c>
      <c r="AG1409">
        <f t="shared" si="21"/>
        <v>4.577144006885088E-5</v>
      </c>
    </row>
    <row r="1410" spans="1:33">
      <c r="A1410" t="s">
        <v>76</v>
      </c>
      <c r="B1410" t="s">
        <v>1</v>
      </c>
      <c r="C1410">
        <v>1997</v>
      </c>
      <c r="D1410">
        <v>0</v>
      </c>
      <c r="E1410">
        <v>8.6</v>
      </c>
      <c r="F1410">
        <v>25649</v>
      </c>
      <c r="G1410">
        <v>12732</v>
      </c>
      <c r="H1410">
        <v>22134</v>
      </c>
      <c r="I1410">
        <v>39</v>
      </c>
      <c r="J1410">
        <v>98885</v>
      </c>
      <c r="K1410">
        <v>159439</v>
      </c>
      <c r="Z1410" s="24">
        <v>5.33E-2</v>
      </c>
      <c r="AA1410" s="23">
        <v>114322</v>
      </c>
      <c r="AB1410" s="23">
        <v>24275</v>
      </c>
      <c r="AC1410" s="23">
        <v>59040</v>
      </c>
      <c r="AD1410" s="23">
        <v>63</v>
      </c>
      <c r="AE1410" s="23">
        <v>32363</v>
      </c>
      <c r="AF1410" s="23">
        <v>230063</v>
      </c>
      <c r="AG1410">
        <f t="shared" si="21"/>
        <v>6.2531560668408783E-5</v>
      </c>
    </row>
    <row r="1411" spans="1:33">
      <c r="A1411" t="s">
        <v>76</v>
      </c>
      <c r="B1411" t="s">
        <v>1</v>
      </c>
      <c r="C1411">
        <v>1998</v>
      </c>
      <c r="D1411">
        <v>0</v>
      </c>
      <c r="E1411">
        <v>10.58</v>
      </c>
      <c r="F1411">
        <v>27010</v>
      </c>
      <c r="G1411">
        <v>13223</v>
      </c>
      <c r="H1411">
        <v>2372</v>
      </c>
      <c r="I1411">
        <v>39</v>
      </c>
      <c r="J1411">
        <v>76380</v>
      </c>
      <c r="K1411">
        <v>119024</v>
      </c>
      <c r="Z1411" s="24">
        <v>5.33E-2</v>
      </c>
      <c r="AA1411" s="23">
        <v>126422</v>
      </c>
      <c r="AB1411" s="23">
        <v>43847</v>
      </c>
      <c r="AC1411" s="23">
        <v>86882</v>
      </c>
      <c r="AD1411" s="23">
        <v>51</v>
      </c>
      <c r="AE1411" s="23">
        <v>11055</v>
      </c>
      <c r="AF1411" s="23">
        <v>268257</v>
      </c>
      <c r="AG1411">
        <f t="shared" ref="AG1411:AG1474" si="22">AF1411/AF$3340</f>
        <v>7.2912762461696735E-5</v>
      </c>
    </row>
    <row r="1412" spans="1:33">
      <c r="A1412" t="s">
        <v>76</v>
      </c>
      <c r="B1412" t="s">
        <v>1</v>
      </c>
      <c r="C1412">
        <v>1999</v>
      </c>
      <c r="D1412">
        <v>0</v>
      </c>
      <c r="E1412">
        <v>11.45</v>
      </c>
      <c r="F1412">
        <v>26756</v>
      </c>
      <c r="G1412">
        <v>13641</v>
      </c>
      <c r="H1412">
        <v>1502</v>
      </c>
      <c r="I1412">
        <v>32</v>
      </c>
      <c r="J1412">
        <v>101461</v>
      </c>
      <c r="K1412">
        <v>143392</v>
      </c>
      <c r="Z1412" s="24">
        <v>5.33E-2</v>
      </c>
      <c r="AA1412" s="23">
        <v>260258</v>
      </c>
      <c r="AB1412" s="23">
        <v>48613</v>
      </c>
      <c r="AC1412" s="23">
        <v>48466</v>
      </c>
      <c r="AD1412" s="23">
        <v>565</v>
      </c>
      <c r="AE1412" s="23">
        <v>6419</v>
      </c>
      <c r="AF1412" s="23">
        <v>364321</v>
      </c>
      <c r="AG1412">
        <f t="shared" si="22"/>
        <v>9.9023140245390866E-5</v>
      </c>
    </row>
    <row r="1413" spans="1:33">
      <c r="A1413" t="s">
        <v>76</v>
      </c>
      <c r="B1413" t="s">
        <v>1</v>
      </c>
      <c r="C1413">
        <v>2000</v>
      </c>
      <c r="D1413">
        <v>0</v>
      </c>
      <c r="E1413">
        <v>10.18</v>
      </c>
      <c r="F1413">
        <v>26709</v>
      </c>
      <c r="G1413">
        <v>14735</v>
      </c>
      <c r="H1413">
        <v>1620</v>
      </c>
      <c r="I1413">
        <v>39</v>
      </c>
      <c r="J1413">
        <v>112640</v>
      </c>
      <c r="K1413">
        <v>155743</v>
      </c>
      <c r="Z1413" s="24">
        <v>5.3399999999999996E-2</v>
      </c>
      <c r="AA1413" s="23">
        <v>37831</v>
      </c>
      <c r="AB1413" s="23">
        <v>25034</v>
      </c>
      <c r="AC1413" s="23">
        <v>204930</v>
      </c>
      <c r="AD1413" s="23">
        <v>0</v>
      </c>
      <c r="AE1413" s="23">
        <v>0</v>
      </c>
      <c r="AF1413" s="23">
        <v>267795</v>
      </c>
      <c r="AG1413">
        <f t="shared" si="22"/>
        <v>7.2787189983598101E-5</v>
      </c>
    </row>
    <row r="1414" spans="1:33">
      <c r="A1414" t="s">
        <v>76</v>
      </c>
      <c r="B1414" t="s">
        <v>1</v>
      </c>
      <c r="C1414">
        <v>2001</v>
      </c>
      <c r="D1414">
        <v>0</v>
      </c>
      <c r="E1414">
        <v>9.59</v>
      </c>
      <c r="F1414">
        <v>27474</v>
      </c>
      <c r="G1414">
        <v>1386</v>
      </c>
      <c r="H1414">
        <v>14597</v>
      </c>
      <c r="I1414">
        <v>0</v>
      </c>
      <c r="J1414">
        <v>125044</v>
      </c>
      <c r="K1414">
        <v>168501</v>
      </c>
      <c r="Z1414" s="24">
        <v>5.3399999999999996E-2</v>
      </c>
      <c r="AA1414" s="23">
        <v>281679</v>
      </c>
      <c r="AB1414" s="23">
        <v>41948</v>
      </c>
      <c r="AC1414" s="23">
        <v>0</v>
      </c>
      <c r="AD1414" s="23">
        <v>358</v>
      </c>
      <c r="AE1414" s="23">
        <v>25840</v>
      </c>
      <c r="AF1414" s="23">
        <v>349825</v>
      </c>
      <c r="AG1414">
        <f t="shared" si="22"/>
        <v>9.5083099893620893E-5</v>
      </c>
    </row>
    <row r="1415" spans="1:33">
      <c r="A1415" t="s">
        <v>76</v>
      </c>
      <c r="B1415" t="s">
        <v>1</v>
      </c>
      <c r="C1415">
        <v>2002</v>
      </c>
      <c r="D1415">
        <v>0</v>
      </c>
      <c r="E1415">
        <v>9.06</v>
      </c>
      <c r="F1415">
        <v>27425</v>
      </c>
      <c r="G1415">
        <v>1120</v>
      </c>
      <c r="H1415">
        <v>14507</v>
      </c>
      <c r="I1415">
        <v>0</v>
      </c>
      <c r="J1415">
        <v>122262</v>
      </c>
      <c r="K1415">
        <v>165314</v>
      </c>
      <c r="Z1415" s="24">
        <v>5.3399999999999996E-2</v>
      </c>
      <c r="AA1415" s="23">
        <v>52070</v>
      </c>
      <c r="AB1415" s="23">
        <v>56198</v>
      </c>
      <c r="AC1415" s="23">
        <v>627889</v>
      </c>
      <c r="AD1415" s="23">
        <v>0</v>
      </c>
      <c r="AE1415" s="23">
        <v>0</v>
      </c>
      <c r="AF1415" s="23">
        <v>736157</v>
      </c>
      <c r="AG1415">
        <f t="shared" si="22"/>
        <v>2.000888717741393E-4</v>
      </c>
    </row>
    <row r="1416" spans="1:33">
      <c r="A1416" t="s">
        <v>76</v>
      </c>
      <c r="B1416" t="s">
        <v>1</v>
      </c>
      <c r="C1416">
        <v>2003</v>
      </c>
      <c r="D1416">
        <v>0</v>
      </c>
      <c r="E1416">
        <v>9.85</v>
      </c>
      <c r="F1416">
        <v>26035</v>
      </c>
      <c r="G1416">
        <v>124646</v>
      </c>
      <c r="H1416">
        <v>13354</v>
      </c>
      <c r="I1416">
        <v>0</v>
      </c>
      <c r="J1416">
        <v>0</v>
      </c>
      <c r="K1416">
        <v>164035</v>
      </c>
      <c r="Z1416" s="24">
        <v>5.3399999999999996E-2</v>
      </c>
      <c r="AA1416" s="23">
        <v>505904</v>
      </c>
      <c r="AB1416" s="23">
        <v>665088</v>
      </c>
      <c r="AC1416" s="23">
        <v>938323</v>
      </c>
      <c r="AD1416" s="23">
        <v>3209</v>
      </c>
      <c r="AE1416" s="23">
        <v>619</v>
      </c>
      <c r="AF1416" s="23">
        <v>2113143</v>
      </c>
      <c r="AG1416">
        <f t="shared" si="22"/>
        <v>5.7435628373759943E-4</v>
      </c>
    </row>
    <row r="1417" spans="1:33">
      <c r="A1417" t="s">
        <v>76</v>
      </c>
      <c r="B1417" t="s">
        <v>1</v>
      </c>
      <c r="C1417">
        <v>2004</v>
      </c>
      <c r="D1417">
        <v>0</v>
      </c>
      <c r="E1417">
        <v>9.49</v>
      </c>
      <c r="F1417">
        <v>27037</v>
      </c>
      <c r="G1417">
        <v>0</v>
      </c>
      <c r="H1417">
        <v>137759</v>
      </c>
      <c r="I1417">
        <v>0</v>
      </c>
      <c r="J1417">
        <v>0</v>
      </c>
      <c r="K1417">
        <v>164796</v>
      </c>
      <c r="Z1417" s="24">
        <v>5.3499999999999999E-2</v>
      </c>
      <c r="AA1417" s="23">
        <v>877</v>
      </c>
      <c r="AB1417" s="23">
        <v>366</v>
      </c>
      <c r="AC1417" s="23">
        <v>0</v>
      </c>
      <c r="AD1417" s="23">
        <v>0</v>
      </c>
      <c r="AE1417" s="23">
        <v>0</v>
      </c>
      <c r="AF1417" s="23">
        <v>1243</v>
      </c>
      <c r="AG1417">
        <f t="shared" si="22"/>
        <v>3.3784976250345395E-7</v>
      </c>
    </row>
    <row r="1418" spans="1:33">
      <c r="A1418" t="s">
        <v>76</v>
      </c>
      <c r="B1418" t="s">
        <v>1</v>
      </c>
      <c r="C1418">
        <v>2005</v>
      </c>
      <c r="D1418">
        <v>0</v>
      </c>
      <c r="E1418">
        <v>11.01</v>
      </c>
      <c r="F1418">
        <v>27821</v>
      </c>
      <c r="G1418">
        <v>0</v>
      </c>
      <c r="H1418">
        <v>117709</v>
      </c>
      <c r="I1418">
        <v>0</v>
      </c>
      <c r="J1418">
        <v>0</v>
      </c>
      <c r="K1418">
        <v>145530</v>
      </c>
      <c r="Z1418" s="24">
        <v>5.3499999999999999E-2</v>
      </c>
      <c r="AA1418" s="23">
        <v>9305</v>
      </c>
      <c r="AB1418" s="23">
        <v>1955</v>
      </c>
      <c r="AC1418" s="23">
        <v>20</v>
      </c>
      <c r="AD1418" s="23">
        <v>0</v>
      </c>
      <c r="AE1418" s="23">
        <v>0</v>
      </c>
      <c r="AF1418" s="23">
        <v>11280</v>
      </c>
      <c r="AG1418">
        <f t="shared" si="22"/>
        <v>3.0659254392911991E-6</v>
      </c>
    </row>
    <row r="1419" spans="1:33">
      <c r="A1419" t="s">
        <v>76</v>
      </c>
      <c r="B1419" t="s">
        <v>1</v>
      </c>
      <c r="C1419">
        <v>2006</v>
      </c>
      <c r="D1419">
        <v>0</v>
      </c>
      <c r="E1419">
        <v>10.039999999999999</v>
      </c>
      <c r="F1419">
        <v>28530</v>
      </c>
      <c r="G1419">
        <v>0</v>
      </c>
      <c r="H1419">
        <v>127270</v>
      </c>
      <c r="I1419">
        <v>0</v>
      </c>
      <c r="J1419">
        <v>0</v>
      </c>
      <c r="K1419">
        <v>155800</v>
      </c>
      <c r="Z1419" s="24">
        <v>5.3499999999999999E-2</v>
      </c>
      <c r="AA1419" s="23">
        <v>14037</v>
      </c>
      <c r="AB1419" s="23">
        <v>13044</v>
      </c>
      <c r="AC1419" s="23">
        <v>3774</v>
      </c>
      <c r="AD1419" s="23">
        <v>0</v>
      </c>
      <c r="AE1419" s="23">
        <v>0</v>
      </c>
      <c r="AF1419" s="23">
        <v>30855</v>
      </c>
      <c r="AG1419">
        <f t="shared" si="22"/>
        <v>8.3864476444441437E-6</v>
      </c>
    </row>
    <row r="1420" spans="1:33">
      <c r="A1420" t="s">
        <v>77</v>
      </c>
      <c r="B1420" t="s">
        <v>1</v>
      </c>
      <c r="C1420">
        <v>1988</v>
      </c>
      <c r="D1420">
        <v>0</v>
      </c>
      <c r="E1420">
        <v>7</v>
      </c>
      <c r="F1420">
        <v>5255</v>
      </c>
      <c r="G1420">
        <v>2905</v>
      </c>
      <c r="H1420">
        <v>0</v>
      </c>
      <c r="I1420">
        <v>21</v>
      </c>
      <c r="J1420">
        <v>0</v>
      </c>
      <c r="K1420">
        <v>8181</v>
      </c>
      <c r="Z1420" s="24">
        <v>5.3499999999999999E-2</v>
      </c>
      <c r="AA1420" s="23">
        <v>48675</v>
      </c>
      <c r="AB1420" s="23">
        <v>22975</v>
      </c>
      <c r="AC1420" s="23">
        <v>0</v>
      </c>
      <c r="AD1420" s="23">
        <v>939</v>
      </c>
      <c r="AE1420" s="23">
        <v>20266</v>
      </c>
      <c r="AF1420" s="23">
        <v>92855</v>
      </c>
      <c r="AG1420">
        <f t="shared" si="22"/>
        <v>2.5238165484519884E-5</v>
      </c>
    </row>
    <row r="1421" spans="1:33">
      <c r="A1421" t="s">
        <v>77</v>
      </c>
      <c r="B1421" t="s">
        <v>1</v>
      </c>
      <c r="C1421">
        <v>1989</v>
      </c>
      <c r="D1421">
        <v>0</v>
      </c>
      <c r="E1421">
        <v>7.92</v>
      </c>
      <c r="F1421">
        <v>3626</v>
      </c>
      <c r="G1421">
        <v>2189</v>
      </c>
      <c r="H1421">
        <v>0</v>
      </c>
      <c r="I1421">
        <v>21</v>
      </c>
      <c r="J1421">
        <v>0</v>
      </c>
      <c r="K1421">
        <v>5836</v>
      </c>
      <c r="Z1421" s="24">
        <v>5.3499999999999999E-2</v>
      </c>
      <c r="AA1421" s="23">
        <v>53689</v>
      </c>
      <c r="AB1421" s="23">
        <v>21438</v>
      </c>
      <c r="AC1421" s="23">
        <v>34434</v>
      </c>
      <c r="AD1421" s="23">
        <v>0</v>
      </c>
      <c r="AE1421" s="23">
        <v>473</v>
      </c>
      <c r="AF1421" s="23">
        <v>110034</v>
      </c>
      <c r="AG1421">
        <f t="shared" si="22"/>
        <v>2.9907450335724095E-5</v>
      </c>
    </row>
    <row r="1422" spans="1:33">
      <c r="A1422" t="s">
        <v>77</v>
      </c>
      <c r="B1422" t="s">
        <v>1</v>
      </c>
      <c r="C1422">
        <v>1990</v>
      </c>
      <c r="D1422">
        <v>0</v>
      </c>
      <c r="E1422">
        <v>6.62</v>
      </c>
      <c r="F1422">
        <v>3685</v>
      </c>
      <c r="G1422">
        <v>2488</v>
      </c>
      <c r="H1422">
        <v>0</v>
      </c>
      <c r="I1422">
        <v>22</v>
      </c>
      <c r="J1422">
        <v>0</v>
      </c>
      <c r="K1422">
        <v>6195</v>
      </c>
      <c r="Z1422" s="24">
        <v>5.3499999999999999E-2</v>
      </c>
      <c r="AA1422" s="23">
        <v>12818667</v>
      </c>
      <c r="AB1422" s="23">
        <v>11496918</v>
      </c>
      <c r="AC1422" s="23">
        <v>20332394</v>
      </c>
      <c r="AD1422" s="23">
        <v>119263</v>
      </c>
      <c r="AE1422" s="23">
        <v>520824</v>
      </c>
      <c r="AF1422" s="23">
        <v>45288066</v>
      </c>
      <c r="AG1422">
        <f t="shared" si="22"/>
        <v>1.2309382415398831E-2</v>
      </c>
    </row>
    <row r="1423" spans="1:33">
      <c r="A1423" t="s">
        <v>77</v>
      </c>
      <c r="B1423" t="s">
        <v>1</v>
      </c>
      <c r="C1423">
        <v>1991</v>
      </c>
      <c r="D1423">
        <v>0</v>
      </c>
      <c r="E1423">
        <v>8.9499999999999993</v>
      </c>
      <c r="F1423">
        <v>3691</v>
      </c>
      <c r="G1423">
        <v>2384</v>
      </c>
      <c r="H1423">
        <v>0</v>
      </c>
      <c r="I1423">
        <v>11</v>
      </c>
      <c r="J1423">
        <v>0</v>
      </c>
      <c r="K1423">
        <v>6086</v>
      </c>
      <c r="Z1423" s="24">
        <v>5.3600000000000002E-2</v>
      </c>
      <c r="AA1423" s="23">
        <v>8836</v>
      </c>
      <c r="AB1423" s="23">
        <v>7037</v>
      </c>
      <c r="AC1423" s="23">
        <v>0</v>
      </c>
      <c r="AD1423" s="23">
        <v>95</v>
      </c>
      <c r="AE1423" s="23">
        <v>2258</v>
      </c>
      <c r="AF1423" s="23">
        <v>18226</v>
      </c>
      <c r="AG1423">
        <f t="shared" si="22"/>
        <v>4.9538614411809748E-6</v>
      </c>
    </row>
    <row r="1424" spans="1:33">
      <c r="A1424" t="s">
        <v>77</v>
      </c>
      <c r="B1424" t="s">
        <v>1</v>
      </c>
      <c r="C1424">
        <v>1992</v>
      </c>
      <c r="D1424">
        <v>0</v>
      </c>
      <c r="E1424">
        <v>8.98</v>
      </c>
      <c r="F1424">
        <v>3628</v>
      </c>
      <c r="G1424">
        <v>2462</v>
      </c>
      <c r="H1424">
        <v>0</v>
      </c>
      <c r="I1424">
        <v>23</v>
      </c>
      <c r="J1424">
        <v>0</v>
      </c>
      <c r="K1424">
        <v>6113</v>
      </c>
      <c r="Z1424" s="24">
        <v>5.3600000000000002E-2</v>
      </c>
      <c r="AA1424" s="23">
        <v>25624</v>
      </c>
      <c r="AB1424" s="23">
        <v>14394</v>
      </c>
      <c r="AC1424" s="23">
        <v>6581</v>
      </c>
      <c r="AD1424" s="23">
        <v>196</v>
      </c>
      <c r="AE1424" s="23">
        <v>3248</v>
      </c>
      <c r="AF1424" s="23">
        <v>50043</v>
      </c>
      <c r="AG1424">
        <f t="shared" si="22"/>
        <v>1.3601782514046938E-5</v>
      </c>
    </row>
    <row r="1425" spans="1:33">
      <c r="A1425" t="s">
        <v>77</v>
      </c>
      <c r="B1425" t="s">
        <v>1</v>
      </c>
      <c r="C1425">
        <v>1993</v>
      </c>
      <c r="D1425">
        <v>0</v>
      </c>
      <c r="E1425">
        <v>7.17</v>
      </c>
      <c r="F1425">
        <v>1890</v>
      </c>
      <c r="G1425">
        <v>1181</v>
      </c>
      <c r="H1425">
        <v>0</v>
      </c>
      <c r="I1425">
        <v>11</v>
      </c>
      <c r="J1425">
        <v>0</v>
      </c>
      <c r="K1425">
        <v>3082</v>
      </c>
      <c r="Z1425" s="24">
        <v>5.3600000000000002E-2</v>
      </c>
      <c r="AA1425" s="23">
        <v>18663</v>
      </c>
      <c r="AB1425" s="23">
        <v>39585</v>
      </c>
      <c r="AC1425" s="23">
        <v>2585</v>
      </c>
      <c r="AD1425" s="23">
        <v>0</v>
      </c>
      <c r="AE1425" s="23">
        <v>0</v>
      </c>
      <c r="AF1425" s="23">
        <v>60833</v>
      </c>
      <c r="AG1425">
        <f t="shared" si="22"/>
        <v>1.6534525022021411E-5</v>
      </c>
    </row>
    <row r="1426" spans="1:33">
      <c r="A1426" t="s">
        <v>78</v>
      </c>
      <c r="B1426" t="s">
        <v>1</v>
      </c>
      <c r="C1426">
        <v>1988</v>
      </c>
      <c r="D1426">
        <v>0</v>
      </c>
      <c r="E1426">
        <v>4</v>
      </c>
      <c r="F1426">
        <v>23506</v>
      </c>
      <c r="G1426">
        <v>18225</v>
      </c>
      <c r="H1426">
        <v>0</v>
      </c>
      <c r="I1426">
        <v>0</v>
      </c>
      <c r="J1426">
        <v>0</v>
      </c>
      <c r="K1426">
        <v>41731</v>
      </c>
      <c r="Z1426" s="24">
        <v>5.3600000000000002E-2</v>
      </c>
      <c r="AA1426" s="23">
        <v>34548</v>
      </c>
      <c r="AB1426" s="23">
        <v>38994</v>
      </c>
      <c r="AC1426" s="23">
        <v>0</v>
      </c>
      <c r="AD1426" s="23">
        <v>0</v>
      </c>
      <c r="AE1426" s="23">
        <v>5123</v>
      </c>
      <c r="AF1426" s="23">
        <v>78665</v>
      </c>
      <c r="AG1426">
        <f t="shared" si="22"/>
        <v>2.138129651434771E-5</v>
      </c>
    </row>
    <row r="1427" spans="1:33">
      <c r="A1427" t="s">
        <v>78</v>
      </c>
      <c r="B1427" t="s">
        <v>1</v>
      </c>
      <c r="C1427">
        <v>1989</v>
      </c>
      <c r="D1427">
        <v>0</v>
      </c>
      <c r="E1427">
        <v>7.48</v>
      </c>
      <c r="F1427">
        <v>24473</v>
      </c>
      <c r="G1427">
        <v>15054</v>
      </c>
      <c r="H1427">
        <v>0</v>
      </c>
      <c r="I1427">
        <v>0</v>
      </c>
      <c r="J1427">
        <v>0</v>
      </c>
      <c r="K1427">
        <v>39527</v>
      </c>
      <c r="Z1427" s="24">
        <v>5.3600000000000002E-2</v>
      </c>
      <c r="AA1427" s="23">
        <v>228243</v>
      </c>
      <c r="AB1427" s="23">
        <v>76176</v>
      </c>
      <c r="AC1427" s="23">
        <v>97676</v>
      </c>
      <c r="AD1427" s="23">
        <v>158</v>
      </c>
      <c r="AE1427" s="23">
        <v>6762</v>
      </c>
      <c r="AF1427" s="23">
        <v>409015</v>
      </c>
      <c r="AG1427">
        <f t="shared" si="22"/>
        <v>1.1117105439288029E-4</v>
      </c>
    </row>
    <row r="1428" spans="1:33">
      <c r="A1428" t="s">
        <v>78</v>
      </c>
      <c r="B1428" t="s">
        <v>1</v>
      </c>
      <c r="C1428">
        <v>1990</v>
      </c>
      <c r="D1428">
        <v>0</v>
      </c>
      <c r="E1428">
        <v>4.95</v>
      </c>
      <c r="F1428">
        <v>24161</v>
      </c>
      <c r="G1428">
        <v>17153</v>
      </c>
      <c r="H1428">
        <v>0</v>
      </c>
      <c r="I1428">
        <v>0</v>
      </c>
      <c r="J1428">
        <v>0</v>
      </c>
      <c r="K1428">
        <v>41314</v>
      </c>
      <c r="Z1428" s="24">
        <v>5.3699999999999998E-2</v>
      </c>
      <c r="AA1428" s="23">
        <v>67302</v>
      </c>
      <c r="AB1428" s="23">
        <v>21189</v>
      </c>
      <c r="AC1428" s="23">
        <v>34468</v>
      </c>
      <c r="AD1428" s="23">
        <v>0</v>
      </c>
      <c r="AE1428" s="23">
        <v>0</v>
      </c>
      <c r="AF1428" s="23">
        <v>122959</v>
      </c>
      <c r="AG1428">
        <f t="shared" si="22"/>
        <v>3.3420489901578596E-5</v>
      </c>
    </row>
    <row r="1429" spans="1:33">
      <c r="A1429" t="s">
        <v>78</v>
      </c>
      <c r="B1429" t="s">
        <v>1</v>
      </c>
      <c r="C1429">
        <v>1991</v>
      </c>
      <c r="D1429">
        <v>0</v>
      </c>
      <c r="E1429">
        <v>11.99</v>
      </c>
      <c r="F1429">
        <v>26253</v>
      </c>
      <c r="G1429">
        <v>18322</v>
      </c>
      <c r="H1429">
        <v>0</v>
      </c>
      <c r="I1429">
        <v>0</v>
      </c>
      <c r="J1429">
        <v>0</v>
      </c>
      <c r="K1429">
        <v>44575</v>
      </c>
      <c r="Z1429" s="24">
        <v>5.3699999999999998E-2</v>
      </c>
      <c r="AA1429" s="23">
        <v>268942</v>
      </c>
      <c r="AB1429" s="23">
        <v>185035</v>
      </c>
      <c r="AC1429" s="23">
        <v>176905</v>
      </c>
      <c r="AD1429" s="23">
        <v>1674</v>
      </c>
      <c r="AE1429" s="23">
        <v>30802</v>
      </c>
      <c r="AF1429" s="23">
        <v>663358</v>
      </c>
      <c r="AG1429">
        <f t="shared" si="22"/>
        <v>1.8030196520898325E-4</v>
      </c>
    </row>
    <row r="1430" spans="1:33">
      <c r="A1430" t="s">
        <v>78</v>
      </c>
      <c r="B1430" t="s">
        <v>1</v>
      </c>
      <c r="C1430">
        <v>1992</v>
      </c>
      <c r="D1430">
        <v>0</v>
      </c>
      <c r="E1430">
        <v>12.44</v>
      </c>
      <c r="F1430">
        <v>26091</v>
      </c>
      <c r="G1430">
        <v>19088</v>
      </c>
      <c r="H1430">
        <v>0</v>
      </c>
      <c r="I1430">
        <v>0</v>
      </c>
      <c r="J1430">
        <v>0</v>
      </c>
      <c r="K1430">
        <v>45179</v>
      </c>
      <c r="Z1430" s="24">
        <v>5.3699999999999998E-2</v>
      </c>
      <c r="AA1430" s="23">
        <v>3343073</v>
      </c>
      <c r="AB1430" s="23">
        <v>2957410</v>
      </c>
      <c r="AC1430" s="23">
        <v>2076133</v>
      </c>
      <c r="AD1430" s="23">
        <v>0</v>
      </c>
      <c r="AE1430" s="23">
        <v>0</v>
      </c>
      <c r="AF1430" s="23">
        <v>8376616</v>
      </c>
      <c r="AG1430">
        <f t="shared" si="22"/>
        <v>2.2767801497849014E-3</v>
      </c>
    </row>
    <row r="1431" spans="1:33">
      <c r="A1431" t="s">
        <v>78</v>
      </c>
      <c r="B1431" t="s">
        <v>1</v>
      </c>
      <c r="C1431">
        <v>1993</v>
      </c>
      <c r="D1431">
        <v>0</v>
      </c>
      <c r="E1431">
        <v>5.65</v>
      </c>
      <c r="F1431">
        <v>30460</v>
      </c>
      <c r="G1431">
        <v>18540</v>
      </c>
      <c r="H1431">
        <v>0</v>
      </c>
      <c r="I1431">
        <v>0</v>
      </c>
      <c r="J1431">
        <v>0</v>
      </c>
      <c r="K1431">
        <v>49000</v>
      </c>
      <c r="Z1431" s="24">
        <v>5.3800000000000001E-2</v>
      </c>
      <c r="AA1431" s="23">
        <v>4015</v>
      </c>
      <c r="AB1431" s="23">
        <v>934</v>
      </c>
      <c r="AC1431" s="23">
        <v>0</v>
      </c>
      <c r="AD1431" s="23">
        <v>194</v>
      </c>
      <c r="AE1431" s="23">
        <v>850</v>
      </c>
      <c r="AF1431" s="23">
        <v>5993</v>
      </c>
      <c r="AG1431">
        <f t="shared" si="22"/>
        <v>1.6289087905737726E-6</v>
      </c>
    </row>
    <row r="1432" spans="1:33">
      <c r="A1432" t="s">
        <v>78</v>
      </c>
      <c r="B1432" t="s">
        <v>1</v>
      </c>
      <c r="C1432">
        <v>1994</v>
      </c>
      <c r="D1432">
        <v>0</v>
      </c>
      <c r="E1432">
        <v>9.9</v>
      </c>
      <c r="F1432">
        <v>29606</v>
      </c>
      <c r="G1432">
        <v>19650</v>
      </c>
      <c r="H1432">
        <v>0</v>
      </c>
      <c r="I1432">
        <v>0</v>
      </c>
      <c r="J1432">
        <v>0</v>
      </c>
      <c r="K1432">
        <v>49256</v>
      </c>
      <c r="Z1432" s="24">
        <v>5.3800000000000001E-2</v>
      </c>
      <c r="AA1432" s="23">
        <v>192593</v>
      </c>
      <c r="AB1432" s="23">
        <v>64261</v>
      </c>
      <c r="AC1432" s="23">
        <v>99014</v>
      </c>
      <c r="AD1432" s="23">
        <v>122</v>
      </c>
      <c r="AE1432" s="23">
        <v>8486</v>
      </c>
      <c r="AF1432" s="23">
        <v>364476</v>
      </c>
      <c r="AG1432">
        <f t="shared" si="22"/>
        <v>9.9065269539991049E-5</v>
      </c>
    </row>
    <row r="1433" spans="1:33">
      <c r="A1433" t="s">
        <v>78</v>
      </c>
      <c r="B1433" t="s">
        <v>1</v>
      </c>
      <c r="C1433">
        <v>1995</v>
      </c>
      <c r="D1433">
        <v>0</v>
      </c>
      <c r="E1433">
        <v>9.24</v>
      </c>
      <c r="F1433">
        <v>29132</v>
      </c>
      <c r="G1433">
        <v>22259</v>
      </c>
      <c r="H1433">
        <v>0</v>
      </c>
      <c r="I1433">
        <v>0</v>
      </c>
      <c r="J1433">
        <v>0</v>
      </c>
      <c r="K1433">
        <v>51391</v>
      </c>
      <c r="Z1433" s="24">
        <v>5.3800000000000001E-2</v>
      </c>
      <c r="AA1433" s="23">
        <v>3157205</v>
      </c>
      <c r="AB1433" s="23">
        <v>3402509</v>
      </c>
      <c r="AC1433" s="23">
        <v>1376258</v>
      </c>
      <c r="AD1433" s="23">
        <v>95712</v>
      </c>
      <c r="AE1433" s="23">
        <v>842355</v>
      </c>
      <c r="AF1433" s="23">
        <v>8874039</v>
      </c>
      <c r="AG1433">
        <f t="shared" si="22"/>
        <v>2.4119806666101271E-3</v>
      </c>
    </row>
    <row r="1434" spans="1:33">
      <c r="A1434" t="s">
        <v>78</v>
      </c>
      <c r="B1434" t="s">
        <v>1</v>
      </c>
      <c r="C1434">
        <v>1996</v>
      </c>
      <c r="D1434">
        <v>0</v>
      </c>
      <c r="E1434">
        <v>10.91</v>
      </c>
      <c r="F1434">
        <v>31310</v>
      </c>
      <c r="G1434">
        <v>24766</v>
      </c>
      <c r="H1434">
        <v>0</v>
      </c>
      <c r="I1434">
        <v>0</v>
      </c>
      <c r="J1434">
        <v>0</v>
      </c>
      <c r="K1434">
        <v>56076</v>
      </c>
      <c r="Z1434" s="24">
        <v>5.3800000000000001E-2</v>
      </c>
      <c r="AA1434" s="23">
        <v>9787382</v>
      </c>
      <c r="AB1434" s="23">
        <v>7461482</v>
      </c>
      <c r="AC1434" s="23">
        <v>3968240</v>
      </c>
      <c r="AD1434" s="23">
        <v>74931</v>
      </c>
      <c r="AE1434" s="23">
        <v>0</v>
      </c>
      <c r="AF1434" s="23">
        <v>21292035</v>
      </c>
      <c r="AG1434">
        <f t="shared" si="22"/>
        <v>5.7872155816293073E-3</v>
      </c>
    </row>
    <row r="1435" spans="1:33">
      <c r="A1435" t="s">
        <v>78</v>
      </c>
      <c r="B1435" t="s">
        <v>1</v>
      </c>
      <c r="C1435">
        <v>1997</v>
      </c>
      <c r="D1435">
        <v>0</v>
      </c>
      <c r="E1435">
        <v>13.63</v>
      </c>
      <c r="F1435">
        <v>32285</v>
      </c>
      <c r="G1435">
        <v>27901</v>
      </c>
      <c r="H1435">
        <v>0</v>
      </c>
      <c r="I1435">
        <v>0</v>
      </c>
      <c r="J1435">
        <v>0</v>
      </c>
      <c r="K1435">
        <v>60186</v>
      </c>
      <c r="Z1435" s="24">
        <v>5.3899999999999997E-2</v>
      </c>
      <c r="AA1435" s="23">
        <v>36024</v>
      </c>
      <c r="AB1435" s="23">
        <v>15514</v>
      </c>
      <c r="AC1435" s="23">
        <v>18782</v>
      </c>
      <c r="AD1435" s="23">
        <v>0</v>
      </c>
      <c r="AE1435" s="23">
        <v>137839</v>
      </c>
      <c r="AF1435" s="23">
        <v>208159</v>
      </c>
      <c r="AG1435">
        <f t="shared" si="22"/>
        <v>5.6578011836650413E-5</v>
      </c>
    </row>
    <row r="1436" spans="1:33">
      <c r="A1436" t="s">
        <v>78</v>
      </c>
      <c r="B1436" t="s">
        <v>1</v>
      </c>
      <c r="C1436">
        <v>1998</v>
      </c>
      <c r="D1436">
        <v>0</v>
      </c>
      <c r="E1436">
        <v>12.25</v>
      </c>
      <c r="F1436">
        <v>36767</v>
      </c>
      <c r="G1436">
        <v>27969</v>
      </c>
      <c r="H1436">
        <v>0</v>
      </c>
      <c r="I1436">
        <v>60</v>
      </c>
      <c r="J1436">
        <v>0</v>
      </c>
      <c r="K1436">
        <v>64796</v>
      </c>
      <c r="Z1436" s="24">
        <v>5.3899999999999997E-2</v>
      </c>
      <c r="AA1436" s="23">
        <v>133088</v>
      </c>
      <c r="AB1436" s="23">
        <v>81714</v>
      </c>
      <c r="AC1436" s="23">
        <v>116785</v>
      </c>
      <c r="AD1436" s="23">
        <v>180</v>
      </c>
      <c r="AE1436" s="23">
        <v>230618</v>
      </c>
      <c r="AF1436" s="23">
        <v>562385</v>
      </c>
      <c r="AG1436">
        <f t="shared" si="22"/>
        <v>1.5285731189501603E-4</v>
      </c>
    </row>
    <row r="1437" spans="1:33">
      <c r="A1437" t="s">
        <v>78</v>
      </c>
      <c r="B1437" t="s">
        <v>1</v>
      </c>
      <c r="C1437">
        <v>1999</v>
      </c>
      <c r="D1437">
        <v>0</v>
      </c>
      <c r="E1437">
        <v>4</v>
      </c>
      <c r="F1437">
        <v>43114</v>
      </c>
      <c r="G1437">
        <v>35016</v>
      </c>
      <c r="H1437">
        <v>0</v>
      </c>
      <c r="I1437">
        <v>31</v>
      </c>
      <c r="J1437">
        <v>0</v>
      </c>
      <c r="K1437">
        <v>78161</v>
      </c>
      <c r="Z1437" s="24">
        <v>5.3899999999999997E-2</v>
      </c>
      <c r="AA1437" s="23">
        <v>2864105</v>
      </c>
      <c r="AB1437" s="23">
        <v>2003559</v>
      </c>
      <c r="AC1437" s="23">
        <v>1240155</v>
      </c>
      <c r="AD1437" s="23">
        <v>20850</v>
      </c>
      <c r="AE1437" s="23">
        <v>8162</v>
      </c>
      <c r="AF1437" s="23">
        <v>6136831</v>
      </c>
      <c r="AG1437">
        <f t="shared" si="22"/>
        <v>1.6680023297456425E-3</v>
      </c>
    </row>
    <row r="1438" spans="1:33">
      <c r="A1438" t="s">
        <v>78</v>
      </c>
      <c r="B1438" t="s">
        <v>1</v>
      </c>
      <c r="C1438">
        <v>2000</v>
      </c>
      <c r="D1438">
        <v>0</v>
      </c>
      <c r="E1438">
        <v>8.91</v>
      </c>
      <c r="F1438">
        <v>42902</v>
      </c>
      <c r="G1438">
        <v>38036</v>
      </c>
      <c r="H1438">
        <v>0</v>
      </c>
      <c r="I1438">
        <v>280</v>
      </c>
      <c r="J1438">
        <v>0</v>
      </c>
      <c r="K1438">
        <v>81218</v>
      </c>
      <c r="Z1438" s="24">
        <v>5.3899999999999997E-2</v>
      </c>
      <c r="AA1438" s="23">
        <v>3297859</v>
      </c>
      <c r="AB1438" s="23">
        <v>2958214</v>
      </c>
      <c r="AC1438" s="23">
        <v>1785093</v>
      </c>
      <c r="AD1438" s="23">
        <v>0</v>
      </c>
      <c r="AE1438" s="23">
        <v>0</v>
      </c>
      <c r="AF1438" s="23">
        <v>8041166</v>
      </c>
      <c r="AG1438">
        <f t="shared" si="22"/>
        <v>2.1856042022130721E-3</v>
      </c>
    </row>
    <row r="1439" spans="1:33">
      <c r="A1439" t="s">
        <v>78</v>
      </c>
      <c r="B1439" t="s">
        <v>1</v>
      </c>
      <c r="C1439">
        <v>2001</v>
      </c>
      <c r="D1439">
        <v>0</v>
      </c>
      <c r="E1439">
        <v>6.48</v>
      </c>
      <c r="F1439">
        <v>45466</v>
      </c>
      <c r="G1439">
        <v>41360</v>
      </c>
      <c r="H1439">
        <v>0</v>
      </c>
      <c r="I1439">
        <v>0</v>
      </c>
      <c r="J1439">
        <v>0</v>
      </c>
      <c r="K1439">
        <v>86826</v>
      </c>
      <c r="Z1439" s="24">
        <v>5.3899999999999997E-2</v>
      </c>
      <c r="AA1439" s="23">
        <v>2480681</v>
      </c>
      <c r="AB1439" s="23">
        <v>3148215</v>
      </c>
      <c r="AC1439" s="23">
        <v>3097342</v>
      </c>
      <c r="AD1439" s="23">
        <v>0</v>
      </c>
      <c r="AE1439" s="23">
        <v>0</v>
      </c>
      <c r="AF1439" s="23">
        <v>8726238</v>
      </c>
      <c r="AG1439">
        <f t="shared" si="22"/>
        <v>2.371808073892691E-3</v>
      </c>
    </row>
    <row r="1440" spans="1:33">
      <c r="A1440" t="s">
        <v>78</v>
      </c>
      <c r="B1440" t="s">
        <v>1</v>
      </c>
      <c r="C1440">
        <v>2002</v>
      </c>
      <c r="D1440">
        <v>0</v>
      </c>
      <c r="E1440">
        <v>2.67</v>
      </c>
      <c r="F1440">
        <v>49640</v>
      </c>
      <c r="G1440">
        <v>44379</v>
      </c>
      <c r="H1440">
        <v>0</v>
      </c>
      <c r="I1440">
        <v>0</v>
      </c>
      <c r="J1440">
        <v>0</v>
      </c>
      <c r="K1440">
        <v>94019</v>
      </c>
      <c r="Z1440" s="24">
        <v>5.4000000000000006E-2</v>
      </c>
      <c r="AA1440" s="23">
        <v>805</v>
      </c>
      <c r="AB1440" s="23">
        <v>265</v>
      </c>
      <c r="AC1440" s="23">
        <v>0</v>
      </c>
      <c r="AD1440" s="23">
        <v>0</v>
      </c>
      <c r="AE1440" s="23">
        <v>0</v>
      </c>
      <c r="AF1440" s="23">
        <v>1070</v>
      </c>
      <c r="AG1440">
        <f t="shared" si="22"/>
        <v>2.9082803369162969E-7</v>
      </c>
    </row>
    <row r="1441" spans="1:33">
      <c r="A1441" t="s">
        <v>78</v>
      </c>
      <c r="B1441" t="s">
        <v>1</v>
      </c>
      <c r="C1441">
        <v>2003</v>
      </c>
      <c r="D1441">
        <v>0</v>
      </c>
      <c r="E1441">
        <v>4.4400000000000004</v>
      </c>
      <c r="F1441">
        <v>51446</v>
      </c>
      <c r="G1441">
        <v>45500</v>
      </c>
      <c r="H1441">
        <v>0</v>
      </c>
      <c r="I1441">
        <v>0</v>
      </c>
      <c r="J1441">
        <v>0</v>
      </c>
      <c r="K1441">
        <v>96946</v>
      </c>
      <c r="Z1441" s="24">
        <v>5.4000000000000006E-2</v>
      </c>
      <c r="AA1441" s="23">
        <v>32036</v>
      </c>
      <c r="AB1441" s="23">
        <v>6350</v>
      </c>
      <c r="AC1441" s="23">
        <v>0</v>
      </c>
      <c r="AD1441" s="23">
        <v>0</v>
      </c>
      <c r="AE1441" s="23">
        <v>623</v>
      </c>
      <c r="AF1441" s="23">
        <v>39009</v>
      </c>
      <c r="AG1441">
        <f t="shared" si="22"/>
        <v>1.0602720342314749E-5</v>
      </c>
    </row>
    <row r="1442" spans="1:33">
      <c r="A1442" t="s">
        <v>78</v>
      </c>
      <c r="B1442" t="s">
        <v>1</v>
      </c>
      <c r="C1442">
        <v>2004</v>
      </c>
      <c r="D1442">
        <v>0</v>
      </c>
      <c r="E1442">
        <v>0.89</v>
      </c>
      <c r="F1442">
        <v>53425</v>
      </c>
      <c r="G1442">
        <v>46585</v>
      </c>
      <c r="H1442">
        <v>0</v>
      </c>
      <c r="I1442">
        <v>0</v>
      </c>
      <c r="J1442">
        <v>0</v>
      </c>
      <c r="K1442">
        <v>100010</v>
      </c>
      <c r="Z1442" s="24">
        <v>5.4000000000000006E-2</v>
      </c>
      <c r="AA1442" s="23">
        <v>39764</v>
      </c>
      <c r="AB1442" s="23">
        <v>32157</v>
      </c>
      <c r="AC1442" s="23">
        <v>0</v>
      </c>
      <c r="AD1442" s="23">
        <v>0</v>
      </c>
      <c r="AE1442" s="23">
        <v>5433</v>
      </c>
      <c r="AF1442" s="23">
        <v>77354</v>
      </c>
      <c r="AG1442">
        <f t="shared" si="22"/>
        <v>2.1024964222600304E-5</v>
      </c>
    </row>
    <row r="1443" spans="1:33">
      <c r="A1443" t="s">
        <v>78</v>
      </c>
      <c r="B1443" t="s">
        <v>1</v>
      </c>
      <c r="C1443">
        <v>2005</v>
      </c>
      <c r="D1443">
        <v>0</v>
      </c>
      <c r="E1443">
        <v>0.95</v>
      </c>
      <c r="F1443">
        <v>57238</v>
      </c>
      <c r="G1443">
        <v>47255</v>
      </c>
      <c r="H1443">
        <v>0</v>
      </c>
      <c r="I1443">
        <v>0</v>
      </c>
      <c r="J1443">
        <v>0</v>
      </c>
      <c r="K1443">
        <v>104493</v>
      </c>
      <c r="Z1443" s="24">
        <v>5.4000000000000006E-2</v>
      </c>
      <c r="AA1443" s="23">
        <v>54476</v>
      </c>
      <c r="AB1443" s="23">
        <v>55038</v>
      </c>
      <c r="AC1443" s="23">
        <v>16459</v>
      </c>
      <c r="AD1443" s="23">
        <v>0</v>
      </c>
      <c r="AE1443" s="23">
        <v>49253</v>
      </c>
      <c r="AF1443" s="23">
        <v>175226</v>
      </c>
      <c r="AG1443">
        <f t="shared" si="22"/>
        <v>4.7626759842663088E-5</v>
      </c>
    </row>
    <row r="1444" spans="1:33">
      <c r="A1444" t="s">
        <v>78</v>
      </c>
      <c r="B1444" t="s">
        <v>1</v>
      </c>
      <c r="C1444">
        <v>2006</v>
      </c>
      <c r="D1444">
        <v>0</v>
      </c>
      <c r="E1444">
        <v>1.79</v>
      </c>
      <c r="F1444">
        <v>65173</v>
      </c>
      <c r="G1444">
        <v>51841</v>
      </c>
      <c r="H1444">
        <v>0</v>
      </c>
      <c r="I1444">
        <v>0</v>
      </c>
      <c r="J1444">
        <v>0</v>
      </c>
      <c r="K1444">
        <v>117014</v>
      </c>
      <c r="Z1444" s="24">
        <v>5.4000000000000006E-2</v>
      </c>
      <c r="AA1444" s="23">
        <v>272745</v>
      </c>
      <c r="AB1444" s="23">
        <v>219240</v>
      </c>
      <c r="AC1444" s="23">
        <v>32172</v>
      </c>
      <c r="AD1444" s="23">
        <v>5477</v>
      </c>
      <c r="AE1444" s="23">
        <v>35041</v>
      </c>
      <c r="AF1444" s="23">
        <v>564675</v>
      </c>
      <c r="AG1444">
        <f t="shared" si="22"/>
        <v>1.5347973824749627E-4</v>
      </c>
    </row>
    <row r="1445" spans="1:33">
      <c r="A1445" t="s">
        <v>79</v>
      </c>
      <c r="B1445" t="s">
        <v>1</v>
      </c>
      <c r="C1445">
        <v>1988</v>
      </c>
      <c r="D1445">
        <v>0</v>
      </c>
      <c r="E1445">
        <v>14.98</v>
      </c>
      <c r="F1445">
        <v>60</v>
      </c>
      <c r="G1445">
        <v>2211</v>
      </c>
      <c r="H1445">
        <v>0</v>
      </c>
      <c r="I1445">
        <v>0</v>
      </c>
      <c r="J1445">
        <v>0</v>
      </c>
      <c r="K1445">
        <v>2271</v>
      </c>
      <c r="Z1445" s="24">
        <v>5.4000000000000006E-2</v>
      </c>
      <c r="AA1445" s="23">
        <v>2859045</v>
      </c>
      <c r="AB1445" s="23">
        <v>1584617</v>
      </c>
      <c r="AC1445" s="23">
        <v>960642</v>
      </c>
      <c r="AD1445" s="23">
        <v>17165</v>
      </c>
      <c r="AE1445" s="23">
        <v>0</v>
      </c>
      <c r="AF1445" s="23">
        <v>5421469</v>
      </c>
      <c r="AG1445">
        <f t="shared" si="22"/>
        <v>1.4735655784954447E-3</v>
      </c>
    </row>
    <row r="1446" spans="1:33">
      <c r="A1446" t="s">
        <v>79</v>
      </c>
      <c r="B1446" t="s">
        <v>1</v>
      </c>
      <c r="C1446">
        <v>1989</v>
      </c>
      <c r="D1446">
        <v>0</v>
      </c>
      <c r="E1446">
        <v>7</v>
      </c>
      <c r="F1446">
        <v>6000</v>
      </c>
      <c r="G1446">
        <v>2500</v>
      </c>
      <c r="H1446">
        <v>0</v>
      </c>
      <c r="I1446">
        <v>0</v>
      </c>
      <c r="J1446">
        <v>0</v>
      </c>
      <c r="K1446">
        <v>8500</v>
      </c>
      <c r="Z1446" s="24">
        <v>5.4000000000000006E-2</v>
      </c>
      <c r="AA1446" s="23">
        <v>10654059</v>
      </c>
      <c r="AB1446" s="23">
        <v>9060957</v>
      </c>
      <c r="AC1446" s="23">
        <v>1376517</v>
      </c>
      <c r="AD1446" s="23">
        <v>0</v>
      </c>
      <c r="AE1446" s="23">
        <v>0</v>
      </c>
      <c r="AF1446" s="23">
        <v>21091533</v>
      </c>
      <c r="AG1446">
        <f t="shared" si="22"/>
        <v>5.7327187569459065E-3</v>
      </c>
    </row>
    <row r="1447" spans="1:33">
      <c r="A1447" t="s">
        <v>79</v>
      </c>
      <c r="B1447" t="s">
        <v>1</v>
      </c>
      <c r="C1447">
        <v>1990</v>
      </c>
      <c r="D1447">
        <v>0</v>
      </c>
      <c r="E1447">
        <v>7</v>
      </c>
      <c r="F1447">
        <v>9020</v>
      </c>
      <c r="G1447">
        <v>1680</v>
      </c>
      <c r="H1447">
        <v>0</v>
      </c>
      <c r="I1447">
        <v>0</v>
      </c>
      <c r="J1447">
        <v>0</v>
      </c>
      <c r="K1447">
        <v>10700</v>
      </c>
      <c r="Z1447" s="24">
        <v>5.4100000000000002E-2</v>
      </c>
      <c r="AA1447" s="23">
        <v>26388</v>
      </c>
      <c r="AB1447" s="23">
        <v>15961</v>
      </c>
      <c r="AC1447" s="23">
        <v>6613</v>
      </c>
      <c r="AD1447" s="23">
        <v>199</v>
      </c>
      <c r="AE1447" s="23">
        <v>3479</v>
      </c>
      <c r="AF1447" s="23">
        <v>52640</v>
      </c>
      <c r="AG1447">
        <f t="shared" si="22"/>
        <v>1.4307652050025595E-5</v>
      </c>
    </row>
    <row r="1448" spans="1:33">
      <c r="A1448" t="s">
        <v>79</v>
      </c>
      <c r="B1448" t="s">
        <v>1</v>
      </c>
      <c r="C1448">
        <v>1991</v>
      </c>
      <c r="D1448">
        <v>0</v>
      </c>
      <c r="E1448">
        <v>6.54</v>
      </c>
      <c r="F1448">
        <v>11280</v>
      </c>
      <c r="G1448">
        <v>2880</v>
      </c>
      <c r="H1448">
        <v>0</v>
      </c>
      <c r="I1448">
        <v>0</v>
      </c>
      <c r="J1448">
        <v>0</v>
      </c>
      <c r="K1448">
        <v>14160</v>
      </c>
      <c r="Z1448" s="24">
        <v>5.4100000000000002E-2</v>
      </c>
      <c r="AA1448" s="23">
        <v>89000</v>
      </c>
      <c r="AB1448" s="23">
        <v>117896</v>
      </c>
      <c r="AC1448" s="23">
        <v>0</v>
      </c>
      <c r="AD1448" s="23">
        <v>0</v>
      </c>
      <c r="AE1448" s="23">
        <v>0</v>
      </c>
      <c r="AF1448" s="23">
        <v>206896</v>
      </c>
      <c r="AG1448">
        <f t="shared" si="22"/>
        <v>5.6234726036134036E-5</v>
      </c>
    </row>
    <row r="1449" spans="1:33">
      <c r="A1449" t="s">
        <v>79</v>
      </c>
      <c r="B1449" t="s">
        <v>1</v>
      </c>
      <c r="C1449">
        <v>1992</v>
      </c>
      <c r="D1449">
        <v>0</v>
      </c>
      <c r="E1449">
        <v>10</v>
      </c>
      <c r="F1449">
        <v>2000</v>
      </c>
      <c r="G1449">
        <v>1000</v>
      </c>
      <c r="H1449">
        <v>0</v>
      </c>
      <c r="I1449">
        <v>0</v>
      </c>
      <c r="J1449">
        <v>0</v>
      </c>
      <c r="K1449">
        <v>3000</v>
      </c>
      <c r="Z1449" s="24">
        <v>5.4100000000000002E-2</v>
      </c>
      <c r="AA1449" s="23">
        <v>35746</v>
      </c>
      <c r="AB1449" s="23">
        <v>24616</v>
      </c>
      <c r="AC1449" s="23">
        <v>24147</v>
      </c>
      <c r="AD1449" s="23">
        <v>0</v>
      </c>
      <c r="AE1449" s="23">
        <v>156749</v>
      </c>
      <c r="AF1449" s="23">
        <v>241258</v>
      </c>
      <c r="AG1449">
        <f t="shared" si="22"/>
        <v>6.5574382946145042E-5</v>
      </c>
    </row>
    <row r="1450" spans="1:33">
      <c r="A1450" t="s">
        <v>79</v>
      </c>
      <c r="B1450" t="s">
        <v>1</v>
      </c>
      <c r="C1450">
        <v>1993</v>
      </c>
      <c r="D1450">
        <v>0</v>
      </c>
      <c r="E1450">
        <v>15.38</v>
      </c>
      <c r="F1450">
        <v>6000</v>
      </c>
      <c r="G1450">
        <v>3000</v>
      </c>
      <c r="H1450">
        <v>0</v>
      </c>
      <c r="I1450">
        <v>0</v>
      </c>
      <c r="J1450">
        <v>0</v>
      </c>
      <c r="K1450">
        <v>9000</v>
      </c>
      <c r="Z1450" s="24">
        <v>5.4100000000000002E-2</v>
      </c>
      <c r="AA1450" s="23">
        <v>1971825</v>
      </c>
      <c r="AB1450" s="23">
        <v>2659750</v>
      </c>
      <c r="AC1450" s="23">
        <v>3787906</v>
      </c>
      <c r="AD1450" s="23">
        <v>12985</v>
      </c>
      <c r="AE1450" s="23">
        <v>0</v>
      </c>
      <c r="AF1450" s="23">
        <v>8432466</v>
      </c>
      <c r="AG1450">
        <f t="shared" si="22"/>
        <v>2.2919602859360019E-3</v>
      </c>
    </row>
    <row r="1451" spans="1:33">
      <c r="A1451" t="s">
        <v>79</v>
      </c>
      <c r="B1451" t="s">
        <v>1</v>
      </c>
      <c r="C1451">
        <v>1994</v>
      </c>
      <c r="D1451">
        <v>0</v>
      </c>
      <c r="E1451">
        <v>11.35</v>
      </c>
      <c r="F1451">
        <v>13050</v>
      </c>
      <c r="G1451">
        <v>2570</v>
      </c>
      <c r="H1451">
        <v>0</v>
      </c>
      <c r="I1451">
        <v>0</v>
      </c>
      <c r="J1451">
        <v>0</v>
      </c>
      <c r="K1451">
        <v>15620</v>
      </c>
      <c r="Z1451" s="24">
        <v>5.4199999999999998E-2</v>
      </c>
      <c r="AA1451" s="23">
        <v>123513</v>
      </c>
      <c r="AB1451" s="23">
        <v>123217</v>
      </c>
      <c r="AC1451" s="23">
        <v>0</v>
      </c>
      <c r="AD1451" s="23">
        <v>19650</v>
      </c>
      <c r="AE1451" s="23">
        <v>0</v>
      </c>
      <c r="AF1451" s="23">
        <v>266380</v>
      </c>
      <c r="AG1451">
        <f t="shared" si="22"/>
        <v>7.2402590294183477E-5</v>
      </c>
    </row>
    <row r="1452" spans="1:33">
      <c r="A1452" t="s">
        <v>79</v>
      </c>
      <c r="B1452" t="s">
        <v>1</v>
      </c>
      <c r="C1452">
        <v>1995</v>
      </c>
      <c r="D1452">
        <v>0</v>
      </c>
      <c r="E1452">
        <v>11.35</v>
      </c>
      <c r="F1452">
        <v>13050</v>
      </c>
      <c r="G1452">
        <v>2570</v>
      </c>
      <c r="H1452">
        <v>0</v>
      </c>
      <c r="I1452">
        <v>0</v>
      </c>
      <c r="J1452">
        <v>0</v>
      </c>
      <c r="K1452">
        <v>15620</v>
      </c>
      <c r="Z1452" s="24">
        <v>5.4299999999999994E-2</v>
      </c>
      <c r="AA1452" s="23">
        <v>10587</v>
      </c>
      <c r="AB1452" s="23">
        <v>10365</v>
      </c>
      <c r="AC1452" s="23">
        <v>0</v>
      </c>
      <c r="AD1452" s="23">
        <v>0</v>
      </c>
      <c r="AE1452" s="23">
        <v>0</v>
      </c>
      <c r="AF1452" s="23">
        <v>20952</v>
      </c>
      <c r="AG1452">
        <f t="shared" si="22"/>
        <v>5.6947934223430146E-6</v>
      </c>
    </row>
    <row r="1453" spans="1:33">
      <c r="A1453" t="s">
        <v>79</v>
      </c>
      <c r="B1453" t="s">
        <v>1</v>
      </c>
      <c r="C1453">
        <v>1996</v>
      </c>
      <c r="D1453">
        <v>0</v>
      </c>
      <c r="E1453">
        <v>9.48</v>
      </c>
      <c r="F1453">
        <v>13100</v>
      </c>
      <c r="G1453">
        <v>5998</v>
      </c>
      <c r="H1453">
        <v>0</v>
      </c>
      <c r="I1453">
        <v>0</v>
      </c>
      <c r="J1453">
        <v>0</v>
      </c>
      <c r="K1453">
        <v>19098</v>
      </c>
      <c r="Z1453" s="24">
        <v>5.4299999999999994E-2</v>
      </c>
      <c r="AA1453" s="23">
        <v>329312</v>
      </c>
      <c r="AB1453" s="23">
        <v>55272</v>
      </c>
      <c r="AC1453" s="23">
        <v>75078</v>
      </c>
      <c r="AD1453" s="23">
        <v>775</v>
      </c>
      <c r="AE1453" s="23">
        <v>11723</v>
      </c>
      <c r="AF1453" s="23">
        <v>472160</v>
      </c>
      <c r="AG1453">
        <f t="shared" si="22"/>
        <v>1.2833398540919614E-4</v>
      </c>
    </row>
    <row r="1454" spans="1:33">
      <c r="A1454" t="s">
        <v>79</v>
      </c>
      <c r="B1454" t="s">
        <v>1</v>
      </c>
      <c r="C1454">
        <v>1997</v>
      </c>
      <c r="D1454">
        <v>0</v>
      </c>
      <c r="E1454">
        <v>4.3099999999999996</v>
      </c>
      <c r="F1454">
        <v>18100</v>
      </c>
      <c r="G1454">
        <v>4126</v>
      </c>
      <c r="H1454">
        <v>0</v>
      </c>
      <c r="I1454">
        <v>0</v>
      </c>
      <c r="J1454">
        <v>0</v>
      </c>
      <c r="K1454">
        <v>22226</v>
      </c>
      <c r="Z1454" s="24">
        <v>5.4299999999999994E-2</v>
      </c>
      <c r="AA1454" s="23">
        <v>3349065</v>
      </c>
      <c r="AB1454" s="23">
        <v>3301670</v>
      </c>
      <c r="AC1454" s="23">
        <v>1396395</v>
      </c>
      <c r="AD1454" s="23">
        <v>93697</v>
      </c>
      <c r="AE1454" s="23">
        <v>691811</v>
      </c>
      <c r="AF1454" s="23">
        <v>8832638</v>
      </c>
      <c r="AG1454">
        <f t="shared" si="22"/>
        <v>2.4007277961214661E-3</v>
      </c>
    </row>
    <row r="1455" spans="1:33">
      <c r="A1455" t="s">
        <v>79</v>
      </c>
      <c r="B1455" t="s">
        <v>1</v>
      </c>
      <c r="C1455">
        <v>1998</v>
      </c>
      <c r="D1455">
        <v>0</v>
      </c>
      <c r="E1455">
        <v>4.46</v>
      </c>
      <c r="F1455">
        <v>18862</v>
      </c>
      <c r="G1455">
        <v>2572</v>
      </c>
      <c r="H1455">
        <v>0</v>
      </c>
      <c r="I1455">
        <v>0</v>
      </c>
      <c r="J1455">
        <v>0</v>
      </c>
      <c r="K1455">
        <v>21434</v>
      </c>
      <c r="Z1455" s="24">
        <v>5.4299999999999994E-2</v>
      </c>
      <c r="AA1455" s="23">
        <v>8863749</v>
      </c>
      <c r="AB1455" s="23">
        <v>6283856</v>
      </c>
      <c r="AC1455" s="23">
        <v>3720445</v>
      </c>
      <c r="AD1455" s="23">
        <v>70090</v>
      </c>
      <c r="AE1455" s="23">
        <v>0</v>
      </c>
      <c r="AF1455" s="23">
        <v>18938140</v>
      </c>
      <c r="AG1455">
        <f t="shared" si="22"/>
        <v>5.1474224467072897E-3</v>
      </c>
    </row>
    <row r="1456" spans="1:33">
      <c r="A1456" t="s">
        <v>79</v>
      </c>
      <c r="B1456" t="s">
        <v>1</v>
      </c>
      <c r="C1456">
        <v>1999</v>
      </c>
      <c r="D1456">
        <v>0</v>
      </c>
      <c r="E1456">
        <v>4.46</v>
      </c>
      <c r="F1456">
        <v>18740</v>
      </c>
      <c r="G1456">
        <v>2692</v>
      </c>
      <c r="H1456">
        <v>0</v>
      </c>
      <c r="I1456">
        <v>0</v>
      </c>
      <c r="J1456">
        <v>0</v>
      </c>
      <c r="K1456">
        <v>21432</v>
      </c>
      <c r="Z1456" s="24">
        <v>5.4400000000000004E-2</v>
      </c>
      <c r="AA1456" s="23">
        <v>17382</v>
      </c>
      <c r="AB1456" s="23">
        <v>7459</v>
      </c>
      <c r="AC1456" s="23">
        <v>2123</v>
      </c>
      <c r="AD1456" s="23">
        <v>0</v>
      </c>
      <c r="AE1456" s="23">
        <v>2329</v>
      </c>
      <c r="AF1456" s="23">
        <v>29293</v>
      </c>
      <c r="AG1456">
        <f t="shared" si="22"/>
        <v>7.9618930756344941E-6</v>
      </c>
    </row>
    <row r="1457" spans="1:33">
      <c r="A1457" t="s">
        <v>79</v>
      </c>
      <c r="B1457" t="s">
        <v>1</v>
      </c>
      <c r="C1457">
        <v>2000</v>
      </c>
      <c r="D1457">
        <v>0</v>
      </c>
      <c r="E1457">
        <v>3.07</v>
      </c>
      <c r="F1457">
        <v>29249</v>
      </c>
      <c r="G1457">
        <v>2316</v>
      </c>
      <c r="H1457">
        <v>0</v>
      </c>
      <c r="I1457">
        <v>0</v>
      </c>
      <c r="J1457">
        <v>0</v>
      </c>
      <c r="K1457">
        <v>31565</v>
      </c>
      <c r="Z1457" s="24">
        <v>5.4400000000000004E-2</v>
      </c>
      <c r="AA1457" s="23">
        <v>63877</v>
      </c>
      <c r="AB1457" s="23">
        <v>63704</v>
      </c>
      <c r="AC1457" s="23">
        <v>21691</v>
      </c>
      <c r="AD1457" s="23">
        <v>885</v>
      </c>
      <c r="AE1457" s="23">
        <v>4304</v>
      </c>
      <c r="AF1457" s="23">
        <v>154461</v>
      </c>
      <c r="AG1457">
        <f t="shared" si="22"/>
        <v>4.1982793375740951E-5</v>
      </c>
    </row>
    <row r="1458" spans="1:33">
      <c r="A1458" t="s">
        <v>79</v>
      </c>
      <c r="B1458" t="s">
        <v>1</v>
      </c>
      <c r="C1458">
        <v>2001</v>
      </c>
      <c r="D1458">
        <v>0</v>
      </c>
      <c r="E1458">
        <v>0</v>
      </c>
      <c r="F1458">
        <v>7342</v>
      </c>
      <c r="G1458">
        <v>933</v>
      </c>
      <c r="H1458">
        <v>0</v>
      </c>
      <c r="I1458">
        <v>0</v>
      </c>
      <c r="J1458">
        <v>0</v>
      </c>
      <c r="K1458">
        <v>8275</v>
      </c>
      <c r="Z1458" s="24">
        <v>5.4400000000000004E-2</v>
      </c>
      <c r="AA1458" s="23">
        <v>124864</v>
      </c>
      <c r="AB1458" s="23">
        <v>76174</v>
      </c>
      <c r="AC1458" s="23">
        <v>0</v>
      </c>
      <c r="AD1458" s="23">
        <v>0</v>
      </c>
      <c r="AE1458" s="23">
        <v>0</v>
      </c>
      <c r="AF1458" s="23">
        <v>201038</v>
      </c>
      <c r="AG1458">
        <f t="shared" si="22"/>
        <v>5.4642510502147523E-5</v>
      </c>
    </row>
    <row r="1459" spans="1:33">
      <c r="A1459" t="s">
        <v>79</v>
      </c>
      <c r="B1459" t="s">
        <v>1</v>
      </c>
      <c r="C1459">
        <v>2002</v>
      </c>
      <c r="D1459">
        <v>0</v>
      </c>
      <c r="E1459">
        <v>0</v>
      </c>
      <c r="F1459">
        <v>7687</v>
      </c>
      <c r="G1459">
        <v>3388</v>
      </c>
      <c r="H1459">
        <v>0</v>
      </c>
      <c r="I1459">
        <v>0</v>
      </c>
      <c r="J1459">
        <v>0</v>
      </c>
      <c r="K1459">
        <v>11075</v>
      </c>
      <c r="Z1459" s="24">
        <v>5.4400000000000004E-2</v>
      </c>
      <c r="AA1459" s="23">
        <v>186641</v>
      </c>
      <c r="AB1459" s="23">
        <v>100361</v>
      </c>
      <c r="AC1459" s="23">
        <v>51132</v>
      </c>
      <c r="AD1459" s="23">
        <v>1769</v>
      </c>
      <c r="AE1459" s="23">
        <v>1908</v>
      </c>
      <c r="AF1459" s="23">
        <v>341811</v>
      </c>
      <c r="AG1459">
        <f t="shared" si="22"/>
        <v>9.2904879461840786E-5</v>
      </c>
    </row>
    <row r="1460" spans="1:33">
      <c r="A1460" t="s">
        <v>79</v>
      </c>
      <c r="B1460" t="s">
        <v>1</v>
      </c>
      <c r="C1460">
        <v>2003</v>
      </c>
      <c r="D1460">
        <v>0</v>
      </c>
      <c r="E1460">
        <v>0</v>
      </c>
      <c r="F1460">
        <v>7496</v>
      </c>
      <c r="G1460">
        <v>3746</v>
      </c>
      <c r="H1460">
        <v>0</v>
      </c>
      <c r="I1460">
        <v>0</v>
      </c>
      <c r="J1460">
        <v>0</v>
      </c>
      <c r="K1460">
        <v>11242</v>
      </c>
      <c r="Z1460" s="24">
        <v>5.4400000000000004E-2</v>
      </c>
      <c r="AA1460" s="23">
        <v>238472</v>
      </c>
      <c r="AB1460" s="23">
        <v>77621</v>
      </c>
      <c r="AC1460" s="23">
        <v>103497</v>
      </c>
      <c r="AD1460" s="23">
        <v>144</v>
      </c>
      <c r="AE1460" s="23">
        <v>8073</v>
      </c>
      <c r="AF1460" s="23">
        <v>427807</v>
      </c>
      <c r="AG1460">
        <f t="shared" si="22"/>
        <v>1.1627875570982713E-4</v>
      </c>
    </row>
    <row r="1461" spans="1:33">
      <c r="A1461" t="s">
        <v>79</v>
      </c>
      <c r="B1461" t="s">
        <v>1</v>
      </c>
      <c r="C1461">
        <v>2004</v>
      </c>
      <c r="D1461">
        <v>0</v>
      </c>
      <c r="E1461">
        <v>0</v>
      </c>
      <c r="F1461">
        <v>7525</v>
      </c>
      <c r="G1461">
        <v>3801</v>
      </c>
      <c r="H1461">
        <v>0</v>
      </c>
      <c r="I1461">
        <v>0</v>
      </c>
      <c r="J1461">
        <v>0</v>
      </c>
      <c r="K1461">
        <v>11326</v>
      </c>
      <c r="Z1461" s="24">
        <v>5.4400000000000004E-2</v>
      </c>
      <c r="AA1461" s="23">
        <v>351495</v>
      </c>
      <c r="AB1461" s="23">
        <v>71893</v>
      </c>
      <c r="AC1461" s="23">
        <v>5615</v>
      </c>
      <c r="AD1461" s="23">
        <v>0</v>
      </c>
      <c r="AE1461" s="23">
        <v>25442</v>
      </c>
      <c r="AF1461" s="23">
        <v>454445</v>
      </c>
      <c r="AG1461">
        <f t="shared" si="22"/>
        <v>1.2351901473924546E-4</v>
      </c>
    </row>
    <row r="1462" spans="1:33">
      <c r="A1462" t="s">
        <v>79</v>
      </c>
      <c r="B1462" t="s">
        <v>1</v>
      </c>
      <c r="C1462">
        <v>2005</v>
      </c>
      <c r="D1462">
        <v>0</v>
      </c>
      <c r="E1462">
        <v>6.36</v>
      </c>
      <c r="F1462">
        <v>8211</v>
      </c>
      <c r="G1462">
        <v>2089</v>
      </c>
      <c r="H1462">
        <v>0</v>
      </c>
      <c r="I1462">
        <v>0</v>
      </c>
      <c r="J1462">
        <v>0</v>
      </c>
      <c r="K1462">
        <v>10300</v>
      </c>
      <c r="Z1462" s="24">
        <v>5.4400000000000004E-2</v>
      </c>
      <c r="AA1462" s="23">
        <v>126183</v>
      </c>
      <c r="AB1462" s="23">
        <v>87821</v>
      </c>
      <c r="AC1462" s="23">
        <v>129464</v>
      </c>
      <c r="AD1462" s="23">
        <v>192</v>
      </c>
      <c r="AE1462" s="23">
        <v>280141</v>
      </c>
      <c r="AF1462" s="23">
        <v>623801</v>
      </c>
      <c r="AG1462">
        <f t="shared" si="22"/>
        <v>1.695502974251143E-4</v>
      </c>
    </row>
    <row r="1463" spans="1:33">
      <c r="A1463" t="s">
        <v>79</v>
      </c>
      <c r="B1463" t="s">
        <v>1</v>
      </c>
      <c r="C1463">
        <v>2006</v>
      </c>
      <c r="D1463">
        <v>0</v>
      </c>
      <c r="E1463">
        <v>0</v>
      </c>
      <c r="F1463">
        <v>8211</v>
      </c>
      <c r="G1463">
        <v>2089</v>
      </c>
      <c r="H1463">
        <v>0</v>
      </c>
      <c r="I1463">
        <v>0</v>
      </c>
      <c r="J1463">
        <v>0</v>
      </c>
      <c r="K1463">
        <v>10300</v>
      </c>
      <c r="Z1463" s="24">
        <v>5.45E-2</v>
      </c>
      <c r="AA1463" s="23">
        <v>8827</v>
      </c>
      <c r="AB1463" s="23">
        <v>3033</v>
      </c>
      <c r="AC1463" s="23">
        <v>74</v>
      </c>
      <c r="AD1463" s="23">
        <v>128</v>
      </c>
      <c r="AE1463" s="23">
        <v>1804</v>
      </c>
      <c r="AF1463" s="23">
        <v>13866</v>
      </c>
      <c r="AG1463">
        <f t="shared" si="22"/>
        <v>3.7688051543627453E-6</v>
      </c>
    </row>
    <row r="1464" spans="1:33">
      <c r="A1464" t="s">
        <v>80</v>
      </c>
      <c r="B1464" t="s">
        <v>1</v>
      </c>
      <c r="C1464">
        <v>2001</v>
      </c>
      <c r="D1464">
        <v>0</v>
      </c>
      <c r="E1464">
        <v>25.65</v>
      </c>
      <c r="F1464">
        <v>0</v>
      </c>
      <c r="G1464">
        <v>0</v>
      </c>
      <c r="H1464">
        <v>0</v>
      </c>
      <c r="I1464">
        <v>0</v>
      </c>
      <c r="J1464">
        <v>0</v>
      </c>
      <c r="K1464">
        <v>0</v>
      </c>
      <c r="Z1464" s="24">
        <v>5.45E-2</v>
      </c>
      <c r="AA1464" s="23">
        <v>22392</v>
      </c>
      <c r="AB1464" s="23">
        <v>16480</v>
      </c>
      <c r="AC1464" s="23">
        <v>0</v>
      </c>
      <c r="AD1464" s="23">
        <v>47</v>
      </c>
      <c r="AE1464" s="23">
        <v>1180</v>
      </c>
      <c r="AF1464" s="23">
        <v>40099</v>
      </c>
      <c r="AG1464">
        <f t="shared" si="22"/>
        <v>1.0898984414019308E-5</v>
      </c>
    </row>
    <row r="1465" spans="1:33">
      <c r="A1465" t="s">
        <v>80</v>
      </c>
      <c r="B1465" t="s">
        <v>1</v>
      </c>
      <c r="C1465">
        <v>2002</v>
      </c>
      <c r="D1465">
        <v>0</v>
      </c>
      <c r="E1465">
        <v>0.93</v>
      </c>
      <c r="F1465">
        <v>48227</v>
      </c>
      <c r="G1465">
        <v>53810</v>
      </c>
      <c r="H1465">
        <v>0</v>
      </c>
      <c r="I1465">
        <v>0</v>
      </c>
      <c r="J1465">
        <v>1229</v>
      </c>
      <c r="K1465">
        <v>103266</v>
      </c>
      <c r="Z1465" s="24">
        <v>5.45E-2</v>
      </c>
      <c r="AA1465" s="23">
        <v>57000</v>
      </c>
      <c r="AB1465" s="23">
        <v>15000</v>
      </c>
      <c r="AC1465" s="23">
        <v>23000</v>
      </c>
      <c r="AD1465" s="23">
        <v>400</v>
      </c>
      <c r="AE1465" s="23">
        <v>8600</v>
      </c>
      <c r="AF1465" s="23">
        <v>104000</v>
      </c>
      <c r="AG1465">
        <f t="shared" si="22"/>
        <v>2.8267397667223819E-5</v>
      </c>
    </row>
    <row r="1466" spans="1:33">
      <c r="A1466" t="s">
        <v>80</v>
      </c>
      <c r="B1466" t="s">
        <v>1</v>
      </c>
      <c r="C1466">
        <v>2003</v>
      </c>
      <c r="D1466">
        <v>0</v>
      </c>
      <c r="E1466">
        <v>2.36</v>
      </c>
      <c r="F1466">
        <v>47988</v>
      </c>
      <c r="G1466">
        <v>55047</v>
      </c>
      <c r="H1466">
        <v>0</v>
      </c>
      <c r="I1466">
        <v>0</v>
      </c>
      <c r="J1466">
        <v>0</v>
      </c>
      <c r="K1466">
        <v>103035</v>
      </c>
      <c r="Z1466" s="24">
        <v>5.45E-2</v>
      </c>
      <c r="AA1466" s="23">
        <v>182596</v>
      </c>
      <c r="AB1466" s="23">
        <v>91425</v>
      </c>
      <c r="AC1466" s="23">
        <v>41953</v>
      </c>
      <c r="AD1466" s="23">
        <v>0</v>
      </c>
      <c r="AE1466" s="23">
        <v>385</v>
      </c>
      <c r="AF1466" s="23">
        <v>316359</v>
      </c>
      <c r="AG1466">
        <f t="shared" si="22"/>
        <v>8.5986977486589039E-5</v>
      </c>
    </row>
    <row r="1467" spans="1:33">
      <c r="A1467" t="s">
        <v>80</v>
      </c>
      <c r="B1467" t="s">
        <v>1</v>
      </c>
      <c r="C1467">
        <v>2004</v>
      </c>
      <c r="D1467">
        <v>0</v>
      </c>
      <c r="E1467">
        <v>3.44</v>
      </c>
      <c r="F1467">
        <v>48708</v>
      </c>
      <c r="G1467">
        <v>54868</v>
      </c>
      <c r="H1467">
        <v>0</v>
      </c>
      <c r="I1467">
        <v>0</v>
      </c>
      <c r="J1467">
        <v>0</v>
      </c>
      <c r="K1467">
        <v>103576</v>
      </c>
      <c r="Z1467" s="24">
        <v>5.45E-2</v>
      </c>
      <c r="AA1467" s="23">
        <v>312993</v>
      </c>
      <c r="AB1467" s="23">
        <v>125195</v>
      </c>
      <c r="AC1467" s="23">
        <v>141</v>
      </c>
      <c r="AD1467" s="23">
        <v>0</v>
      </c>
      <c r="AE1467" s="23">
        <v>66296</v>
      </c>
      <c r="AF1467" s="23">
        <v>504625</v>
      </c>
      <c r="AG1467">
        <f t="shared" si="22"/>
        <v>1.3715803411368097E-4</v>
      </c>
    </row>
    <row r="1468" spans="1:33">
      <c r="A1468" t="s">
        <v>80</v>
      </c>
      <c r="B1468" t="s">
        <v>1</v>
      </c>
      <c r="C1468">
        <v>2005</v>
      </c>
      <c r="D1468">
        <v>0</v>
      </c>
      <c r="E1468">
        <v>2.7</v>
      </c>
      <c r="F1468">
        <v>49525</v>
      </c>
      <c r="G1468">
        <v>55502</v>
      </c>
      <c r="H1468">
        <v>0</v>
      </c>
      <c r="I1468">
        <v>0</v>
      </c>
      <c r="J1468">
        <v>0</v>
      </c>
      <c r="K1468">
        <v>105027</v>
      </c>
      <c r="Z1468" s="24">
        <v>5.4600000000000003E-2</v>
      </c>
      <c r="AA1468" s="23">
        <v>35552</v>
      </c>
      <c r="AB1468" s="23">
        <v>35362</v>
      </c>
      <c r="AC1468" s="23">
        <v>0</v>
      </c>
      <c r="AD1468" s="23">
        <v>4510</v>
      </c>
      <c r="AE1468" s="23">
        <v>0</v>
      </c>
      <c r="AF1468" s="23">
        <v>75424</v>
      </c>
      <c r="AG1468">
        <f t="shared" si="22"/>
        <v>2.0500386554352784E-5</v>
      </c>
    </row>
    <row r="1469" spans="1:33">
      <c r="A1469" t="s">
        <v>80</v>
      </c>
      <c r="B1469" t="s">
        <v>1</v>
      </c>
      <c r="C1469">
        <v>2006</v>
      </c>
      <c r="D1469">
        <v>0</v>
      </c>
      <c r="E1469">
        <v>3.33</v>
      </c>
      <c r="F1469">
        <v>49314</v>
      </c>
      <c r="G1469">
        <v>55836</v>
      </c>
      <c r="H1469">
        <v>0</v>
      </c>
      <c r="I1469">
        <v>0</v>
      </c>
      <c r="J1469">
        <v>0</v>
      </c>
      <c r="K1469">
        <v>105150</v>
      </c>
      <c r="Z1469" s="24">
        <v>5.4600000000000003E-2</v>
      </c>
      <c r="AA1469" s="23">
        <v>47822</v>
      </c>
      <c r="AB1469" s="23">
        <v>5164</v>
      </c>
      <c r="AC1469" s="23">
        <v>39370</v>
      </c>
      <c r="AD1469" s="23">
        <v>0</v>
      </c>
      <c r="AE1469" s="23">
        <v>0</v>
      </c>
      <c r="AF1469" s="23">
        <v>92356</v>
      </c>
      <c r="AG1469">
        <f t="shared" si="22"/>
        <v>2.5102536336097338E-5</v>
      </c>
    </row>
    <row r="1470" spans="1:33">
      <c r="A1470" t="s">
        <v>81</v>
      </c>
      <c r="B1470" t="s">
        <v>1</v>
      </c>
      <c r="C1470">
        <v>1988</v>
      </c>
      <c r="D1470">
        <v>0</v>
      </c>
      <c r="E1470">
        <v>1.2</v>
      </c>
      <c r="F1470">
        <v>14966</v>
      </c>
      <c r="G1470">
        <v>4336</v>
      </c>
      <c r="H1470">
        <v>66223</v>
      </c>
      <c r="I1470">
        <v>0</v>
      </c>
      <c r="J1470">
        <v>243</v>
      </c>
      <c r="K1470">
        <v>85768</v>
      </c>
      <c r="Z1470" s="24">
        <v>5.4600000000000003E-2</v>
      </c>
      <c r="AA1470" s="23">
        <v>129767</v>
      </c>
      <c r="AB1470" s="23">
        <v>106524</v>
      </c>
      <c r="AC1470" s="23">
        <v>55273</v>
      </c>
      <c r="AD1470" s="23">
        <v>0</v>
      </c>
      <c r="AE1470" s="23">
        <v>0</v>
      </c>
      <c r="AF1470" s="23">
        <v>291564</v>
      </c>
      <c r="AG1470">
        <f t="shared" si="22"/>
        <v>7.9247649360061987E-5</v>
      </c>
    </row>
    <row r="1471" spans="1:33">
      <c r="A1471" t="s">
        <v>81</v>
      </c>
      <c r="B1471" t="s">
        <v>1</v>
      </c>
      <c r="C1471">
        <v>1989</v>
      </c>
      <c r="D1471">
        <v>0</v>
      </c>
      <c r="E1471">
        <v>0.39</v>
      </c>
      <c r="F1471">
        <v>15555</v>
      </c>
      <c r="G1471">
        <v>5307</v>
      </c>
      <c r="H1471">
        <v>68692</v>
      </c>
      <c r="I1471">
        <v>0</v>
      </c>
      <c r="J1471">
        <v>238</v>
      </c>
      <c r="K1471">
        <v>89792</v>
      </c>
      <c r="Z1471" s="24">
        <v>5.4600000000000003E-2</v>
      </c>
      <c r="AA1471" s="23">
        <v>128242</v>
      </c>
      <c r="AB1471" s="23">
        <v>93226</v>
      </c>
      <c r="AC1471" s="23">
        <v>131889</v>
      </c>
      <c r="AD1471" s="23">
        <v>198</v>
      </c>
      <c r="AE1471" s="23">
        <v>244349</v>
      </c>
      <c r="AF1471" s="23">
        <v>597904</v>
      </c>
      <c r="AG1471">
        <f t="shared" si="22"/>
        <v>1.6251144360407492E-4</v>
      </c>
    </row>
    <row r="1472" spans="1:33">
      <c r="A1472" t="s">
        <v>81</v>
      </c>
      <c r="B1472" t="s">
        <v>1</v>
      </c>
      <c r="C1472">
        <v>1990</v>
      </c>
      <c r="D1472">
        <v>0</v>
      </c>
      <c r="E1472">
        <v>1.1399999999999999</v>
      </c>
      <c r="F1472">
        <v>15021</v>
      </c>
      <c r="G1472">
        <v>5171</v>
      </c>
      <c r="H1472">
        <v>68574</v>
      </c>
      <c r="I1472">
        <v>0</v>
      </c>
      <c r="J1472">
        <v>239</v>
      </c>
      <c r="K1472">
        <v>89005</v>
      </c>
      <c r="Z1472" s="24">
        <v>5.4699999999999999E-2</v>
      </c>
      <c r="AA1472" s="23">
        <v>38932</v>
      </c>
      <c r="AB1472" s="23">
        <v>13998</v>
      </c>
      <c r="AC1472" s="23">
        <v>0</v>
      </c>
      <c r="AD1472" s="23">
        <v>0</v>
      </c>
      <c r="AE1472" s="23">
        <v>25244</v>
      </c>
      <c r="AF1472" s="23">
        <v>78174</v>
      </c>
      <c r="AG1472">
        <f t="shared" si="22"/>
        <v>2.1247841781130337E-5</v>
      </c>
    </row>
    <row r="1473" spans="1:33">
      <c r="A1473" t="s">
        <v>81</v>
      </c>
      <c r="B1473" t="s">
        <v>1</v>
      </c>
      <c r="C1473">
        <v>1991</v>
      </c>
      <c r="D1473">
        <v>0</v>
      </c>
      <c r="E1473">
        <v>1.07</v>
      </c>
      <c r="F1473">
        <v>16311</v>
      </c>
      <c r="G1473">
        <v>5362</v>
      </c>
      <c r="H1473">
        <v>77614</v>
      </c>
      <c r="I1473">
        <v>0</v>
      </c>
      <c r="J1473">
        <v>219</v>
      </c>
      <c r="K1473">
        <v>99506</v>
      </c>
      <c r="Z1473" s="24">
        <v>5.4699999999999999E-2</v>
      </c>
      <c r="AA1473" s="23">
        <v>56251</v>
      </c>
      <c r="AB1473" s="23">
        <v>45372</v>
      </c>
      <c r="AC1473" s="23">
        <v>56509</v>
      </c>
      <c r="AD1473" s="23">
        <v>61</v>
      </c>
      <c r="AE1473" s="23">
        <v>0</v>
      </c>
      <c r="AF1473" s="23">
        <v>158193</v>
      </c>
      <c r="AG1473">
        <f t="shared" si="22"/>
        <v>4.2997158068953246E-5</v>
      </c>
    </row>
    <row r="1474" spans="1:33">
      <c r="A1474" t="s">
        <v>81</v>
      </c>
      <c r="B1474" t="s">
        <v>1</v>
      </c>
      <c r="C1474">
        <v>1992</v>
      </c>
      <c r="D1474">
        <v>0</v>
      </c>
      <c r="E1474">
        <v>1.1000000000000001</v>
      </c>
      <c r="F1474">
        <v>15245</v>
      </c>
      <c r="G1474">
        <v>6777</v>
      </c>
      <c r="H1474">
        <v>77230</v>
      </c>
      <c r="I1474">
        <v>0</v>
      </c>
      <c r="J1474">
        <v>261</v>
      </c>
      <c r="K1474">
        <v>99513</v>
      </c>
      <c r="Z1474" s="24">
        <v>5.4699999999999999E-2</v>
      </c>
      <c r="AA1474" s="23">
        <v>74985</v>
      </c>
      <c r="AB1474" s="23">
        <v>188210</v>
      </c>
      <c r="AC1474" s="23">
        <v>0</v>
      </c>
      <c r="AD1474" s="23">
        <v>2408</v>
      </c>
      <c r="AE1474" s="23">
        <v>52450</v>
      </c>
      <c r="AF1474" s="23">
        <v>318053</v>
      </c>
      <c r="AG1474">
        <f t="shared" si="22"/>
        <v>8.6447409906284013E-5</v>
      </c>
    </row>
    <row r="1475" spans="1:33">
      <c r="A1475" t="s">
        <v>81</v>
      </c>
      <c r="B1475" t="s">
        <v>1</v>
      </c>
      <c r="C1475">
        <v>1993</v>
      </c>
      <c r="D1475">
        <v>0</v>
      </c>
      <c r="E1475">
        <v>1.01</v>
      </c>
      <c r="F1475">
        <v>17416</v>
      </c>
      <c r="G1475">
        <v>6262</v>
      </c>
      <c r="H1475">
        <v>79636</v>
      </c>
      <c r="I1475">
        <v>0</v>
      </c>
      <c r="J1475">
        <v>227</v>
      </c>
      <c r="K1475">
        <v>103541</v>
      </c>
      <c r="Z1475" s="24">
        <v>5.4800000000000001E-2</v>
      </c>
      <c r="AA1475" s="23">
        <v>8784</v>
      </c>
      <c r="AB1475" s="23">
        <v>3509</v>
      </c>
      <c r="AC1475" s="23">
        <v>31</v>
      </c>
      <c r="AD1475" s="23">
        <v>137</v>
      </c>
      <c r="AE1475" s="23">
        <v>2056</v>
      </c>
      <c r="AF1475" s="23">
        <v>14517</v>
      </c>
      <c r="AG1475">
        <f t="shared" ref="AG1475:AG1538" si="23">AF1475/AF$3340</f>
        <v>3.9457481916835405E-6</v>
      </c>
    </row>
    <row r="1476" spans="1:33">
      <c r="A1476" t="s">
        <v>81</v>
      </c>
      <c r="B1476" t="s">
        <v>1</v>
      </c>
      <c r="C1476">
        <v>1994</v>
      </c>
      <c r="D1476">
        <v>0</v>
      </c>
      <c r="E1476">
        <v>1.33</v>
      </c>
      <c r="F1476">
        <v>16540</v>
      </c>
      <c r="G1476">
        <v>6589</v>
      </c>
      <c r="H1476">
        <v>80679</v>
      </c>
      <c r="I1476">
        <v>0</v>
      </c>
      <c r="J1476">
        <v>253</v>
      </c>
      <c r="K1476">
        <v>104061</v>
      </c>
      <c r="Z1476" s="24">
        <v>5.4800000000000001E-2</v>
      </c>
      <c r="AA1476" s="23">
        <v>41969</v>
      </c>
      <c r="AB1476" s="23">
        <v>19007</v>
      </c>
      <c r="AC1476" s="23">
        <v>16214</v>
      </c>
      <c r="AD1476" s="23">
        <v>50</v>
      </c>
      <c r="AE1476" s="23">
        <v>22</v>
      </c>
      <c r="AF1476" s="23">
        <v>77262</v>
      </c>
      <c r="AG1476">
        <f t="shared" si="23"/>
        <v>2.0999958447740834E-5</v>
      </c>
    </row>
    <row r="1477" spans="1:33">
      <c r="A1477" t="s">
        <v>81</v>
      </c>
      <c r="B1477" t="s">
        <v>1</v>
      </c>
      <c r="C1477">
        <v>1995</v>
      </c>
      <c r="D1477">
        <v>0</v>
      </c>
      <c r="E1477">
        <v>1.22</v>
      </c>
      <c r="F1477">
        <v>17381</v>
      </c>
      <c r="G1477">
        <v>6398</v>
      </c>
      <c r="H1477">
        <v>84196</v>
      </c>
      <c r="I1477">
        <v>0</v>
      </c>
      <c r="J1477">
        <v>192</v>
      </c>
      <c r="K1477">
        <v>108167</v>
      </c>
      <c r="Z1477" s="24">
        <v>5.4800000000000001E-2</v>
      </c>
      <c r="AA1477" s="23">
        <v>192192</v>
      </c>
      <c r="AB1477" s="23">
        <v>94922</v>
      </c>
      <c r="AC1477" s="23">
        <v>51918</v>
      </c>
      <c r="AD1477" s="23">
        <v>0</v>
      </c>
      <c r="AE1477" s="23">
        <v>0</v>
      </c>
      <c r="AF1477" s="23">
        <v>339032</v>
      </c>
      <c r="AG1477">
        <f t="shared" si="23"/>
        <v>9.2149541979944487E-5</v>
      </c>
    </row>
    <row r="1478" spans="1:33">
      <c r="A1478" t="s">
        <v>81</v>
      </c>
      <c r="B1478" t="s">
        <v>1</v>
      </c>
      <c r="C1478">
        <v>1996</v>
      </c>
      <c r="D1478">
        <v>0</v>
      </c>
      <c r="E1478">
        <v>0.94</v>
      </c>
      <c r="F1478">
        <v>16830</v>
      </c>
      <c r="G1478">
        <v>6415</v>
      </c>
      <c r="H1478">
        <v>82939</v>
      </c>
      <c r="I1478">
        <v>0</v>
      </c>
      <c r="J1478">
        <v>238</v>
      </c>
      <c r="K1478">
        <v>106422</v>
      </c>
      <c r="Z1478" s="24">
        <v>5.4800000000000001E-2</v>
      </c>
      <c r="AA1478" s="23">
        <v>48384</v>
      </c>
      <c r="AB1478" s="23">
        <v>51928</v>
      </c>
      <c r="AC1478" s="23">
        <v>532971</v>
      </c>
      <c r="AD1478" s="23">
        <v>473</v>
      </c>
      <c r="AE1478" s="23">
        <v>6243</v>
      </c>
      <c r="AF1478" s="23">
        <v>639999</v>
      </c>
      <c r="AG1478">
        <f t="shared" si="23"/>
        <v>1.7395294461178441E-4</v>
      </c>
    </row>
    <row r="1479" spans="1:33">
      <c r="A1479" t="s">
        <v>81</v>
      </c>
      <c r="B1479" t="s">
        <v>1</v>
      </c>
      <c r="C1479">
        <v>1997</v>
      </c>
      <c r="D1479">
        <v>0</v>
      </c>
      <c r="E1479">
        <v>1.37</v>
      </c>
      <c r="F1479">
        <v>17404</v>
      </c>
      <c r="G1479">
        <v>6672</v>
      </c>
      <c r="H1479">
        <v>75272</v>
      </c>
      <c r="I1479">
        <v>0</v>
      </c>
      <c r="J1479">
        <v>276</v>
      </c>
      <c r="K1479">
        <v>99624</v>
      </c>
      <c r="Z1479" s="24">
        <v>5.4800000000000001E-2</v>
      </c>
      <c r="AA1479" s="23">
        <v>350860</v>
      </c>
      <c r="AB1479" s="23">
        <v>247072</v>
      </c>
      <c r="AC1479" s="23">
        <v>54980</v>
      </c>
      <c r="AD1479" s="23">
        <v>0</v>
      </c>
      <c r="AE1479" s="23">
        <v>0</v>
      </c>
      <c r="AF1479" s="23">
        <v>652912</v>
      </c>
      <c r="AG1479">
        <f t="shared" si="23"/>
        <v>1.7746272255483116E-4</v>
      </c>
    </row>
    <row r="1480" spans="1:33">
      <c r="A1480" t="s">
        <v>81</v>
      </c>
      <c r="B1480" t="s">
        <v>1</v>
      </c>
      <c r="C1480">
        <v>1998</v>
      </c>
      <c r="D1480">
        <v>0</v>
      </c>
      <c r="E1480">
        <v>1.45</v>
      </c>
      <c r="F1480">
        <v>17563</v>
      </c>
      <c r="G1480">
        <v>6084</v>
      </c>
      <c r="H1480">
        <v>75953</v>
      </c>
      <c r="I1480">
        <v>0</v>
      </c>
      <c r="J1480">
        <v>202</v>
      </c>
      <c r="K1480">
        <v>99802</v>
      </c>
      <c r="Z1480" s="24">
        <v>5.4800000000000001E-2</v>
      </c>
      <c r="AA1480" s="23">
        <v>261469</v>
      </c>
      <c r="AB1480" s="23">
        <v>170343</v>
      </c>
      <c r="AC1480" s="23">
        <v>185370</v>
      </c>
      <c r="AD1480" s="23">
        <v>1605</v>
      </c>
      <c r="AE1480" s="23">
        <v>35131</v>
      </c>
      <c r="AF1480" s="23">
        <v>653918</v>
      </c>
      <c r="AG1480">
        <f t="shared" si="23"/>
        <v>1.7773615526688142E-4</v>
      </c>
    </row>
    <row r="1481" spans="1:33">
      <c r="A1481" t="s">
        <v>81</v>
      </c>
      <c r="B1481" t="s">
        <v>1</v>
      </c>
      <c r="C1481">
        <v>1999</v>
      </c>
      <c r="D1481">
        <v>0</v>
      </c>
      <c r="E1481">
        <v>0.81</v>
      </c>
      <c r="F1481">
        <v>18204</v>
      </c>
      <c r="G1481">
        <v>6563</v>
      </c>
      <c r="H1481">
        <v>82107</v>
      </c>
      <c r="I1481">
        <v>0</v>
      </c>
      <c r="J1481">
        <v>238</v>
      </c>
      <c r="K1481">
        <v>107112</v>
      </c>
      <c r="Z1481" s="24">
        <v>5.5E-2</v>
      </c>
      <c r="AA1481" s="23">
        <v>44441</v>
      </c>
      <c r="AB1481" s="23">
        <v>44054</v>
      </c>
      <c r="AC1481" s="23">
        <v>0</v>
      </c>
      <c r="AD1481" s="23">
        <v>0</v>
      </c>
      <c r="AE1481" s="23">
        <v>1591</v>
      </c>
      <c r="AF1481" s="23">
        <v>90086</v>
      </c>
      <c r="AG1481">
        <f t="shared" si="23"/>
        <v>2.4485546021630051E-5</v>
      </c>
    </row>
    <row r="1482" spans="1:33">
      <c r="A1482" t="s">
        <v>81</v>
      </c>
      <c r="B1482" t="s">
        <v>1</v>
      </c>
      <c r="C1482">
        <v>2000</v>
      </c>
      <c r="D1482">
        <v>0</v>
      </c>
      <c r="E1482">
        <v>0</v>
      </c>
      <c r="F1482">
        <v>17377</v>
      </c>
      <c r="G1482">
        <v>5214</v>
      </c>
      <c r="H1482">
        <v>77444</v>
      </c>
      <c r="I1482">
        <v>0</v>
      </c>
      <c r="J1482">
        <v>305</v>
      </c>
      <c r="K1482">
        <v>100340</v>
      </c>
      <c r="Z1482" s="24">
        <v>5.5E-2</v>
      </c>
      <c r="AA1482" s="23">
        <v>50104</v>
      </c>
      <c r="AB1482" s="23">
        <v>20467</v>
      </c>
      <c r="AC1482" s="23">
        <v>32892</v>
      </c>
      <c r="AD1482" s="23">
        <v>0</v>
      </c>
      <c r="AE1482" s="23">
        <v>534</v>
      </c>
      <c r="AF1482" s="23">
        <v>103997</v>
      </c>
      <c r="AG1482">
        <f t="shared" si="23"/>
        <v>2.8266582261521882E-5</v>
      </c>
    </row>
    <row r="1483" spans="1:33">
      <c r="A1483" t="s">
        <v>81</v>
      </c>
      <c r="B1483" t="s">
        <v>1</v>
      </c>
      <c r="C1483">
        <v>2001</v>
      </c>
      <c r="D1483">
        <v>0</v>
      </c>
      <c r="E1483">
        <v>2.72</v>
      </c>
      <c r="F1483">
        <v>18200</v>
      </c>
      <c r="G1483">
        <v>6300</v>
      </c>
      <c r="H1483">
        <v>80600</v>
      </c>
      <c r="I1483">
        <v>0</v>
      </c>
      <c r="J1483">
        <v>2067</v>
      </c>
      <c r="K1483">
        <v>107167</v>
      </c>
      <c r="Z1483" s="24">
        <v>5.5E-2</v>
      </c>
      <c r="AA1483" s="23">
        <v>334333</v>
      </c>
      <c r="AB1483" s="23">
        <v>58584</v>
      </c>
      <c r="AC1483" s="23">
        <v>76221</v>
      </c>
      <c r="AD1483" s="23">
        <v>713</v>
      </c>
      <c r="AE1483" s="23">
        <v>11195</v>
      </c>
      <c r="AF1483" s="23">
        <v>481046</v>
      </c>
      <c r="AG1483">
        <f t="shared" si="23"/>
        <v>1.3074921709833989E-4</v>
      </c>
    </row>
    <row r="1484" spans="1:33">
      <c r="A1484" t="s">
        <v>81</v>
      </c>
      <c r="B1484" t="s">
        <v>1</v>
      </c>
      <c r="C1484">
        <v>2002</v>
      </c>
      <c r="D1484">
        <v>0</v>
      </c>
      <c r="E1484">
        <v>2.72</v>
      </c>
      <c r="F1484">
        <v>11798</v>
      </c>
      <c r="G1484">
        <v>4084</v>
      </c>
      <c r="H1484">
        <v>52247</v>
      </c>
      <c r="I1484">
        <v>0</v>
      </c>
      <c r="J1484">
        <v>1340</v>
      </c>
      <c r="K1484">
        <v>69469</v>
      </c>
      <c r="Z1484" s="24">
        <v>5.5E-2</v>
      </c>
      <c r="AA1484" s="23">
        <v>402235</v>
      </c>
      <c r="AB1484" s="23">
        <v>73851</v>
      </c>
      <c r="AC1484" s="23">
        <v>119820</v>
      </c>
      <c r="AD1484" s="23">
        <v>0</v>
      </c>
      <c r="AE1484" s="23">
        <v>0</v>
      </c>
      <c r="AF1484" s="23">
        <v>595906</v>
      </c>
      <c r="AG1484">
        <f t="shared" si="23"/>
        <v>1.6196838340658344E-4</v>
      </c>
    </row>
    <row r="1485" spans="1:33">
      <c r="A1485" t="s">
        <v>81</v>
      </c>
      <c r="B1485" t="s">
        <v>1</v>
      </c>
      <c r="C1485">
        <v>2003</v>
      </c>
      <c r="D1485">
        <v>0</v>
      </c>
      <c r="E1485">
        <v>3.29</v>
      </c>
      <c r="F1485">
        <v>16432</v>
      </c>
      <c r="G1485">
        <v>5383</v>
      </c>
      <c r="H1485">
        <v>55255</v>
      </c>
      <c r="I1485">
        <v>0</v>
      </c>
      <c r="J1485">
        <v>0</v>
      </c>
      <c r="K1485">
        <v>77070</v>
      </c>
      <c r="Z1485" s="24">
        <v>5.5099999999999996E-2</v>
      </c>
      <c r="AA1485" s="23">
        <v>106730</v>
      </c>
      <c r="AB1485" s="23">
        <v>77702</v>
      </c>
      <c r="AC1485" s="23">
        <v>96476</v>
      </c>
      <c r="AD1485" s="23">
        <v>169</v>
      </c>
      <c r="AE1485" s="23">
        <v>218837</v>
      </c>
      <c r="AF1485" s="23">
        <v>499914</v>
      </c>
      <c r="AG1485">
        <f t="shared" si="23"/>
        <v>1.3587757535973586E-4</v>
      </c>
    </row>
    <row r="1486" spans="1:33">
      <c r="A1486" t="s">
        <v>81</v>
      </c>
      <c r="B1486" t="s">
        <v>1</v>
      </c>
      <c r="C1486">
        <v>2004</v>
      </c>
      <c r="D1486">
        <v>0</v>
      </c>
      <c r="E1486">
        <v>6.3</v>
      </c>
      <c r="F1486">
        <v>16982</v>
      </c>
      <c r="G1486">
        <v>3713</v>
      </c>
      <c r="H1486">
        <v>13018</v>
      </c>
      <c r="I1486">
        <v>0</v>
      </c>
      <c r="J1486">
        <v>0</v>
      </c>
      <c r="K1486">
        <v>33713</v>
      </c>
      <c r="Z1486" s="24">
        <v>5.5099999999999996E-2</v>
      </c>
      <c r="AA1486" s="23">
        <v>389003</v>
      </c>
      <c r="AB1486" s="23">
        <v>186400</v>
      </c>
      <c r="AC1486" s="23">
        <v>70416</v>
      </c>
      <c r="AD1486" s="23">
        <v>0</v>
      </c>
      <c r="AE1486" s="23">
        <v>0</v>
      </c>
      <c r="AF1486" s="23">
        <v>645819</v>
      </c>
      <c r="AG1486">
        <f t="shared" si="23"/>
        <v>1.7553483167354636E-4</v>
      </c>
    </row>
    <row r="1487" spans="1:33">
      <c r="A1487" t="s">
        <v>81</v>
      </c>
      <c r="B1487" t="s">
        <v>1</v>
      </c>
      <c r="C1487">
        <v>2005</v>
      </c>
      <c r="D1487">
        <v>0</v>
      </c>
      <c r="E1487">
        <v>0</v>
      </c>
      <c r="F1487">
        <v>16393</v>
      </c>
      <c r="G1487">
        <v>5731</v>
      </c>
      <c r="H1487">
        <v>6767</v>
      </c>
      <c r="I1487">
        <v>0</v>
      </c>
      <c r="J1487">
        <v>0</v>
      </c>
      <c r="K1487">
        <v>28891</v>
      </c>
      <c r="Z1487" s="24">
        <v>5.5199999999999999E-2</v>
      </c>
      <c r="AA1487" s="23">
        <v>32956</v>
      </c>
      <c r="AB1487" s="23">
        <v>5204</v>
      </c>
      <c r="AC1487" s="23">
        <v>0</v>
      </c>
      <c r="AD1487" s="23">
        <v>0</v>
      </c>
      <c r="AE1487" s="23">
        <v>41</v>
      </c>
      <c r="AF1487" s="23">
        <v>38201</v>
      </c>
      <c r="AG1487">
        <f t="shared" si="23"/>
        <v>1.0383104406592472E-5</v>
      </c>
    </row>
    <row r="1488" spans="1:33">
      <c r="A1488" t="s">
        <v>81</v>
      </c>
      <c r="B1488" t="s">
        <v>1</v>
      </c>
      <c r="C1488">
        <v>2006</v>
      </c>
      <c r="D1488">
        <v>0</v>
      </c>
      <c r="E1488">
        <v>0</v>
      </c>
      <c r="F1488">
        <v>16583</v>
      </c>
      <c r="G1488">
        <v>6172</v>
      </c>
      <c r="H1488">
        <v>12271</v>
      </c>
      <c r="I1488">
        <v>0</v>
      </c>
      <c r="J1488">
        <v>0</v>
      </c>
      <c r="K1488">
        <v>35026</v>
      </c>
      <c r="Z1488" s="24">
        <v>5.5199999999999999E-2</v>
      </c>
      <c r="AA1488" s="23">
        <v>16994</v>
      </c>
      <c r="AB1488" s="23">
        <v>25578</v>
      </c>
      <c r="AC1488" s="23">
        <v>0</v>
      </c>
      <c r="AD1488" s="23">
        <v>0</v>
      </c>
      <c r="AE1488" s="23">
        <v>0</v>
      </c>
      <c r="AF1488" s="23">
        <v>42572</v>
      </c>
      <c r="AG1488">
        <f t="shared" si="23"/>
        <v>1.1571150514317813E-5</v>
      </c>
    </row>
    <row r="1489" spans="1:33">
      <c r="A1489" t="s">
        <v>82</v>
      </c>
      <c r="B1489" t="s">
        <v>1</v>
      </c>
      <c r="C1489">
        <v>1998</v>
      </c>
      <c r="D1489">
        <v>0</v>
      </c>
      <c r="E1489">
        <v>5.04</v>
      </c>
      <c r="F1489">
        <v>104190</v>
      </c>
      <c r="G1489">
        <v>73240</v>
      </c>
      <c r="H1489">
        <v>292341</v>
      </c>
      <c r="I1489">
        <v>0</v>
      </c>
      <c r="J1489">
        <v>0</v>
      </c>
      <c r="K1489">
        <v>469771</v>
      </c>
      <c r="Z1489" s="24">
        <v>5.5199999999999999E-2</v>
      </c>
      <c r="AA1489" s="23">
        <v>335484</v>
      </c>
      <c r="AB1489" s="23">
        <v>121512</v>
      </c>
      <c r="AC1489" s="23">
        <v>153320</v>
      </c>
      <c r="AD1489" s="23">
        <v>1175</v>
      </c>
      <c r="AE1489" s="23">
        <v>59900</v>
      </c>
      <c r="AF1489" s="23">
        <v>671391</v>
      </c>
      <c r="AG1489">
        <f t="shared" si="23"/>
        <v>1.8248534987687565E-4</v>
      </c>
    </row>
    <row r="1490" spans="1:33">
      <c r="A1490" t="s">
        <v>82</v>
      </c>
      <c r="B1490" t="s">
        <v>1</v>
      </c>
      <c r="C1490">
        <v>1999</v>
      </c>
      <c r="D1490">
        <v>0</v>
      </c>
      <c r="E1490">
        <v>5.01</v>
      </c>
      <c r="F1490">
        <v>105794</v>
      </c>
      <c r="G1490">
        <v>62315</v>
      </c>
      <c r="H1490">
        <v>316105</v>
      </c>
      <c r="I1490">
        <v>0</v>
      </c>
      <c r="J1490">
        <v>0</v>
      </c>
      <c r="K1490">
        <v>484214</v>
      </c>
      <c r="Z1490" s="24">
        <v>5.5300000000000002E-2</v>
      </c>
      <c r="AA1490" s="23">
        <v>8419</v>
      </c>
      <c r="AB1490" s="23">
        <v>6565</v>
      </c>
      <c r="AC1490" s="23">
        <v>0</v>
      </c>
      <c r="AD1490" s="23">
        <v>0</v>
      </c>
      <c r="AE1490" s="23">
        <v>2276</v>
      </c>
      <c r="AF1490" s="23">
        <v>17260</v>
      </c>
      <c r="AG1490">
        <f t="shared" si="23"/>
        <v>4.6913008051565687E-6</v>
      </c>
    </row>
    <row r="1491" spans="1:33">
      <c r="A1491" t="s">
        <v>82</v>
      </c>
      <c r="B1491" t="s">
        <v>1</v>
      </c>
      <c r="C1491">
        <v>2000</v>
      </c>
      <c r="D1491">
        <v>0</v>
      </c>
      <c r="E1491">
        <v>4.0599999999999996</v>
      </c>
      <c r="F1491">
        <v>109116</v>
      </c>
      <c r="G1491">
        <v>58768</v>
      </c>
      <c r="H1491">
        <v>419025</v>
      </c>
      <c r="I1491">
        <v>0</v>
      </c>
      <c r="J1491">
        <v>0</v>
      </c>
      <c r="K1491">
        <v>586909</v>
      </c>
      <c r="Z1491" s="24">
        <v>5.5300000000000002E-2</v>
      </c>
      <c r="AA1491" s="23">
        <v>8825</v>
      </c>
      <c r="AB1491" s="23">
        <v>7949</v>
      </c>
      <c r="AC1491" s="23">
        <v>6412</v>
      </c>
      <c r="AD1491" s="23">
        <v>0</v>
      </c>
      <c r="AE1491" s="23">
        <v>0</v>
      </c>
      <c r="AF1491" s="23">
        <v>23186</v>
      </c>
      <c r="AG1491">
        <f t="shared" si="23"/>
        <v>6.3019988683870336E-6</v>
      </c>
    </row>
    <row r="1492" spans="1:33">
      <c r="A1492" t="s">
        <v>82</v>
      </c>
      <c r="B1492" t="s">
        <v>1</v>
      </c>
      <c r="C1492">
        <v>2001</v>
      </c>
      <c r="D1492">
        <v>0</v>
      </c>
      <c r="E1492">
        <v>3.64</v>
      </c>
      <c r="F1492">
        <v>113653</v>
      </c>
      <c r="G1492">
        <v>59776</v>
      </c>
      <c r="H1492">
        <v>487112</v>
      </c>
      <c r="I1492">
        <v>0</v>
      </c>
      <c r="J1492">
        <v>0</v>
      </c>
      <c r="K1492">
        <v>660541</v>
      </c>
      <c r="Z1492" s="24">
        <v>5.5300000000000002E-2</v>
      </c>
      <c r="AA1492" s="23">
        <v>22133</v>
      </c>
      <c r="AB1492" s="23">
        <v>10000</v>
      </c>
      <c r="AC1492" s="23">
        <v>14000</v>
      </c>
      <c r="AD1492" s="23">
        <v>0</v>
      </c>
      <c r="AE1492" s="23">
        <v>18000</v>
      </c>
      <c r="AF1492" s="23">
        <v>64133</v>
      </c>
      <c r="AG1492">
        <f t="shared" si="23"/>
        <v>1.7431471294154473E-5</v>
      </c>
    </row>
    <row r="1493" spans="1:33">
      <c r="A1493" t="s">
        <v>82</v>
      </c>
      <c r="B1493" t="s">
        <v>1</v>
      </c>
      <c r="C1493">
        <v>2002</v>
      </c>
      <c r="D1493">
        <v>0</v>
      </c>
      <c r="E1493">
        <v>4.07</v>
      </c>
      <c r="F1493">
        <v>117517</v>
      </c>
      <c r="G1493">
        <v>59949</v>
      </c>
      <c r="H1493">
        <v>527337</v>
      </c>
      <c r="I1493">
        <v>0</v>
      </c>
      <c r="J1493">
        <v>0</v>
      </c>
      <c r="K1493">
        <v>704803</v>
      </c>
      <c r="Z1493" s="24">
        <v>5.5300000000000002E-2</v>
      </c>
      <c r="AA1493" s="23">
        <v>20995</v>
      </c>
      <c r="AB1493" s="23">
        <v>22914</v>
      </c>
      <c r="AC1493" s="23">
        <v>29958</v>
      </c>
      <c r="AD1493" s="23">
        <v>138</v>
      </c>
      <c r="AE1493" s="23">
        <v>13603</v>
      </c>
      <c r="AF1493" s="23">
        <v>87608</v>
      </c>
      <c r="AG1493">
        <f t="shared" si="23"/>
        <v>2.3812020911828311E-5</v>
      </c>
    </row>
    <row r="1494" spans="1:33">
      <c r="A1494" t="s">
        <v>82</v>
      </c>
      <c r="B1494" t="s">
        <v>1</v>
      </c>
      <c r="C1494">
        <v>2003</v>
      </c>
      <c r="D1494">
        <v>0</v>
      </c>
      <c r="E1494">
        <v>3.62</v>
      </c>
      <c r="F1494">
        <v>118837</v>
      </c>
      <c r="G1494">
        <v>59917</v>
      </c>
      <c r="H1494">
        <v>554149</v>
      </c>
      <c r="I1494">
        <v>0</v>
      </c>
      <c r="J1494">
        <v>0</v>
      </c>
      <c r="K1494">
        <v>732903</v>
      </c>
      <c r="Z1494" s="24">
        <v>5.5300000000000002E-2</v>
      </c>
      <c r="AA1494" s="23">
        <v>41384</v>
      </c>
      <c r="AB1494" s="23">
        <v>44929</v>
      </c>
      <c r="AC1494" s="23">
        <v>0</v>
      </c>
      <c r="AD1494" s="23">
        <v>0</v>
      </c>
      <c r="AE1494" s="23">
        <v>1703</v>
      </c>
      <c r="AF1494" s="23">
        <v>88016</v>
      </c>
      <c r="AG1494">
        <f t="shared" si="23"/>
        <v>2.3922916087292035E-5</v>
      </c>
    </row>
    <row r="1495" spans="1:33">
      <c r="A1495" t="s">
        <v>82</v>
      </c>
      <c r="B1495" t="s">
        <v>1</v>
      </c>
      <c r="C1495">
        <v>2004</v>
      </c>
      <c r="D1495">
        <v>0</v>
      </c>
      <c r="E1495">
        <v>3.64</v>
      </c>
      <c r="F1495">
        <v>120154</v>
      </c>
      <c r="G1495">
        <v>59091</v>
      </c>
      <c r="H1495">
        <v>613557</v>
      </c>
      <c r="I1495">
        <v>0</v>
      </c>
      <c r="J1495">
        <v>0</v>
      </c>
      <c r="K1495">
        <v>792802</v>
      </c>
      <c r="Z1495" s="24">
        <v>5.5300000000000002E-2</v>
      </c>
      <c r="AA1495" s="23">
        <v>87593</v>
      </c>
      <c r="AB1495" s="23">
        <v>198976</v>
      </c>
      <c r="AC1495" s="23">
        <v>0</v>
      </c>
      <c r="AD1495" s="23">
        <v>194</v>
      </c>
      <c r="AE1495" s="23">
        <v>8081</v>
      </c>
      <c r="AF1495" s="23">
        <v>294844</v>
      </c>
      <c r="AG1495">
        <f t="shared" si="23"/>
        <v>8.0139159594182121E-5</v>
      </c>
    </row>
    <row r="1496" spans="1:33">
      <c r="A1496" t="s">
        <v>82</v>
      </c>
      <c r="B1496" t="s">
        <v>1</v>
      </c>
      <c r="C1496">
        <v>2005</v>
      </c>
      <c r="D1496">
        <v>0</v>
      </c>
      <c r="E1496">
        <v>3.53</v>
      </c>
      <c r="F1496">
        <v>127376</v>
      </c>
      <c r="G1496">
        <v>50369</v>
      </c>
      <c r="H1496">
        <v>659892</v>
      </c>
      <c r="I1496">
        <v>0</v>
      </c>
      <c r="J1496">
        <v>0</v>
      </c>
      <c r="K1496">
        <v>837637</v>
      </c>
      <c r="Z1496" s="24">
        <v>5.5300000000000002E-2</v>
      </c>
      <c r="AA1496" s="23">
        <v>3261285</v>
      </c>
      <c r="AB1496" s="23">
        <v>3289806</v>
      </c>
      <c r="AC1496" s="23">
        <v>1508585</v>
      </c>
      <c r="AD1496" s="23">
        <v>94124</v>
      </c>
      <c r="AE1496" s="23">
        <v>843216</v>
      </c>
      <c r="AF1496" s="23">
        <v>8997016</v>
      </c>
      <c r="AG1496">
        <f t="shared" si="23"/>
        <v>2.445406048945917E-3</v>
      </c>
    </row>
    <row r="1497" spans="1:33">
      <c r="A1497" t="s">
        <v>82</v>
      </c>
      <c r="B1497" t="s">
        <v>1</v>
      </c>
      <c r="C1497">
        <v>2006</v>
      </c>
      <c r="D1497">
        <v>0</v>
      </c>
      <c r="E1497">
        <v>3.62</v>
      </c>
      <c r="F1497">
        <v>132204</v>
      </c>
      <c r="G1497">
        <v>54153</v>
      </c>
      <c r="H1497">
        <v>671163</v>
      </c>
      <c r="I1497">
        <v>0</v>
      </c>
      <c r="J1497">
        <v>0</v>
      </c>
      <c r="K1497">
        <v>857520</v>
      </c>
      <c r="Z1497" s="24">
        <v>5.5399999999999998E-2</v>
      </c>
      <c r="AA1497" s="23">
        <v>787</v>
      </c>
      <c r="AB1497" s="23">
        <v>0</v>
      </c>
      <c r="AC1497" s="23">
        <v>0</v>
      </c>
      <c r="AD1497" s="23">
        <v>0</v>
      </c>
      <c r="AE1497" s="23">
        <v>0</v>
      </c>
      <c r="AF1497" s="23">
        <v>787</v>
      </c>
      <c r="AG1497">
        <f t="shared" si="23"/>
        <v>2.1390809580870334E-7</v>
      </c>
    </row>
    <row r="1498" spans="1:33">
      <c r="A1498" t="s">
        <v>83</v>
      </c>
      <c r="B1498" t="s">
        <v>1</v>
      </c>
      <c r="C1498">
        <v>1988</v>
      </c>
      <c r="D1498">
        <v>0</v>
      </c>
      <c r="E1498">
        <v>11.3</v>
      </c>
      <c r="F1498">
        <v>30301</v>
      </c>
      <c r="G1498">
        <v>12700</v>
      </c>
      <c r="H1498">
        <v>0</v>
      </c>
      <c r="I1498">
        <v>0</v>
      </c>
      <c r="J1498">
        <v>2711</v>
      </c>
      <c r="K1498">
        <v>45712</v>
      </c>
      <c r="Z1498" s="24">
        <v>5.5399999999999998E-2</v>
      </c>
      <c r="AA1498" s="23">
        <v>20945</v>
      </c>
      <c r="AB1498" s="23">
        <v>20131</v>
      </c>
      <c r="AC1498" s="23">
        <v>29525</v>
      </c>
      <c r="AD1498" s="23">
        <v>135</v>
      </c>
      <c r="AE1498" s="23">
        <v>13259</v>
      </c>
      <c r="AF1498" s="23">
        <v>83995</v>
      </c>
      <c r="AG1498">
        <f t="shared" si="23"/>
        <v>2.2830000644792931E-5</v>
      </c>
    </row>
    <row r="1499" spans="1:33">
      <c r="A1499" t="s">
        <v>83</v>
      </c>
      <c r="B1499" t="s">
        <v>1</v>
      </c>
      <c r="C1499">
        <v>1989</v>
      </c>
      <c r="D1499">
        <v>0</v>
      </c>
      <c r="E1499">
        <v>7.91</v>
      </c>
      <c r="F1499">
        <v>31364</v>
      </c>
      <c r="G1499">
        <v>13074</v>
      </c>
      <c r="H1499">
        <v>0</v>
      </c>
      <c r="I1499">
        <v>0</v>
      </c>
      <c r="J1499">
        <v>2522</v>
      </c>
      <c r="K1499">
        <v>46960</v>
      </c>
      <c r="Z1499" s="24">
        <v>5.5399999999999998E-2</v>
      </c>
      <c r="AA1499" s="23">
        <v>69811</v>
      </c>
      <c r="AB1499" s="23">
        <v>27006</v>
      </c>
      <c r="AC1499" s="23">
        <v>17953</v>
      </c>
      <c r="AD1499" s="23">
        <v>404</v>
      </c>
      <c r="AE1499" s="23">
        <v>231</v>
      </c>
      <c r="AF1499" s="23">
        <v>115405</v>
      </c>
      <c r="AG1499">
        <f t="shared" si="23"/>
        <v>3.136729834409582E-5</v>
      </c>
    </row>
    <row r="1500" spans="1:33">
      <c r="A1500" t="s">
        <v>83</v>
      </c>
      <c r="B1500" t="s">
        <v>1</v>
      </c>
      <c r="C1500">
        <v>1990</v>
      </c>
      <c r="D1500">
        <v>0</v>
      </c>
      <c r="E1500">
        <v>9.36</v>
      </c>
      <c r="F1500">
        <v>30180</v>
      </c>
      <c r="G1500">
        <v>15518</v>
      </c>
      <c r="H1500">
        <v>0</v>
      </c>
      <c r="I1500">
        <v>0</v>
      </c>
      <c r="J1500">
        <v>0</v>
      </c>
      <c r="K1500">
        <v>45698</v>
      </c>
      <c r="Z1500" s="24">
        <v>5.5399999999999998E-2</v>
      </c>
      <c r="AA1500" s="23">
        <v>275842</v>
      </c>
      <c r="AB1500" s="23">
        <v>54075</v>
      </c>
      <c r="AC1500" s="23">
        <v>60329</v>
      </c>
      <c r="AD1500" s="23">
        <v>619</v>
      </c>
      <c r="AE1500" s="23">
        <v>9953</v>
      </c>
      <c r="AF1500" s="23">
        <v>400818</v>
      </c>
      <c r="AG1500">
        <f t="shared" si="23"/>
        <v>1.089430942132819E-4</v>
      </c>
    </row>
    <row r="1501" spans="1:33">
      <c r="A1501" t="s">
        <v>83</v>
      </c>
      <c r="B1501" t="s">
        <v>1</v>
      </c>
      <c r="C1501">
        <v>1991</v>
      </c>
      <c r="D1501">
        <v>0</v>
      </c>
      <c r="E1501">
        <v>11.93</v>
      </c>
      <c r="F1501">
        <v>29692</v>
      </c>
      <c r="G1501">
        <v>16356</v>
      </c>
      <c r="H1501">
        <v>0</v>
      </c>
      <c r="I1501">
        <v>0</v>
      </c>
      <c r="J1501">
        <v>0</v>
      </c>
      <c r="K1501">
        <v>46048</v>
      </c>
      <c r="Z1501" s="24">
        <v>5.5500000000000001E-2</v>
      </c>
      <c r="AA1501" s="23">
        <v>21144</v>
      </c>
      <c r="AB1501" s="23">
        <v>13620</v>
      </c>
      <c r="AC1501" s="23">
        <v>18595</v>
      </c>
      <c r="AD1501" s="23">
        <v>196</v>
      </c>
      <c r="AE1501" s="23">
        <v>2197</v>
      </c>
      <c r="AF1501" s="23">
        <v>55752</v>
      </c>
      <c r="AG1501">
        <f t="shared" si="23"/>
        <v>1.5153499564837138E-5</v>
      </c>
    </row>
    <row r="1502" spans="1:33">
      <c r="A1502" t="s">
        <v>83</v>
      </c>
      <c r="B1502" t="s">
        <v>1</v>
      </c>
      <c r="C1502">
        <v>1992</v>
      </c>
      <c r="D1502">
        <v>0</v>
      </c>
      <c r="E1502">
        <v>9.07</v>
      </c>
      <c r="F1502">
        <v>29390</v>
      </c>
      <c r="G1502">
        <v>17678</v>
      </c>
      <c r="H1502">
        <v>0</v>
      </c>
      <c r="I1502">
        <v>0</v>
      </c>
      <c r="J1502">
        <v>0</v>
      </c>
      <c r="K1502">
        <v>47068</v>
      </c>
      <c r="Z1502" s="24">
        <v>5.5500000000000001E-2</v>
      </c>
      <c r="AA1502" s="23">
        <v>79693</v>
      </c>
      <c r="AB1502" s="23">
        <v>173117</v>
      </c>
      <c r="AC1502" s="23">
        <v>41833</v>
      </c>
      <c r="AD1502" s="23">
        <v>2409</v>
      </c>
      <c r="AE1502" s="23">
        <v>50212</v>
      </c>
      <c r="AF1502" s="23">
        <v>347264</v>
      </c>
      <c r="AG1502">
        <f t="shared" si="23"/>
        <v>9.4387015226065515E-5</v>
      </c>
    </row>
    <row r="1503" spans="1:33">
      <c r="A1503" t="s">
        <v>83</v>
      </c>
      <c r="B1503" t="s">
        <v>1</v>
      </c>
      <c r="C1503">
        <v>1993</v>
      </c>
      <c r="D1503">
        <v>0</v>
      </c>
      <c r="E1503">
        <v>12.05</v>
      </c>
      <c r="F1503">
        <v>30872</v>
      </c>
      <c r="G1503">
        <v>16107</v>
      </c>
      <c r="H1503">
        <v>0</v>
      </c>
      <c r="I1503">
        <v>0</v>
      </c>
      <c r="J1503">
        <v>0</v>
      </c>
      <c r="K1503">
        <v>46979</v>
      </c>
      <c r="Z1503" s="24">
        <v>5.5500000000000001E-2</v>
      </c>
      <c r="AA1503" s="23">
        <v>273598</v>
      </c>
      <c r="AB1503" s="23">
        <v>187859</v>
      </c>
      <c r="AC1503" s="23">
        <v>45903</v>
      </c>
      <c r="AD1503" s="23">
        <v>2050</v>
      </c>
      <c r="AE1503" s="23">
        <v>61125</v>
      </c>
      <c r="AF1503" s="23">
        <v>570535</v>
      </c>
      <c r="AG1503">
        <f t="shared" si="23"/>
        <v>1.5507249738528405E-4</v>
      </c>
    </row>
    <row r="1504" spans="1:33">
      <c r="A1504" t="s">
        <v>83</v>
      </c>
      <c r="B1504" t="s">
        <v>1</v>
      </c>
      <c r="C1504">
        <v>1994</v>
      </c>
      <c r="D1504">
        <v>0</v>
      </c>
      <c r="E1504">
        <v>13.31</v>
      </c>
      <c r="F1504">
        <v>31207</v>
      </c>
      <c r="G1504">
        <v>14832</v>
      </c>
      <c r="H1504">
        <v>0</v>
      </c>
      <c r="I1504">
        <v>0</v>
      </c>
      <c r="J1504">
        <v>0</v>
      </c>
      <c r="K1504">
        <v>46039</v>
      </c>
      <c r="Z1504" s="24">
        <v>5.5599999999999997E-2</v>
      </c>
      <c r="AA1504" s="23">
        <v>12000</v>
      </c>
      <c r="AB1504" s="23">
        <v>0</v>
      </c>
      <c r="AC1504" s="23">
        <v>0</v>
      </c>
      <c r="AD1504" s="23">
        <v>0</v>
      </c>
      <c r="AE1504" s="23">
        <v>5000</v>
      </c>
      <c r="AF1504" s="23">
        <v>17000</v>
      </c>
      <c r="AG1504">
        <f t="shared" si="23"/>
        <v>4.6206323109885094E-6</v>
      </c>
    </row>
    <row r="1505" spans="1:33">
      <c r="A1505" t="s">
        <v>83</v>
      </c>
      <c r="B1505" t="s">
        <v>1</v>
      </c>
      <c r="C1505">
        <v>1995</v>
      </c>
      <c r="D1505">
        <v>0</v>
      </c>
      <c r="E1505">
        <v>10.1</v>
      </c>
      <c r="F1505">
        <v>30754</v>
      </c>
      <c r="G1505">
        <v>15850</v>
      </c>
      <c r="H1505">
        <v>0</v>
      </c>
      <c r="I1505">
        <v>0</v>
      </c>
      <c r="J1505">
        <v>0</v>
      </c>
      <c r="K1505">
        <v>46604</v>
      </c>
      <c r="Z1505" s="24">
        <v>5.5599999999999997E-2</v>
      </c>
      <c r="AA1505" s="23">
        <v>33700</v>
      </c>
      <c r="AB1505" s="23">
        <v>12520</v>
      </c>
      <c r="AC1505" s="23">
        <v>14020</v>
      </c>
      <c r="AD1505" s="23">
        <v>0</v>
      </c>
      <c r="AE1505" s="23">
        <v>1090</v>
      </c>
      <c r="AF1505" s="23">
        <v>61330</v>
      </c>
      <c r="AG1505">
        <f t="shared" si="23"/>
        <v>1.6669610566642664E-5</v>
      </c>
    </row>
    <row r="1506" spans="1:33">
      <c r="A1506" t="s">
        <v>83</v>
      </c>
      <c r="B1506" t="s">
        <v>1</v>
      </c>
      <c r="C1506">
        <v>1996</v>
      </c>
      <c r="D1506">
        <v>0</v>
      </c>
      <c r="E1506">
        <v>9.1999999999999993</v>
      </c>
      <c r="F1506">
        <v>33430</v>
      </c>
      <c r="G1506">
        <v>17297</v>
      </c>
      <c r="H1506">
        <v>0</v>
      </c>
      <c r="I1506">
        <v>0</v>
      </c>
      <c r="J1506">
        <v>0</v>
      </c>
      <c r="K1506">
        <v>50727</v>
      </c>
      <c r="Z1506" s="24">
        <v>5.5599999999999997E-2</v>
      </c>
      <c r="AA1506" s="23">
        <v>27959</v>
      </c>
      <c r="AB1506" s="23">
        <v>14111</v>
      </c>
      <c r="AC1506" s="23">
        <v>14566</v>
      </c>
      <c r="AD1506" s="23">
        <v>0</v>
      </c>
      <c r="AE1506" s="23">
        <v>125441</v>
      </c>
      <c r="AF1506" s="23">
        <v>182077</v>
      </c>
      <c r="AG1506">
        <f t="shared" si="23"/>
        <v>4.948887466399146E-5</v>
      </c>
    </row>
    <row r="1507" spans="1:33">
      <c r="A1507" t="s">
        <v>83</v>
      </c>
      <c r="B1507" t="s">
        <v>1</v>
      </c>
      <c r="C1507">
        <v>1997</v>
      </c>
      <c r="D1507">
        <v>0</v>
      </c>
      <c r="E1507">
        <v>8.68</v>
      </c>
      <c r="F1507">
        <v>31314</v>
      </c>
      <c r="G1507">
        <v>18498</v>
      </c>
      <c r="H1507">
        <v>10547</v>
      </c>
      <c r="I1507">
        <v>0</v>
      </c>
      <c r="J1507">
        <v>0</v>
      </c>
      <c r="K1507">
        <v>60359</v>
      </c>
      <c r="Z1507" s="24">
        <v>5.5599999999999997E-2</v>
      </c>
      <c r="AA1507" s="23">
        <v>229532</v>
      </c>
      <c r="AB1507" s="23">
        <v>89127</v>
      </c>
      <c r="AC1507" s="23">
        <v>15759</v>
      </c>
      <c r="AD1507" s="23">
        <v>0</v>
      </c>
      <c r="AE1507" s="23">
        <v>0</v>
      </c>
      <c r="AF1507" s="23">
        <v>334418</v>
      </c>
      <c r="AG1507">
        <f t="shared" si="23"/>
        <v>9.0895448010362074E-5</v>
      </c>
    </row>
    <row r="1508" spans="1:33">
      <c r="A1508" t="s">
        <v>83</v>
      </c>
      <c r="B1508" t="s">
        <v>1</v>
      </c>
      <c r="C1508">
        <v>1998</v>
      </c>
      <c r="D1508">
        <v>0</v>
      </c>
      <c r="E1508">
        <v>8.8699999999999992</v>
      </c>
      <c r="F1508">
        <v>30341</v>
      </c>
      <c r="G1508">
        <v>15887</v>
      </c>
      <c r="H1508">
        <v>17758</v>
      </c>
      <c r="I1508">
        <v>0</v>
      </c>
      <c r="J1508">
        <v>0</v>
      </c>
      <c r="K1508">
        <v>63986</v>
      </c>
      <c r="Z1508" s="24">
        <v>5.5599999999999997E-2</v>
      </c>
      <c r="AA1508" s="23">
        <v>966340</v>
      </c>
      <c r="AB1508" s="23">
        <v>1051089</v>
      </c>
      <c r="AC1508" s="23">
        <v>534087</v>
      </c>
      <c r="AD1508" s="23">
        <v>7721</v>
      </c>
      <c r="AE1508" s="23">
        <v>15384</v>
      </c>
      <c r="AF1508" s="23">
        <v>2574621</v>
      </c>
      <c r="AG1508">
        <f t="shared" si="23"/>
        <v>6.9978688124409092E-4</v>
      </c>
    </row>
    <row r="1509" spans="1:33">
      <c r="A1509" t="s">
        <v>83</v>
      </c>
      <c r="B1509" t="s">
        <v>1</v>
      </c>
      <c r="C1509">
        <v>1999</v>
      </c>
      <c r="D1509">
        <v>0</v>
      </c>
      <c r="E1509">
        <v>8.7200000000000006</v>
      </c>
      <c r="F1509">
        <v>29415</v>
      </c>
      <c r="G1509">
        <v>16125</v>
      </c>
      <c r="H1509">
        <v>22065</v>
      </c>
      <c r="I1509">
        <v>0</v>
      </c>
      <c r="J1509">
        <v>0</v>
      </c>
      <c r="K1509">
        <v>67605</v>
      </c>
      <c r="Z1509" s="24">
        <v>5.57E-2</v>
      </c>
      <c r="AA1509" s="23">
        <v>51101</v>
      </c>
      <c r="AB1509" s="23">
        <v>43797</v>
      </c>
      <c r="AC1509" s="23">
        <v>49573</v>
      </c>
      <c r="AD1509" s="23">
        <v>0</v>
      </c>
      <c r="AE1509" s="23">
        <v>0</v>
      </c>
      <c r="AF1509" s="23">
        <v>144471</v>
      </c>
      <c r="AG1509">
        <f t="shared" si="23"/>
        <v>3.9267492388283584E-5</v>
      </c>
    </row>
    <row r="1510" spans="1:33">
      <c r="A1510" t="s">
        <v>83</v>
      </c>
      <c r="B1510" t="s">
        <v>1</v>
      </c>
      <c r="C1510">
        <v>2000</v>
      </c>
      <c r="D1510">
        <v>0</v>
      </c>
      <c r="E1510">
        <v>8.86</v>
      </c>
      <c r="F1510">
        <v>30261</v>
      </c>
      <c r="G1510">
        <v>17778</v>
      </c>
      <c r="H1510">
        <v>32304</v>
      </c>
      <c r="I1510">
        <v>0</v>
      </c>
      <c r="J1510">
        <v>0</v>
      </c>
      <c r="K1510">
        <v>80343</v>
      </c>
      <c r="Z1510" s="24">
        <v>5.57E-2</v>
      </c>
      <c r="AA1510" s="23">
        <v>383542</v>
      </c>
      <c r="AB1510" s="23">
        <v>134138</v>
      </c>
      <c r="AC1510" s="23">
        <v>172514</v>
      </c>
      <c r="AD1510" s="23">
        <v>0</v>
      </c>
      <c r="AE1510" s="23">
        <v>61930</v>
      </c>
      <c r="AF1510" s="23">
        <v>752124</v>
      </c>
      <c r="AG1510">
        <f t="shared" si="23"/>
        <v>2.0442873272176007E-4</v>
      </c>
    </row>
    <row r="1511" spans="1:33">
      <c r="A1511" t="s">
        <v>83</v>
      </c>
      <c r="B1511" t="s">
        <v>1</v>
      </c>
      <c r="C1511">
        <v>2001</v>
      </c>
      <c r="D1511">
        <v>0</v>
      </c>
      <c r="E1511">
        <v>7.43</v>
      </c>
      <c r="F1511">
        <v>30476</v>
      </c>
      <c r="G1511">
        <v>17383</v>
      </c>
      <c r="H1511">
        <v>38791</v>
      </c>
      <c r="I1511">
        <v>0</v>
      </c>
      <c r="J1511">
        <v>1739</v>
      </c>
      <c r="K1511">
        <v>88389</v>
      </c>
      <c r="Z1511" s="24">
        <v>5.57E-2</v>
      </c>
      <c r="AA1511" s="23">
        <v>540207</v>
      </c>
      <c r="AB1511" s="23">
        <v>383630</v>
      </c>
      <c r="AC1511" s="23">
        <v>350294</v>
      </c>
      <c r="AD1511" s="23">
        <v>0</v>
      </c>
      <c r="AE1511" s="23">
        <v>0</v>
      </c>
      <c r="AF1511" s="23">
        <v>1274131</v>
      </c>
      <c r="AG1511">
        <f t="shared" si="23"/>
        <v>3.4631122747247648E-4</v>
      </c>
    </row>
    <row r="1512" spans="1:33">
      <c r="A1512" t="s">
        <v>83</v>
      </c>
      <c r="B1512" t="s">
        <v>1</v>
      </c>
      <c r="C1512">
        <v>2002</v>
      </c>
      <c r="D1512">
        <v>0</v>
      </c>
      <c r="E1512">
        <v>5.98</v>
      </c>
      <c r="F1512">
        <v>32741</v>
      </c>
      <c r="G1512">
        <v>18714</v>
      </c>
      <c r="H1512">
        <v>41059</v>
      </c>
      <c r="I1512">
        <v>0</v>
      </c>
      <c r="J1512">
        <v>887</v>
      </c>
      <c r="K1512">
        <v>93401</v>
      </c>
      <c r="Z1512" s="24">
        <v>5.5800000000000002E-2</v>
      </c>
      <c r="AA1512" s="23">
        <v>33690</v>
      </c>
      <c r="AB1512" s="23">
        <v>21223</v>
      </c>
      <c r="AC1512" s="23">
        <v>887</v>
      </c>
      <c r="AD1512" s="23">
        <v>0</v>
      </c>
      <c r="AE1512" s="23">
        <v>0</v>
      </c>
      <c r="AF1512" s="23">
        <v>55800</v>
      </c>
      <c r="AG1512">
        <f t="shared" si="23"/>
        <v>1.5166546056068166E-5</v>
      </c>
    </row>
    <row r="1513" spans="1:33">
      <c r="A1513" t="s">
        <v>83</v>
      </c>
      <c r="B1513" t="s">
        <v>1</v>
      </c>
      <c r="C1513">
        <v>2003</v>
      </c>
      <c r="D1513">
        <v>0</v>
      </c>
      <c r="E1513">
        <v>7.05</v>
      </c>
      <c r="F1513">
        <v>33802</v>
      </c>
      <c r="G1513">
        <v>18928</v>
      </c>
      <c r="H1513">
        <v>43755</v>
      </c>
      <c r="I1513">
        <v>0</v>
      </c>
      <c r="J1513">
        <v>0</v>
      </c>
      <c r="K1513">
        <v>96485</v>
      </c>
      <c r="Z1513" s="24">
        <v>5.5800000000000002E-2</v>
      </c>
      <c r="AA1513" s="23">
        <v>265931</v>
      </c>
      <c r="AB1513" s="23">
        <v>161593</v>
      </c>
      <c r="AC1513" s="23">
        <v>179575</v>
      </c>
      <c r="AD1513" s="23">
        <v>1686</v>
      </c>
      <c r="AE1513" s="23">
        <v>29458</v>
      </c>
      <c r="AF1513" s="23">
        <v>638243</v>
      </c>
      <c r="AG1513">
        <f t="shared" si="23"/>
        <v>1.7347566047424935E-4</v>
      </c>
    </row>
    <row r="1514" spans="1:33">
      <c r="A1514" t="s">
        <v>83</v>
      </c>
      <c r="B1514" t="s">
        <v>1</v>
      </c>
      <c r="C1514">
        <v>2004</v>
      </c>
      <c r="D1514">
        <v>0</v>
      </c>
      <c r="E1514">
        <v>6.89</v>
      </c>
      <c r="F1514">
        <v>32871</v>
      </c>
      <c r="G1514">
        <v>18927</v>
      </c>
      <c r="H1514">
        <v>47908</v>
      </c>
      <c r="I1514">
        <v>0</v>
      </c>
      <c r="J1514">
        <v>0</v>
      </c>
      <c r="K1514">
        <v>99706</v>
      </c>
      <c r="Z1514" s="24">
        <v>5.5899999999999998E-2</v>
      </c>
      <c r="AA1514" s="23">
        <v>46781</v>
      </c>
      <c r="AB1514" s="23">
        <v>5079</v>
      </c>
      <c r="AC1514" s="23">
        <v>40895</v>
      </c>
      <c r="AD1514" s="23">
        <v>0</v>
      </c>
      <c r="AE1514" s="23">
        <v>1515</v>
      </c>
      <c r="AF1514" s="23">
        <v>94270</v>
      </c>
      <c r="AG1514">
        <f t="shared" si="23"/>
        <v>2.5622765173934515E-5</v>
      </c>
    </row>
    <row r="1515" spans="1:33">
      <c r="A1515" t="s">
        <v>83</v>
      </c>
      <c r="B1515" t="s">
        <v>1</v>
      </c>
      <c r="C1515">
        <v>2005</v>
      </c>
      <c r="D1515">
        <v>0</v>
      </c>
      <c r="E1515">
        <v>5.8</v>
      </c>
      <c r="F1515">
        <v>34468</v>
      </c>
      <c r="G1515">
        <v>19224</v>
      </c>
      <c r="H1515">
        <v>68440</v>
      </c>
      <c r="I1515">
        <v>0</v>
      </c>
      <c r="J1515">
        <v>0</v>
      </c>
      <c r="K1515">
        <v>122132</v>
      </c>
      <c r="Z1515" s="24">
        <v>5.5899999999999998E-2</v>
      </c>
      <c r="AA1515" s="23">
        <v>102680</v>
      </c>
      <c r="AB1515" s="23">
        <v>37462</v>
      </c>
      <c r="AC1515" s="23">
        <v>90024</v>
      </c>
      <c r="AD1515" s="23">
        <v>0</v>
      </c>
      <c r="AE1515" s="23">
        <v>0</v>
      </c>
      <c r="AF1515" s="23">
        <v>230166</v>
      </c>
      <c r="AG1515">
        <f t="shared" si="23"/>
        <v>6.2559556264175369E-5</v>
      </c>
    </row>
    <row r="1516" spans="1:33">
      <c r="A1516" t="s">
        <v>83</v>
      </c>
      <c r="B1516" t="s">
        <v>1</v>
      </c>
      <c r="C1516">
        <v>2006</v>
      </c>
      <c r="D1516">
        <v>0</v>
      </c>
      <c r="E1516">
        <v>5.92</v>
      </c>
      <c r="F1516">
        <v>35335</v>
      </c>
      <c r="G1516">
        <v>20770</v>
      </c>
      <c r="H1516">
        <v>77133</v>
      </c>
      <c r="I1516">
        <v>0</v>
      </c>
      <c r="J1516">
        <v>0</v>
      </c>
      <c r="K1516">
        <v>133238</v>
      </c>
      <c r="Z1516" s="24">
        <v>5.5899999999999998E-2</v>
      </c>
      <c r="AA1516" s="23">
        <v>217599</v>
      </c>
      <c r="AB1516" s="23">
        <v>288174</v>
      </c>
      <c r="AC1516" s="23">
        <v>0</v>
      </c>
      <c r="AD1516" s="23">
        <v>2397</v>
      </c>
      <c r="AE1516" s="23">
        <v>123572</v>
      </c>
      <c r="AF1516" s="23">
        <v>631742</v>
      </c>
      <c r="AG1516">
        <f t="shared" si="23"/>
        <v>1.7170867631814723E-4</v>
      </c>
    </row>
    <row r="1517" spans="1:33">
      <c r="A1517" t="s">
        <v>84</v>
      </c>
      <c r="B1517" t="s">
        <v>1</v>
      </c>
      <c r="C1517">
        <v>1988</v>
      </c>
      <c r="D1517">
        <v>0</v>
      </c>
      <c r="E1517">
        <v>0</v>
      </c>
      <c r="F1517">
        <v>1363</v>
      </c>
      <c r="G1517">
        <v>1000</v>
      </c>
      <c r="H1517">
        <v>0</v>
      </c>
      <c r="I1517">
        <v>0</v>
      </c>
      <c r="J1517">
        <v>0</v>
      </c>
      <c r="K1517">
        <v>2363</v>
      </c>
      <c r="Z1517" s="24">
        <v>5.5899999999999998E-2</v>
      </c>
      <c r="AA1517" s="23">
        <v>1978612</v>
      </c>
      <c r="AB1517" s="23">
        <v>2422940</v>
      </c>
      <c r="AC1517" s="23">
        <v>1258266</v>
      </c>
      <c r="AD1517" s="23">
        <v>59495</v>
      </c>
      <c r="AE1517" s="23">
        <v>0</v>
      </c>
      <c r="AF1517" s="23">
        <v>5719313</v>
      </c>
      <c r="AG1517">
        <f t="shared" si="23"/>
        <v>1.5545201437915661E-3</v>
      </c>
    </row>
    <row r="1518" spans="1:33">
      <c r="A1518" t="s">
        <v>84</v>
      </c>
      <c r="B1518" t="s">
        <v>1</v>
      </c>
      <c r="C1518">
        <v>1989</v>
      </c>
      <c r="D1518">
        <v>0</v>
      </c>
      <c r="E1518">
        <v>0</v>
      </c>
      <c r="F1518">
        <v>1355</v>
      </c>
      <c r="G1518">
        <v>1400</v>
      </c>
      <c r="H1518">
        <v>0</v>
      </c>
      <c r="I1518">
        <v>0</v>
      </c>
      <c r="J1518">
        <v>0</v>
      </c>
      <c r="K1518">
        <v>2755</v>
      </c>
      <c r="Z1518" s="24">
        <v>5.5999999999999994E-2</v>
      </c>
      <c r="AA1518" s="23">
        <v>46993</v>
      </c>
      <c r="AB1518" s="23">
        <v>19928</v>
      </c>
      <c r="AC1518" s="23">
        <v>41193</v>
      </c>
      <c r="AD1518" s="23">
        <v>125</v>
      </c>
      <c r="AE1518" s="23">
        <v>0</v>
      </c>
      <c r="AF1518" s="23">
        <v>108239</v>
      </c>
      <c r="AG1518">
        <f t="shared" si="23"/>
        <v>2.9419565924063837E-5</v>
      </c>
    </row>
    <row r="1519" spans="1:33">
      <c r="A1519" t="s">
        <v>84</v>
      </c>
      <c r="B1519" t="s">
        <v>1</v>
      </c>
      <c r="C1519">
        <v>1990</v>
      </c>
      <c r="D1519">
        <v>0</v>
      </c>
      <c r="E1519">
        <v>0</v>
      </c>
      <c r="F1519">
        <v>1700</v>
      </c>
      <c r="G1519">
        <v>904</v>
      </c>
      <c r="H1519">
        <v>0</v>
      </c>
      <c r="I1519">
        <v>0</v>
      </c>
      <c r="J1519">
        <v>0</v>
      </c>
      <c r="K1519">
        <v>2604</v>
      </c>
      <c r="Z1519" s="24">
        <v>5.5999999999999994E-2</v>
      </c>
      <c r="AA1519" s="23">
        <v>238678</v>
      </c>
      <c r="AB1519" s="23">
        <v>85241</v>
      </c>
      <c r="AC1519" s="23">
        <v>142846</v>
      </c>
      <c r="AD1519" s="23">
        <v>497</v>
      </c>
      <c r="AE1519" s="23">
        <v>0</v>
      </c>
      <c r="AF1519" s="23">
        <v>467262</v>
      </c>
      <c r="AG1519">
        <f t="shared" si="23"/>
        <v>1.2700269969983017E-4</v>
      </c>
    </row>
    <row r="1520" spans="1:33">
      <c r="A1520" t="s">
        <v>84</v>
      </c>
      <c r="B1520" t="s">
        <v>1</v>
      </c>
      <c r="C1520">
        <v>1991</v>
      </c>
      <c r="D1520">
        <v>0</v>
      </c>
      <c r="E1520">
        <v>1.1499999999999999</v>
      </c>
      <c r="F1520">
        <v>1697</v>
      </c>
      <c r="G1520">
        <v>625</v>
      </c>
      <c r="H1520">
        <v>0</v>
      </c>
      <c r="I1520">
        <v>0</v>
      </c>
      <c r="J1520">
        <v>0</v>
      </c>
      <c r="K1520">
        <v>2322</v>
      </c>
      <c r="Z1520" s="24">
        <v>5.5999999999999994E-2</v>
      </c>
      <c r="AA1520" s="23">
        <v>3260890</v>
      </c>
      <c r="AB1520" s="23">
        <v>3360561</v>
      </c>
      <c r="AC1520" s="23">
        <v>1420708</v>
      </c>
      <c r="AD1520" s="23">
        <v>95904</v>
      </c>
      <c r="AE1520" s="23">
        <v>776825</v>
      </c>
      <c r="AF1520" s="23">
        <v>8914888</v>
      </c>
      <c r="AG1520">
        <f t="shared" si="23"/>
        <v>2.4230835024496309E-3</v>
      </c>
    </row>
    <row r="1521" spans="1:33">
      <c r="A1521" t="s">
        <v>84</v>
      </c>
      <c r="B1521" t="s">
        <v>1</v>
      </c>
      <c r="C1521">
        <v>1992</v>
      </c>
      <c r="D1521">
        <v>0</v>
      </c>
      <c r="E1521">
        <v>5.81</v>
      </c>
      <c r="F1521">
        <v>2750</v>
      </c>
      <c r="G1521">
        <v>492</v>
      </c>
      <c r="H1521">
        <v>0</v>
      </c>
      <c r="I1521">
        <v>0</v>
      </c>
      <c r="J1521">
        <v>0</v>
      </c>
      <c r="K1521">
        <v>3242</v>
      </c>
      <c r="Z1521" s="24">
        <v>5.6100000000000004E-2</v>
      </c>
      <c r="AA1521" s="23">
        <v>25339</v>
      </c>
      <c r="AB1521" s="23">
        <v>7103</v>
      </c>
      <c r="AC1521" s="23">
        <v>9129</v>
      </c>
      <c r="AD1521" s="23">
        <v>0</v>
      </c>
      <c r="AE1521" s="23">
        <v>1983</v>
      </c>
      <c r="AF1521" s="23">
        <v>43554</v>
      </c>
      <c r="AG1521">
        <f t="shared" si="23"/>
        <v>1.183805998075256E-5</v>
      </c>
    </row>
    <row r="1522" spans="1:33">
      <c r="A1522" t="s">
        <v>84</v>
      </c>
      <c r="B1522" t="s">
        <v>1</v>
      </c>
      <c r="C1522">
        <v>1993</v>
      </c>
      <c r="D1522">
        <v>0</v>
      </c>
      <c r="E1522">
        <v>2.98</v>
      </c>
      <c r="F1522">
        <v>1846</v>
      </c>
      <c r="G1522">
        <v>77</v>
      </c>
      <c r="H1522">
        <v>0</v>
      </c>
      <c r="I1522">
        <v>0</v>
      </c>
      <c r="J1522">
        <v>0</v>
      </c>
      <c r="K1522">
        <v>1923</v>
      </c>
      <c r="Z1522" s="24">
        <v>5.6100000000000004E-2</v>
      </c>
      <c r="AA1522" s="23">
        <v>37589</v>
      </c>
      <c r="AB1522" s="23">
        <v>24055</v>
      </c>
      <c r="AC1522" s="23">
        <v>0</v>
      </c>
      <c r="AD1522" s="23">
        <v>0</v>
      </c>
      <c r="AE1522" s="23">
        <v>0</v>
      </c>
      <c r="AF1522" s="23">
        <v>61644</v>
      </c>
      <c r="AG1522">
        <f t="shared" si="23"/>
        <v>1.6754956363445626E-5</v>
      </c>
    </row>
    <row r="1523" spans="1:33">
      <c r="A1523" t="s">
        <v>84</v>
      </c>
      <c r="B1523" t="s">
        <v>1</v>
      </c>
      <c r="C1523">
        <v>1994</v>
      </c>
      <c r="D1523">
        <v>0</v>
      </c>
      <c r="E1523">
        <v>3.15</v>
      </c>
      <c r="F1523">
        <v>1758</v>
      </c>
      <c r="G1523">
        <v>89</v>
      </c>
      <c r="H1523">
        <v>0</v>
      </c>
      <c r="I1523">
        <v>0</v>
      </c>
      <c r="J1523">
        <v>0</v>
      </c>
      <c r="K1523">
        <v>1847</v>
      </c>
      <c r="Z1523" s="24">
        <v>5.6100000000000004E-2</v>
      </c>
      <c r="AA1523" s="23">
        <v>54698</v>
      </c>
      <c r="AB1523" s="23">
        <v>21486</v>
      </c>
      <c r="AC1523" s="23">
        <v>33011</v>
      </c>
      <c r="AD1523" s="23">
        <v>365</v>
      </c>
      <c r="AE1523" s="23">
        <v>0</v>
      </c>
      <c r="AF1523" s="23">
        <v>109560</v>
      </c>
      <c r="AG1523">
        <f t="shared" si="23"/>
        <v>2.977861623481771E-5</v>
      </c>
    </row>
    <row r="1524" spans="1:33">
      <c r="A1524" t="s">
        <v>84</v>
      </c>
      <c r="B1524" t="s">
        <v>1</v>
      </c>
      <c r="C1524">
        <v>1995</v>
      </c>
      <c r="D1524">
        <v>0</v>
      </c>
      <c r="E1524">
        <v>0</v>
      </c>
      <c r="F1524">
        <v>1644</v>
      </c>
      <c r="G1524">
        <v>145</v>
      </c>
      <c r="H1524">
        <v>0</v>
      </c>
      <c r="I1524">
        <v>0</v>
      </c>
      <c r="J1524">
        <v>0</v>
      </c>
      <c r="K1524">
        <v>1789</v>
      </c>
      <c r="Z1524" s="24">
        <v>5.6100000000000004E-2</v>
      </c>
      <c r="AA1524" s="23">
        <v>65556</v>
      </c>
      <c r="AB1524" s="23">
        <v>34686</v>
      </c>
      <c r="AC1524" s="23">
        <v>26485</v>
      </c>
      <c r="AD1524" s="23">
        <v>647</v>
      </c>
      <c r="AE1524" s="23">
        <v>3752</v>
      </c>
      <c r="AF1524" s="23">
        <v>131126</v>
      </c>
      <c r="AG1524">
        <f t="shared" si="23"/>
        <v>3.5640296024157604E-5</v>
      </c>
    </row>
    <row r="1525" spans="1:33">
      <c r="A1525" t="s">
        <v>84</v>
      </c>
      <c r="B1525" t="s">
        <v>1</v>
      </c>
      <c r="C1525">
        <v>1996</v>
      </c>
      <c r="D1525">
        <v>0</v>
      </c>
      <c r="E1525">
        <v>6.02</v>
      </c>
      <c r="F1525">
        <v>1480</v>
      </c>
      <c r="G1525">
        <v>237</v>
      </c>
      <c r="H1525">
        <v>0</v>
      </c>
      <c r="I1525">
        <v>0</v>
      </c>
      <c r="J1525">
        <v>0</v>
      </c>
      <c r="K1525">
        <v>1717</v>
      </c>
      <c r="Z1525" s="24">
        <v>5.6100000000000004E-2</v>
      </c>
      <c r="AA1525" s="23">
        <v>175166</v>
      </c>
      <c r="AB1525" s="23">
        <v>59595</v>
      </c>
      <c r="AC1525" s="23">
        <v>12541</v>
      </c>
      <c r="AD1525" s="23">
        <v>276</v>
      </c>
      <c r="AE1525" s="23">
        <v>4409</v>
      </c>
      <c r="AF1525" s="23">
        <v>251987</v>
      </c>
      <c r="AG1525">
        <f t="shared" si="23"/>
        <v>6.849054553818009E-5</v>
      </c>
    </row>
    <row r="1526" spans="1:33">
      <c r="A1526" t="s">
        <v>84</v>
      </c>
      <c r="B1526" t="s">
        <v>1</v>
      </c>
      <c r="C1526">
        <v>1997</v>
      </c>
      <c r="D1526">
        <v>0</v>
      </c>
      <c r="E1526">
        <v>6.03</v>
      </c>
      <c r="F1526">
        <v>1582</v>
      </c>
      <c r="G1526">
        <v>149</v>
      </c>
      <c r="H1526">
        <v>0</v>
      </c>
      <c r="I1526">
        <v>0</v>
      </c>
      <c r="J1526">
        <v>0</v>
      </c>
      <c r="K1526">
        <v>1731</v>
      </c>
      <c r="Z1526" s="24">
        <v>5.6100000000000004E-2</v>
      </c>
      <c r="AA1526" s="23">
        <v>109127</v>
      </c>
      <c r="AB1526" s="23">
        <v>241621</v>
      </c>
      <c r="AC1526" s="23">
        <v>0</v>
      </c>
      <c r="AD1526" s="23">
        <v>0</v>
      </c>
      <c r="AE1526" s="23">
        <v>9303</v>
      </c>
      <c r="AF1526" s="23">
        <v>360051</v>
      </c>
      <c r="AG1526">
        <f t="shared" si="23"/>
        <v>9.7862546129630809E-5</v>
      </c>
    </row>
    <row r="1527" spans="1:33">
      <c r="A1527" t="s">
        <v>84</v>
      </c>
      <c r="B1527" t="s">
        <v>1</v>
      </c>
      <c r="C1527">
        <v>1998</v>
      </c>
      <c r="D1527">
        <v>0</v>
      </c>
      <c r="E1527">
        <v>5.09</v>
      </c>
      <c r="F1527">
        <v>1594</v>
      </c>
      <c r="G1527">
        <v>139</v>
      </c>
      <c r="H1527">
        <v>0</v>
      </c>
      <c r="I1527">
        <v>0</v>
      </c>
      <c r="J1527">
        <v>0</v>
      </c>
      <c r="K1527">
        <v>1733</v>
      </c>
      <c r="Z1527" s="24">
        <v>5.6100000000000004E-2</v>
      </c>
      <c r="AA1527" s="23">
        <v>635123</v>
      </c>
      <c r="AB1527" s="23">
        <v>768465</v>
      </c>
      <c r="AC1527" s="23">
        <v>207464</v>
      </c>
      <c r="AD1527" s="23">
        <v>2747</v>
      </c>
      <c r="AE1527" s="23">
        <v>0</v>
      </c>
      <c r="AF1527" s="23">
        <v>1613799</v>
      </c>
      <c r="AG1527">
        <f t="shared" si="23"/>
        <v>4.3863363546123204E-4</v>
      </c>
    </row>
    <row r="1528" spans="1:33">
      <c r="A1528" t="s">
        <v>84</v>
      </c>
      <c r="B1528" t="s">
        <v>1</v>
      </c>
      <c r="C1528">
        <v>1999</v>
      </c>
      <c r="D1528">
        <v>0</v>
      </c>
      <c r="E1528">
        <v>5.64</v>
      </c>
      <c r="F1528">
        <v>1677</v>
      </c>
      <c r="G1528">
        <v>129</v>
      </c>
      <c r="H1528">
        <v>0</v>
      </c>
      <c r="I1528">
        <v>0</v>
      </c>
      <c r="J1528">
        <v>0</v>
      </c>
      <c r="K1528">
        <v>1806</v>
      </c>
      <c r="Z1528" s="24">
        <v>5.62E-2</v>
      </c>
      <c r="AA1528" s="23">
        <v>23984</v>
      </c>
      <c r="AB1528" s="23">
        <v>20430</v>
      </c>
      <c r="AC1528" s="23">
        <v>0</v>
      </c>
      <c r="AD1528" s="23">
        <v>0</v>
      </c>
      <c r="AE1528" s="23">
        <v>0</v>
      </c>
      <c r="AF1528" s="23">
        <v>44414</v>
      </c>
      <c r="AG1528">
        <f t="shared" si="23"/>
        <v>1.207180961530845E-5</v>
      </c>
    </row>
    <row r="1529" spans="1:33">
      <c r="A1529" t="s">
        <v>84</v>
      </c>
      <c r="B1529" t="s">
        <v>1</v>
      </c>
      <c r="C1529">
        <v>2000</v>
      </c>
      <c r="D1529">
        <v>0</v>
      </c>
      <c r="E1529">
        <v>5.67</v>
      </c>
      <c r="F1529">
        <v>1641</v>
      </c>
      <c r="G1529">
        <v>123</v>
      </c>
      <c r="H1529">
        <v>0</v>
      </c>
      <c r="I1529">
        <v>0</v>
      </c>
      <c r="J1529">
        <v>0</v>
      </c>
      <c r="K1529">
        <v>1764</v>
      </c>
      <c r="Z1529" s="24">
        <v>5.62E-2</v>
      </c>
      <c r="AA1529" s="23">
        <v>265775</v>
      </c>
      <c r="AB1529" s="23">
        <v>120537</v>
      </c>
      <c r="AC1529" s="23">
        <v>59284</v>
      </c>
      <c r="AD1529" s="23">
        <v>0</v>
      </c>
      <c r="AE1529" s="23">
        <v>1666</v>
      </c>
      <c r="AF1529" s="23">
        <v>447262</v>
      </c>
      <c r="AG1529">
        <f t="shared" si="23"/>
        <v>1.215666616869025E-4</v>
      </c>
    </row>
    <row r="1530" spans="1:33">
      <c r="A1530" t="s">
        <v>84</v>
      </c>
      <c r="B1530" t="s">
        <v>1</v>
      </c>
      <c r="C1530">
        <v>2001</v>
      </c>
      <c r="D1530">
        <v>0</v>
      </c>
      <c r="E1530">
        <v>0</v>
      </c>
      <c r="F1530">
        <v>1666</v>
      </c>
      <c r="G1530">
        <v>249</v>
      </c>
      <c r="H1530">
        <v>0</v>
      </c>
      <c r="I1530">
        <v>0</v>
      </c>
      <c r="J1530">
        <v>0</v>
      </c>
      <c r="K1530">
        <v>1915</v>
      </c>
      <c r="Z1530" s="24">
        <v>5.62E-2</v>
      </c>
      <c r="AA1530" s="23">
        <v>264212</v>
      </c>
      <c r="AB1530" s="23">
        <v>178121</v>
      </c>
      <c r="AC1530" s="23">
        <v>176518</v>
      </c>
      <c r="AD1530" s="23">
        <v>1688</v>
      </c>
      <c r="AE1530" s="23">
        <v>34320</v>
      </c>
      <c r="AF1530" s="23">
        <v>654859</v>
      </c>
      <c r="AG1530">
        <f t="shared" si="23"/>
        <v>1.7799192085538965E-4</v>
      </c>
    </row>
    <row r="1531" spans="1:33">
      <c r="A1531" t="s">
        <v>84</v>
      </c>
      <c r="B1531" t="s">
        <v>1</v>
      </c>
      <c r="C1531">
        <v>2002</v>
      </c>
      <c r="D1531">
        <v>0</v>
      </c>
      <c r="E1531">
        <v>0</v>
      </c>
      <c r="F1531">
        <v>1676</v>
      </c>
      <c r="G1531">
        <v>250</v>
      </c>
      <c r="H1531">
        <v>0</v>
      </c>
      <c r="I1531">
        <v>0</v>
      </c>
      <c r="J1531">
        <v>0</v>
      </c>
      <c r="K1531">
        <v>1926</v>
      </c>
      <c r="Z1531" s="24">
        <v>5.6299999999999996E-2</v>
      </c>
      <c r="AA1531" s="23">
        <v>8275</v>
      </c>
      <c r="AB1531" s="23">
        <v>6898</v>
      </c>
      <c r="AC1531" s="23">
        <v>0</v>
      </c>
      <c r="AD1531" s="23">
        <v>127</v>
      </c>
      <c r="AE1531" s="23">
        <v>2164</v>
      </c>
      <c r="AF1531" s="23">
        <v>17464</v>
      </c>
      <c r="AG1531">
        <f t="shared" si="23"/>
        <v>4.7467483928884308E-6</v>
      </c>
    </row>
    <row r="1532" spans="1:33">
      <c r="A1532" t="s">
        <v>84</v>
      </c>
      <c r="B1532" t="s">
        <v>1</v>
      </c>
      <c r="C1532">
        <v>2003</v>
      </c>
      <c r="D1532">
        <v>0</v>
      </c>
      <c r="E1532">
        <v>0</v>
      </c>
      <c r="F1532">
        <v>1591</v>
      </c>
      <c r="G1532">
        <v>30</v>
      </c>
      <c r="H1532">
        <v>0</v>
      </c>
      <c r="I1532">
        <v>0</v>
      </c>
      <c r="J1532">
        <v>0</v>
      </c>
      <c r="K1532">
        <v>1621</v>
      </c>
      <c r="Z1532" s="24">
        <v>5.6299999999999996E-2</v>
      </c>
      <c r="AA1532" s="23">
        <v>107839</v>
      </c>
      <c r="AB1532" s="23">
        <v>78854</v>
      </c>
      <c r="AC1532" s="23">
        <v>29461</v>
      </c>
      <c r="AD1532" s="23">
        <v>1098</v>
      </c>
      <c r="AE1532" s="23">
        <v>0</v>
      </c>
      <c r="AF1532" s="23">
        <v>217252</v>
      </c>
      <c r="AG1532">
        <f t="shared" si="23"/>
        <v>5.9049506519227979E-5</v>
      </c>
    </row>
    <row r="1533" spans="1:33">
      <c r="A1533" t="s">
        <v>84</v>
      </c>
      <c r="B1533" t="s">
        <v>1</v>
      </c>
      <c r="C1533">
        <v>2004</v>
      </c>
      <c r="D1533">
        <v>0</v>
      </c>
      <c r="E1533">
        <v>7.38</v>
      </c>
      <c r="F1533">
        <v>1611</v>
      </c>
      <c r="G1533">
        <v>33</v>
      </c>
      <c r="H1533">
        <v>0</v>
      </c>
      <c r="I1533">
        <v>0</v>
      </c>
      <c r="J1533">
        <v>0</v>
      </c>
      <c r="K1533">
        <v>1644</v>
      </c>
      <c r="Z1533" s="24">
        <v>5.6299999999999996E-2</v>
      </c>
      <c r="AA1533" s="23">
        <v>94800</v>
      </c>
      <c r="AB1533" s="23">
        <v>23500</v>
      </c>
      <c r="AC1533" s="23">
        <v>101200</v>
      </c>
      <c r="AD1533" s="23">
        <v>400</v>
      </c>
      <c r="AE1533" s="23">
        <v>19250</v>
      </c>
      <c r="AF1533" s="23">
        <v>239150</v>
      </c>
      <c r="AG1533">
        <f t="shared" si="23"/>
        <v>6.5001424539582467E-5</v>
      </c>
    </row>
    <row r="1534" spans="1:33">
      <c r="A1534" t="s">
        <v>84</v>
      </c>
      <c r="B1534" t="s">
        <v>1</v>
      </c>
      <c r="C1534">
        <v>2005</v>
      </c>
      <c r="D1534">
        <v>0</v>
      </c>
      <c r="E1534">
        <v>0</v>
      </c>
      <c r="F1534">
        <v>1547</v>
      </c>
      <c r="G1534">
        <v>20</v>
      </c>
      <c r="H1534">
        <v>0</v>
      </c>
      <c r="I1534">
        <v>0</v>
      </c>
      <c r="J1534">
        <v>0</v>
      </c>
      <c r="K1534">
        <v>1567</v>
      </c>
      <c r="Z1534" s="24">
        <v>5.6299999999999996E-2</v>
      </c>
      <c r="AA1534" s="23">
        <v>2966177</v>
      </c>
      <c r="AB1534" s="23">
        <v>1481530</v>
      </c>
      <c r="AC1534" s="23">
        <v>963713</v>
      </c>
      <c r="AD1534" s="23">
        <v>16048</v>
      </c>
      <c r="AE1534" s="23">
        <v>2223</v>
      </c>
      <c r="AF1534" s="23">
        <v>5429691</v>
      </c>
      <c r="AG1534">
        <f t="shared" si="23"/>
        <v>1.4758003337225593E-3</v>
      </c>
    </row>
    <row r="1535" spans="1:33">
      <c r="A1535" t="s">
        <v>84</v>
      </c>
      <c r="B1535" t="s">
        <v>1</v>
      </c>
      <c r="C1535">
        <v>2006</v>
      </c>
      <c r="D1535">
        <v>0</v>
      </c>
      <c r="E1535">
        <v>0</v>
      </c>
      <c r="F1535">
        <v>1570</v>
      </c>
      <c r="G1535">
        <v>22</v>
      </c>
      <c r="H1535">
        <v>0</v>
      </c>
      <c r="I1535">
        <v>0</v>
      </c>
      <c r="J1535">
        <v>0</v>
      </c>
      <c r="K1535">
        <v>1592</v>
      </c>
      <c r="Z1535" s="24">
        <v>5.6399999999999999E-2</v>
      </c>
      <c r="AA1535" s="23">
        <v>1677</v>
      </c>
      <c r="AB1535" s="23">
        <v>129</v>
      </c>
      <c r="AC1535" s="23">
        <v>0</v>
      </c>
      <c r="AD1535" s="23">
        <v>0</v>
      </c>
      <c r="AE1535" s="23">
        <v>0</v>
      </c>
      <c r="AF1535" s="23">
        <v>1806</v>
      </c>
      <c r="AG1535">
        <f t="shared" si="23"/>
        <v>4.908742325673675E-7</v>
      </c>
    </row>
    <row r="1536" spans="1:33">
      <c r="A1536" t="s">
        <v>85</v>
      </c>
      <c r="B1536" t="s">
        <v>1</v>
      </c>
      <c r="C1536">
        <v>1988</v>
      </c>
      <c r="D1536">
        <v>0</v>
      </c>
      <c r="E1536">
        <v>5.94</v>
      </c>
      <c r="F1536">
        <v>36993</v>
      </c>
      <c r="G1536">
        <v>44016</v>
      </c>
      <c r="H1536">
        <v>0</v>
      </c>
      <c r="I1536">
        <v>0</v>
      </c>
      <c r="J1536">
        <v>1365</v>
      </c>
      <c r="K1536">
        <v>82374</v>
      </c>
      <c r="Z1536" s="24">
        <v>5.6399999999999999E-2</v>
      </c>
      <c r="AA1536" s="23">
        <v>111690</v>
      </c>
      <c r="AB1536" s="23">
        <v>76604</v>
      </c>
      <c r="AC1536" s="23">
        <v>21995</v>
      </c>
      <c r="AD1536" s="23">
        <v>1053</v>
      </c>
      <c r="AE1536" s="23">
        <v>0</v>
      </c>
      <c r="AF1536" s="23">
        <v>211342</v>
      </c>
      <c r="AG1536">
        <f t="shared" si="23"/>
        <v>5.7443157286407855E-5</v>
      </c>
    </row>
    <row r="1537" spans="1:33">
      <c r="A1537" t="s">
        <v>85</v>
      </c>
      <c r="B1537" t="s">
        <v>1</v>
      </c>
      <c r="C1537">
        <v>1989</v>
      </c>
      <c r="D1537">
        <v>0</v>
      </c>
      <c r="E1537">
        <v>5.76</v>
      </c>
      <c r="F1537">
        <v>38698</v>
      </c>
      <c r="G1537">
        <v>44733</v>
      </c>
      <c r="H1537">
        <v>0</v>
      </c>
      <c r="I1537">
        <v>0</v>
      </c>
      <c r="J1537">
        <v>1396</v>
      </c>
      <c r="K1537">
        <v>84827</v>
      </c>
      <c r="Z1537" s="24">
        <v>5.6399999999999999E-2</v>
      </c>
      <c r="AA1537" s="23">
        <v>135041</v>
      </c>
      <c r="AB1537" s="23">
        <v>208373</v>
      </c>
      <c r="AC1537" s="23">
        <v>94354</v>
      </c>
      <c r="AD1537" s="23">
        <v>0</v>
      </c>
      <c r="AE1537" s="23">
        <v>0</v>
      </c>
      <c r="AF1537" s="23">
        <v>437768</v>
      </c>
      <c r="AG1537">
        <f t="shared" si="23"/>
        <v>1.1898617444216574E-4</v>
      </c>
    </row>
    <row r="1538" spans="1:33">
      <c r="A1538" t="s">
        <v>85</v>
      </c>
      <c r="B1538" t="s">
        <v>1</v>
      </c>
      <c r="C1538">
        <v>1990</v>
      </c>
      <c r="D1538">
        <v>0</v>
      </c>
      <c r="E1538">
        <v>5.15</v>
      </c>
      <c r="F1538">
        <v>38499</v>
      </c>
      <c r="G1538">
        <v>46607</v>
      </c>
      <c r="H1538">
        <v>0</v>
      </c>
      <c r="I1538">
        <v>0</v>
      </c>
      <c r="J1538">
        <v>1309</v>
      </c>
      <c r="K1538">
        <v>86415</v>
      </c>
      <c r="Z1538" s="24">
        <v>5.6500000000000002E-2</v>
      </c>
      <c r="AA1538" s="23">
        <v>30460</v>
      </c>
      <c r="AB1538" s="23">
        <v>18540</v>
      </c>
      <c r="AC1538" s="23">
        <v>0</v>
      </c>
      <c r="AD1538" s="23">
        <v>0</v>
      </c>
      <c r="AE1538" s="23">
        <v>0</v>
      </c>
      <c r="AF1538" s="23">
        <v>49000</v>
      </c>
      <c r="AG1538">
        <f t="shared" si="23"/>
        <v>1.3318293131672762E-5</v>
      </c>
    </row>
    <row r="1539" spans="1:33">
      <c r="A1539" t="s">
        <v>85</v>
      </c>
      <c r="B1539" t="s">
        <v>1</v>
      </c>
      <c r="C1539">
        <v>1991</v>
      </c>
      <c r="D1539">
        <v>0</v>
      </c>
      <c r="E1539">
        <v>5.53</v>
      </c>
      <c r="F1539">
        <v>41384</v>
      </c>
      <c r="G1539">
        <v>44929</v>
      </c>
      <c r="H1539">
        <v>0</v>
      </c>
      <c r="I1539">
        <v>0</v>
      </c>
      <c r="J1539">
        <v>1703</v>
      </c>
      <c r="K1539">
        <v>88016</v>
      </c>
      <c r="Z1539" s="24">
        <v>5.6500000000000002E-2</v>
      </c>
      <c r="AA1539" s="23">
        <v>32739</v>
      </c>
      <c r="AB1539" s="23">
        <v>13499</v>
      </c>
      <c r="AC1539" s="23">
        <v>19772</v>
      </c>
      <c r="AD1539" s="23">
        <v>0</v>
      </c>
      <c r="AE1539" s="23">
        <v>124553</v>
      </c>
      <c r="AF1539" s="23">
        <v>190563</v>
      </c>
      <c r="AG1539">
        <f t="shared" ref="AG1539:AG1602" si="24">AF1539/AF$3340</f>
        <v>5.179538559287666E-5</v>
      </c>
    </row>
    <row r="1540" spans="1:33">
      <c r="A1540" t="s">
        <v>85</v>
      </c>
      <c r="B1540" t="s">
        <v>1</v>
      </c>
      <c r="C1540">
        <v>1992</v>
      </c>
      <c r="D1540">
        <v>0</v>
      </c>
      <c r="E1540">
        <v>4.76</v>
      </c>
      <c r="F1540">
        <v>39942</v>
      </c>
      <c r="G1540">
        <v>48426</v>
      </c>
      <c r="H1540">
        <v>0</v>
      </c>
      <c r="I1540">
        <v>0</v>
      </c>
      <c r="J1540">
        <v>1840</v>
      </c>
      <c r="K1540">
        <v>90208</v>
      </c>
      <c r="Z1540" s="24">
        <v>5.6500000000000002E-2</v>
      </c>
      <c r="AA1540" s="23">
        <v>24032</v>
      </c>
      <c r="AB1540" s="23">
        <v>3841</v>
      </c>
      <c r="AC1540" s="23">
        <v>20338</v>
      </c>
      <c r="AD1540" s="23">
        <v>0</v>
      </c>
      <c r="AE1540" s="23">
        <v>146283</v>
      </c>
      <c r="AF1540" s="23">
        <v>194494</v>
      </c>
      <c r="AG1540">
        <f t="shared" si="24"/>
        <v>5.2863838864317594E-5</v>
      </c>
    </row>
    <row r="1541" spans="1:33">
      <c r="A1541" t="s">
        <v>85</v>
      </c>
      <c r="B1541" t="s">
        <v>1</v>
      </c>
      <c r="C1541">
        <v>1993</v>
      </c>
      <c r="D1541">
        <v>0</v>
      </c>
      <c r="E1541">
        <v>4.59</v>
      </c>
      <c r="F1541">
        <v>44306</v>
      </c>
      <c r="G1541">
        <v>47944</v>
      </c>
      <c r="H1541">
        <v>0</v>
      </c>
      <c r="I1541">
        <v>0</v>
      </c>
      <c r="J1541">
        <v>1398</v>
      </c>
      <c r="K1541">
        <v>93648</v>
      </c>
      <c r="Z1541" s="24">
        <v>5.6500000000000002E-2</v>
      </c>
      <c r="AA1541" s="23">
        <v>3271220</v>
      </c>
      <c r="AB1541" s="23">
        <v>3096150</v>
      </c>
      <c r="AC1541" s="23">
        <v>1503463</v>
      </c>
      <c r="AD1541" s="23">
        <v>92741</v>
      </c>
      <c r="AE1541" s="23">
        <v>744583</v>
      </c>
      <c r="AF1541" s="23">
        <v>8708157</v>
      </c>
      <c r="AG1541">
        <f t="shared" si="24"/>
        <v>2.3668936237271035E-3</v>
      </c>
    </row>
    <row r="1542" spans="1:33">
      <c r="A1542" t="s">
        <v>85</v>
      </c>
      <c r="B1542" t="s">
        <v>1</v>
      </c>
      <c r="C1542">
        <v>1994</v>
      </c>
      <c r="D1542">
        <v>0</v>
      </c>
      <c r="E1542">
        <v>5.81</v>
      </c>
      <c r="F1542">
        <v>43183</v>
      </c>
      <c r="G1542">
        <v>49230</v>
      </c>
      <c r="H1542">
        <v>0</v>
      </c>
      <c r="I1542">
        <v>0</v>
      </c>
      <c r="J1542">
        <v>1825</v>
      </c>
      <c r="K1542">
        <v>94238</v>
      </c>
      <c r="Z1542" s="24">
        <v>5.6500000000000002E-2</v>
      </c>
      <c r="AA1542" s="23">
        <v>8441893</v>
      </c>
      <c r="AB1542" s="23">
        <v>5996355</v>
      </c>
      <c r="AC1542" s="23">
        <v>3718344</v>
      </c>
      <c r="AD1542" s="23">
        <v>67903</v>
      </c>
      <c r="AE1542" s="23">
        <v>0</v>
      </c>
      <c r="AF1542" s="23">
        <v>18224495</v>
      </c>
      <c r="AG1542">
        <f t="shared" si="24"/>
        <v>4.9534523793205018E-3</v>
      </c>
    </row>
    <row r="1543" spans="1:33">
      <c r="A1543" t="s">
        <v>85</v>
      </c>
      <c r="B1543" t="s">
        <v>1</v>
      </c>
      <c r="C1543">
        <v>1995</v>
      </c>
      <c r="D1543">
        <v>0</v>
      </c>
      <c r="E1543">
        <v>5.5</v>
      </c>
      <c r="F1543">
        <v>44441</v>
      </c>
      <c r="G1543">
        <v>44054</v>
      </c>
      <c r="H1543">
        <v>0</v>
      </c>
      <c r="I1543">
        <v>0</v>
      </c>
      <c r="J1543">
        <v>1591</v>
      </c>
      <c r="K1543">
        <v>90086</v>
      </c>
      <c r="Z1543" s="24">
        <v>5.6600000000000004E-2</v>
      </c>
      <c r="AA1543" s="23">
        <v>1484</v>
      </c>
      <c r="AB1543" s="23">
        <v>0</v>
      </c>
      <c r="AC1543" s="23">
        <v>0</v>
      </c>
      <c r="AD1543" s="23">
        <v>0</v>
      </c>
      <c r="AE1543" s="23">
        <v>0</v>
      </c>
      <c r="AF1543" s="23">
        <v>1484</v>
      </c>
      <c r="AG1543">
        <f t="shared" si="24"/>
        <v>4.0335402055923221E-7</v>
      </c>
    </row>
    <row r="1544" spans="1:33">
      <c r="A1544" t="s">
        <v>85</v>
      </c>
      <c r="B1544" t="s">
        <v>1</v>
      </c>
      <c r="C1544">
        <v>1996</v>
      </c>
      <c r="D1544">
        <v>0</v>
      </c>
      <c r="E1544">
        <v>5.67</v>
      </c>
      <c r="F1544">
        <v>47038</v>
      </c>
      <c r="G1544">
        <v>4876</v>
      </c>
      <c r="H1544">
        <v>35395</v>
      </c>
      <c r="I1544">
        <v>0</v>
      </c>
      <c r="J1544">
        <v>1647</v>
      </c>
      <c r="K1544">
        <v>88956</v>
      </c>
      <c r="Z1544" s="24">
        <v>5.6600000000000004E-2</v>
      </c>
      <c r="AA1544" s="23">
        <v>1484</v>
      </c>
      <c r="AB1544" s="23">
        <v>0</v>
      </c>
      <c r="AC1544" s="23">
        <v>0</v>
      </c>
      <c r="AD1544" s="23">
        <v>0</v>
      </c>
      <c r="AE1544" s="23">
        <v>0</v>
      </c>
      <c r="AF1544" s="23">
        <v>1484</v>
      </c>
      <c r="AG1544">
        <f t="shared" si="24"/>
        <v>4.0335402055923221E-7</v>
      </c>
    </row>
    <row r="1545" spans="1:33">
      <c r="A1545" t="s">
        <v>85</v>
      </c>
      <c r="B1545" t="s">
        <v>1</v>
      </c>
      <c r="C1545">
        <v>1997</v>
      </c>
      <c r="D1545">
        <v>0</v>
      </c>
      <c r="E1545">
        <v>5.3</v>
      </c>
      <c r="F1545">
        <v>47323</v>
      </c>
      <c r="G1545">
        <v>5043</v>
      </c>
      <c r="H1545">
        <v>39420</v>
      </c>
      <c r="I1545">
        <v>0</v>
      </c>
      <c r="J1545">
        <v>1615</v>
      </c>
      <c r="K1545">
        <v>93401</v>
      </c>
      <c r="Z1545" s="24">
        <v>5.6600000000000004E-2</v>
      </c>
      <c r="AA1545" s="23">
        <v>1484</v>
      </c>
      <c r="AB1545" s="23">
        <v>0</v>
      </c>
      <c r="AC1545" s="23">
        <v>0</v>
      </c>
      <c r="AD1545" s="23">
        <v>0</v>
      </c>
      <c r="AE1545" s="23">
        <v>0</v>
      </c>
      <c r="AF1545" s="23">
        <v>1484</v>
      </c>
      <c r="AG1545">
        <f t="shared" si="24"/>
        <v>4.0335402055923221E-7</v>
      </c>
    </row>
    <row r="1546" spans="1:33">
      <c r="A1546" t="s">
        <v>85</v>
      </c>
      <c r="B1546" t="s">
        <v>1</v>
      </c>
      <c r="C1546">
        <v>1998</v>
      </c>
      <c r="D1546">
        <v>0</v>
      </c>
      <c r="E1546">
        <v>5.59</v>
      </c>
      <c r="F1546">
        <v>46781</v>
      </c>
      <c r="G1546">
        <v>5079</v>
      </c>
      <c r="H1546">
        <v>40895</v>
      </c>
      <c r="I1546">
        <v>0</v>
      </c>
      <c r="J1546">
        <v>1515</v>
      </c>
      <c r="K1546">
        <v>94270</v>
      </c>
      <c r="Z1546" s="24">
        <v>5.6600000000000004E-2</v>
      </c>
      <c r="AA1546" s="23">
        <v>8608</v>
      </c>
      <c r="AB1546" s="23">
        <v>3285</v>
      </c>
      <c r="AC1546" s="23">
        <v>66</v>
      </c>
      <c r="AD1546" s="23">
        <v>134</v>
      </c>
      <c r="AE1546" s="23">
        <v>1093</v>
      </c>
      <c r="AF1546" s="23">
        <v>13186</v>
      </c>
      <c r="AG1546">
        <f t="shared" si="24"/>
        <v>3.5839798619232049E-6</v>
      </c>
    </row>
    <row r="1547" spans="1:33">
      <c r="A1547" t="s">
        <v>85</v>
      </c>
      <c r="B1547" t="s">
        <v>1</v>
      </c>
      <c r="C1547">
        <v>1999</v>
      </c>
      <c r="D1547">
        <v>0</v>
      </c>
      <c r="E1547">
        <v>7.19</v>
      </c>
      <c r="F1547">
        <v>49571</v>
      </c>
      <c r="G1547">
        <v>5330</v>
      </c>
      <c r="H1547">
        <v>43678</v>
      </c>
      <c r="I1547">
        <v>0</v>
      </c>
      <c r="J1547">
        <v>1522</v>
      </c>
      <c r="K1547">
        <v>100101</v>
      </c>
      <c r="Z1547" s="24">
        <v>5.6600000000000004E-2</v>
      </c>
      <c r="AA1547" s="23">
        <v>8414</v>
      </c>
      <c r="AB1547" s="23">
        <v>3120</v>
      </c>
      <c r="AC1547" s="23">
        <v>60</v>
      </c>
      <c r="AD1547" s="23">
        <v>140</v>
      </c>
      <c r="AE1547" s="23">
        <v>1712</v>
      </c>
      <c r="AF1547" s="23">
        <v>13446</v>
      </c>
      <c r="AG1547">
        <f t="shared" si="24"/>
        <v>3.6546483560912642E-6</v>
      </c>
    </row>
    <row r="1548" spans="1:33">
      <c r="A1548" t="s">
        <v>85</v>
      </c>
      <c r="B1548" t="s">
        <v>1</v>
      </c>
      <c r="C1548">
        <v>2000</v>
      </c>
      <c r="D1548">
        <v>0</v>
      </c>
      <c r="E1548">
        <v>6.14</v>
      </c>
      <c r="F1548">
        <v>49917</v>
      </c>
      <c r="G1548">
        <v>5363</v>
      </c>
      <c r="H1548">
        <v>40962</v>
      </c>
      <c r="I1548">
        <v>0</v>
      </c>
      <c r="J1548">
        <v>1497</v>
      </c>
      <c r="K1548">
        <v>97739</v>
      </c>
      <c r="Z1548" s="24">
        <v>5.6600000000000004E-2</v>
      </c>
      <c r="AA1548" s="23">
        <v>28850</v>
      </c>
      <c r="AB1548" s="23">
        <v>13201</v>
      </c>
      <c r="AC1548" s="23">
        <v>33870</v>
      </c>
      <c r="AD1548" s="23">
        <v>2650</v>
      </c>
      <c r="AE1548" s="23">
        <v>0</v>
      </c>
      <c r="AF1548" s="23">
        <v>78571</v>
      </c>
      <c r="AG1548">
        <f t="shared" si="24"/>
        <v>2.1355747135686951E-5</v>
      </c>
    </row>
    <row r="1549" spans="1:33">
      <c r="A1549" t="s">
        <v>85</v>
      </c>
      <c r="B1549" t="s">
        <v>1</v>
      </c>
      <c r="C1549">
        <v>2001</v>
      </c>
      <c r="D1549">
        <v>0</v>
      </c>
      <c r="E1549">
        <v>4.92</v>
      </c>
      <c r="F1549">
        <v>48296</v>
      </c>
      <c r="G1549">
        <v>5149</v>
      </c>
      <c r="H1549">
        <v>33127</v>
      </c>
      <c r="I1549">
        <v>0</v>
      </c>
      <c r="J1549">
        <v>1315</v>
      </c>
      <c r="K1549">
        <v>87887</v>
      </c>
      <c r="Z1549" s="24">
        <v>5.6600000000000004E-2</v>
      </c>
      <c r="AA1549" s="23">
        <v>195773</v>
      </c>
      <c r="AB1549" s="23">
        <v>64376</v>
      </c>
      <c r="AC1549" s="23">
        <v>96765</v>
      </c>
      <c r="AD1549" s="23">
        <v>129</v>
      </c>
      <c r="AE1549" s="23">
        <v>8376</v>
      </c>
      <c r="AF1549" s="23">
        <v>365419</v>
      </c>
      <c r="AG1549">
        <f t="shared" si="24"/>
        <v>9.9321578732300587E-5</v>
      </c>
    </row>
    <row r="1550" spans="1:33">
      <c r="A1550" t="s">
        <v>85</v>
      </c>
      <c r="B1550" t="s">
        <v>1</v>
      </c>
      <c r="C1550">
        <v>2002</v>
      </c>
      <c r="D1550">
        <v>0</v>
      </c>
      <c r="E1550">
        <v>5.84</v>
      </c>
      <c r="F1550">
        <v>47611</v>
      </c>
      <c r="G1550">
        <v>4836</v>
      </c>
      <c r="H1550">
        <v>32006</v>
      </c>
      <c r="I1550">
        <v>0</v>
      </c>
      <c r="J1550">
        <v>1623</v>
      </c>
      <c r="K1550">
        <v>86076</v>
      </c>
      <c r="Z1550" s="24">
        <v>5.6600000000000004E-2</v>
      </c>
      <c r="AA1550" s="23">
        <v>122659</v>
      </c>
      <c r="AB1550" s="23">
        <v>75949</v>
      </c>
      <c r="AC1550" s="23">
        <v>90842</v>
      </c>
      <c r="AD1550" s="23">
        <v>178</v>
      </c>
      <c r="AE1550" s="23">
        <v>272290</v>
      </c>
      <c r="AF1550" s="23">
        <v>561918</v>
      </c>
      <c r="AG1550">
        <f t="shared" si="24"/>
        <v>1.5273038040741418E-4</v>
      </c>
    </row>
    <row r="1551" spans="1:33">
      <c r="A1551" t="s">
        <v>85</v>
      </c>
      <c r="B1551" t="s">
        <v>1</v>
      </c>
      <c r="C1551">
        <v>2003</v>
      </c>
      <c r="D1551">
        <v>0</v>
      </c>
      <c r="E1551">
        <v>6.64</v>
      </c>
      <c r="F1551">
        <v>46166</v>
      </c>
      <c r="G1551">
        <v>6659</v>
      </c>
      <c r="H1551">
        <v>32195</v>
      </c>
      <c r="I1551">
        <v>0</v>
      </c>
      <c r="J1551">
        <v>0</v>
      </c>
      <c r="K1551">
        <v>85020</v>
      </c>
      <c r="Z1551" s="24">
        <v>5.6600000000000004E-2</v>
      </c>
      <c r="AA1551" s="23">
        <v>533691</v>
      </c>
      <c r="AB1551" s="23">
        <v>250234</v>
      </c>
      <c r="AC1551" s="23">
        <v>320672</v>
      </c>
      <c r="AD1551" s="23">
        <v>2463</v>
      </c>
      <c r="AE1551" s="23">
        <v>0</v>
      </c>
      <c r="AF1551" s="23">
        <v>1107060</v>
      </c>
      <c r="AG1551">
        <f t="shared" si="24"/>
        <v>3.0090101212958462E-4</v>
      </c>
    </row>
    <row r="1552" spans="1:33">
      <c r="A1552" t="s">
        <v>85</v>
      </c>
      <c r="B1552" t="s">
        <v>1</v>
      </c>
      <c r="C1552">
        <v>2004</v>
      </c>
      <c r="D1552">
        <v>0</v>
      </c>
      <c r="E1552">
        <v>5.46</v>
      </c>
      <c r="F1552">
        <v>47822</v>
      </c>
      <c r="G1552">
        <v>5164</v>
      </c>
      <c r="H1552">
        <v>39370</v>
      </c>
      <c r="I1552">
        <v>0</v>
      </c>
      <c r="J1552">
        <v>0</v>
      </c>
      <c r="K1552">
        <v>92356</v>
      </c>
      <c r="Z1552" s="24">
        <v>5.6600000000000004E-2</v>
      </c>
      <c r="AA1552" s="23">
        <v>1944650</v>
      </c>
      <c r="AB1552" s="23">
        <v>2509584</v>
      </c>
      <c r="AC1552" s="23">
        <v>3759481</v>
      </c>
      <c r="AD1552" s="23">
        <v>12401</v>
      </c>
      <c r="AE1552" s="23">
        <v>0</v>
      </c>
      <c r="AF1552" s="23">
        <v>8226116</v>
      </c>
      <c r="AG1552">
        <f t="shared" si="24"/>
        <v>2.2358739637376207E-3</v>
      </c>
    </row>
    <row r="1553" spans="1:33">
      <c r="A1553" t="s">
        <v>85</v>
      </c>
      <c r="B1553" t="s">
        <v>1</v>
      </c>
      <c r="C1553">
        <v>2005</v>
      </c>
      <c r="D1553">
        <v>0</v>
      </c>
      <c r="E1553">
        <v>6.31</v>
      </c>
      <c r="F1553">
        <v>47944</v>
      </c>
      <c r="G1553">
        <v>5269</v>
      </c>
      <c r="H1553">
        <v>41944</v>
      </c>
      <c r="I1553">
        <v>0</v>
      </c>
      <c r="J1553">
        <v>0</v>
      </c>
      <c r="K1553">
        <v>95157</v>
      </c>
      <c r="Z1553" s="24">
        <v>5.67E-2</v>
      </c>
      <c r="AA1553" s="23">
        <v>1641</v>
      </c>
      <c r="AB1553" s="23">
        <v>123</v>
      </c>
      <c r="AC1553" s="23">
        <v>0</v>
      </c>
      <c r="AD1553" s="23">
        <v>0</v>
      </c>
      <c r="AE1553" s="23">
        <v>0</v>
      </c>
      <c r="AF1553" s="23">
        <v>1764</v>
      </c>
      <c r="AG1553">
        <f t="shared" si="24"/>
        <v>4.7945855274021947E-7</v>
      </c>
    </row>
    <row r="1554" spans="1:33">
      <c r="A1554" t="s">
        <v>85</v>
      </c>
      <c r="B1554" t="s">
        <v>1</v>
      </c>
      <c r="C1554">
        <v>2006</v>
      </c>
      <c r="D1554">
        <v>0</v>
      </c>
      <c r="E1554">
        <v>4.22</v>
      </c>
      <c r="F1554">
        <v>52301</v>
      </c>
      <c r="G1554">
        <v>5497</v>
      </c>
      <c r="H1554">
        <v>45460</v>
      </c>
      <c r="I1554">
        <v>0</v>
      </c>
      <c r="J1554">
        <v>0</v>
      </c>
      <c r="K1554">
        <v>103258</v>
      </c>
      <c r="Z1554" s="24">
        <v>5.67E-2</v>
      </c>
      <c r="AA1554" s="23">
        <v>2568</v>
      </c>
      <c r="AB1554" s="23">
        <v>89</v>
      </c>
      <c r="AC1554" s="23">
        <v>134</v>
      </c>
      <c r="AD1554" s="23">
        <v>0</v>
      </c>
      <c r="AE1554" s="23">
        <v>188</v>
      </c>
      <c r="AF1554" s="23">
        <v>2979</v>
      </c>
      <c r="AG1554">
        <f t="shared" si="24"/>
        <v>8.096978620255746E-7</v>
      </c>
    </row>
    <row r="1555" spans="1:33">
      <c r="A1555" t="s">
        <v>86</v>
      </c>
      <c r="B1555" t="s">
        <v>1</v>
      </c>
      <c r="C1555">
        <v>1988</v>
      </c>
      <c r="D1555">
        <v>0</v>
      </c>
      <c r="E1555">
        <v>0</v>
      </c>
      <c r="F1555">
        <v>14897</v>
      </c>
      <c r="G1555">
        <v>12844</v>
      </c>
      <c r="H1555">
        <v>0</v>
      </c>
      <c r="I1555">
        <v>0</v>
      </c>
      <c r="J1555">
        <v>0</v>
      </c>
      <c r="K1555">
        <v>27741</v>
      </c>
      <c r="Z1555" s="24">
        <v>5.67E-2</v>
      </c>
      <c r="AA1555" s="23">
        <v>47038</v>
      </c>
      <c r="AB1555" s="23">
        <v>4876</v>
      </c>
      <c r="AC1555" s="23">
        <v>35395</v>
      </c>
      <c r="AD1555" s="23">
        <v>0</v>
      </c>
      <c r="AE1555" s="23">
        <v>1647</v>
      </c>
      <c r="AF1555" s="23">
        <v>88956</v>
      </c>
      <c r="AG1555">
        <f t="shared" si="24"/>
        <v>2.4178409873899636E-5</v>
      </c>
    </row>
    <row r="1556" spans="1:33">
      <c r="A1556" t="s">
        <v>86</v>
      </c>
      <c r="B1556" t="s">
        <v>1</v>
      </c>
      <c r="C1556">
        <v>1989</v>
      </c>
      <c r="D1556">
        <v>0</v>
      </c>
      <c r="E1556">
        <v>0</v>
      </c>
      <c r="F1556">
        <v>16755</v>
      </c>
      <c r="G1556">
        <v>8211</v>
      </c>
      <c r="H1556">
        <v>0</v>
      </c>
      <c r="I1556">
        <v>0</v>
      </c>
      <c r="J1556">
        <v>0</v>
      </c>
      <c r="K1556">
        <v>24966</v>
      </c>
      <c r="Z1556" s="24">
        <v>5.67E-2</v>
      </c>
      <c r="AA1556" s="23">
        <v>300300</v>
      </c>
      <c r="AB1556" s="23">
        <v>102400</v>
      </c>
      <c r="AC1556" s="23">
        <v>181100</v>
      </c>
      <c r="AD1556" s="23">
        <v>58400</v>
      </c>
      <c r="AE1556" s="23">
        <v>1000</v>
      </c>
      <c r="AF1556" s="23">
        <v>643200</v>
      </c>
      <c r="AG1556">
        <f t="shared" si="24"/>
        <v>1.7482298249575347E-4</v>
      </c>
    </row>
    <row r="1557" spans="1:33">
      <c r="A1557" t="s">
        <v>86</v>
      </c>
      <c r="B1557" t="s">
        <v>1</v>
      </c>
      <c r="C1557">
        <v>1990</v>
      </c>
      <c r="D1557">
        <v>0</v>
      </c>
      <c r="E1557">
        <v>0</v>
      </c>
      <c r="F1557">
        <v>15418</v>
      </c>
      <c r="G1557">
        <v>5676</v>
      </c>
      <c r="H1557">
        <v>0</v>
      </c>
      <c r="I1557">
        <v>0</v>
      </c>
      <c r="J1557">
        <v>3249</v>
      </c>
      <c r="K1557">
        <v>24343</v>
      </c>
      <c r="Z1557" s="24">
        <v>5.67E-2</v>
      </c>
      <c r="AA1557" s="23">
        <v>1704181</v>
      </c>
      <c r="AB1557" s="23">
        <v>2245676</v>
      </c>
      <c r="AC1557" s="23">
        <v>2836263</v>
      </c>
      <c r="AD1557" s="23">
        <v>11407</v>
      </c>
      <c r="AE1557" s="23">
        <v>0</v>
      </c>
      <c r="AF1557" s="23">
        <v>6797527</v>
      </c>
      <c r="AG1557">
        <f t="shared" si="24"/>
        <v>1.8475807582951052E-3</v>
      </c>
    </row>
    <row r="1558" spans="1:33">
      <c r="A1558" t="s">
        <v>86</v>
      </c>
      <c r="B1558" t="s">
        <v>1</v>
      </c>
      <c r="C1558">
        <v>1991</v>
      </c>
      <c r="D1558">
        <v>0</v>
      </c>
      <c r="E1558">
        <v>0</v>
      </c>
      <c r="F1558">
        <v>20080</v>
      </c>
      <c r="G1558">
        <v>6010</v>
      </c>
      <c r="H1558">
        <v>0</v>
      </c>
      <c r="I1558">
        <v>0</v>
      </c>
      <c r="J1558">
        <v>3150</v>
      </c>
      <c r="K1558">
        <v>29240</v>
      </c>
      <c r="Z1558" s="24">
        <v>5.67E-2</v>
      </c>
      <c r="AA1558" s="23">
        <v>10342303</v>
      </c>
      <c r="AB1558" s="23">
        <v>8762608</v>
      </c>
      <c r="AC1558" s="23">
        <v>1360646</v>
      </c>
      <c r="AD1558" s="23">
        <v>0</v>
      </c>
      <c r="AE1558" s="23">
        <v>0</v>
      </c>
      <c r="AF1558" s="23">
        <v>20465557</v>
      </c>
      <c r="AG1558">
        <f t="shared" si="24"/>
        <v>5.5625772903868855E-3</v>
      </c>
    </row>
    <row r="1559" spans="1:33">
      <c r="A1559" t="s">
        <v>86</v>
      </c>
      <c r="B1559" t="s">
        <v>1</v>
      </c>
      <c r="C1559">
        <v>1992</v>
      </c>
      <c r="D1559">
        <v>0</v>
      </c>
      <c r="E1559">
        <v>6</v>
      </c>
      <c r="F1559">
        <v>15391</v>
      </c>
      <c r="G1559">
        <v>9670</v>
      </c>
      <c r="H1559">
        <v>0</v>
      </c>
      <c r="I1559">
        <v>0</v>
      </c>
      <c r="J1559">
        <v>227</v>
      </c>
      <c r="K1559">
        <v>25288</v>
      </c>
      <c r="Z1559" s="24">
        <v>5.67E-2</v>
      </c>
      <c r="AA1559" s="23">
        <v>14187591</v>
      </c>
      <c r="AB1559" s="23">
        <v>15138654</v>
      </c>
      <c r="AC1559" s="23">
        <v>19454708</v>
      </c>
      <c r="AD1559" s="23">
        <v>0</v>
      </c>
      <c r="AE1559" s="23">
        <v>35194</v>
      </c>
      <c r="AF1559" s="23">
        <v>48816147</v>
      </c>
      <c r="AG1559">
        <f t="shared" si="24"/>
        <v>1.3268321536833222E-2</v>
      </c>
    </row>
    <row r="1560" spans="1:33">
      <c r="A1560" t="s">
        <v>86</v>
      </c>
      <c r="B1560" t="s">
        <v>1</v>
      </c>
      <c r="C1560">
        <v>1993</v>
      </c>
      <c r="D1560">
        <v>0</v>
      </c>
      <c r="E1560">
        <v>1.06</v>
      </c>
      <c r="F1560">
        <v>17000</v>
      </c>
      <c r="G1560">
        <v>5000</v>
      </c>
      <c r="H1560">
        <v>0</v>
      </c>
      <c r="I1560">
        <v>6000</v>
      </c>
      <c r="J1560">
        <v>0</v>
      </c>
      <c r="K1560">
        <v>28000</v>
      </c>
      <c r="Z1560" s="24">
        <v>5.6799999999999996E-2</v>
      </c>
      <c r="AA1560" s="23">
        <v>12299</v>
      </c>
      <c r="AB1560" s="23">
        <v>8577</v>
      </c>
      <c r="AC1560" s="23">
        <v>1105</v>
      </c>
      <c r="AD1560" s="23">
        <v>0</v>
      </c>
      <c r="AE1560" s="23">
        <v>18</v>
      </c>
      <c r="AF1560" s="23">
        <v>21999</v>
      </c>
      <c r="AG1560">
        <f t="shared" si="24"/>
        <v>5.9793700123197769E-6</v>
      </c>
    </row>
    <row r="1561" spans="1:33">
      <c r="A1561" t="s">
        <v>86</v>
      </c>
      <c r="B1561" t="s">
        <v>1</v>
      </c>
      <c r="C1561">
        <v>1994</v>
      </c>
      <c r="D1561">
        <v>0</v>
      </c>
      <c r="E1561">
        <v>0</v>
      </c>
      <c r="F1561">
        <v>17800</v>
      </c>
      <c r="G1561">
        <v>11000</v>
      </c>
      <c r="H1561">
        <v>0</v>
      </c>
      <c r="I1561">
        <v>683</v>
      </c>
      <c r="J1561">
        <v>1300</v>
      </c>
      <c r="K1561">
        <v>30783</v>
      </c>
      <c r="Z1561" s="24">
        <v>5.6799999999999996E-2</v>
      </c>
      <c r="AA1561" s="23">
        <v>3267794</v>
      </c>
      <c r="AB1561" s="23">
        <v>3506608</v>
      </c>
      <c r="AC1561" s="23">
        <v>1412509</v>
      </c>
      <c r="AD1561" s="23">
        <v>96391</v>
      </c>
      <c r="AE1561" s="23">
        <v>904698</v>
      </c>
      <c r="AF1561" s="23">
        <v>9188000</v>
      </c>
      <c r="AG1561">
        <f t="shared" si="24"/>
        <v>2.4973158631389661E-3</v>
      </c>
    </row>
    <row r="1562" spans="1:33">
      <c r="A1562" t="s">
        <v>86</v>
      </c>
      <c r="B1562" t="s">
        <v>1</v>
      </c>
      <c r="C1562">
        <v>1995</v>
      </c>
      <c r="D1562">
        <v>0</v>
      </c>
      <c r="E1562">
        <v>0</v>
      </c>
      <c r="F1562">
        <v>25602</v>
      </c>
      <c r="G1562">
        <v>5264</v>
      </c>
      <c r="H1562">
        <v>0</v>
      </c>
      <c r="I1562">
        <v>0</v>
      </c>
      <c r="J1562">
        <v>638</v>
      </c>
      <c r="K1562">
        <v>31504</v>
      </c>
      <c r="Z1562" s="24">
        <v>5.6900000000000006E-2</v>
      </c>
      <c r="AA1562" s="23">
        <v>11034</v>
      </c>
      <c r="AB1562" s="23">
        <v>10191</v>
      </c>
      <c r="AC1562" s="23">
        <v>0</v>
      </c>
      <c r="AD1562" s="23">
        <v>0</v>
      </c>
      <c r="AE1562" s="23">
        <v>0</v>
      </c>
      <c r="AF1562" s="23">
        <v>21225</v>
      </c>
      <c r="AG1562">
        <f t="shared" si="24"/>
        <v>5.7689953412194765E-6</v>
      </c>
    </row>
    <row r="1563" spans="1:33">
      <c r="A1563" t="s">
        <v>86</v>
      </c>
      <c r="B1563" t="s">
        <v>1</v>
      </c>
      <c r="C1563">
        <v>1996</v>
      </c>
      <c r="D1563">
        <v>0</v>
      </c>
      <c r="E1563">
        <v>4.93</v>
      </c>
      <c r="F1563">
        <v>23000</v>
      </c>
      <c r="G1563">
        <v>10300</v>
      </c>
      <c r="H1563">
        <v>0</v>
      </c>
      <c r="I1563">
        <v>0</v>
      </c>
      <c r="J1563">
        <v>4800</v>
      </c>
      <c r="K1563">
        <v>38100</v>
      </c>
      <c r="Z1563" s="24">
        <v>5.6900000000000006E-2</v>
      </c>
      <c r="AA1563" s="23">
        <v>43446</v>
      </c>
      <c r="AB1563" s="23">
        <v>24170</v>
      </c>
      <c r="AC1563" s="23">
        <v>0</v>
      </c>
      <c r="AD1563" s="23">
        <v>56</v>
      </c>
      <c r="AE1563" s="23">
        <v>20406</v>
      </c>
      <c r="AF1563" s="23">
        <v>88078</v>
      </c>
      <c r="AG1563">
        <f t="shared" si="24"/>
        <v>2.3939767805132112E-5</v>
      </c>
    </row>
    <row r="1564" spans="1:33">
      <c r="A1564" t="s">
        <v>86</v>
      </c>
      <c r="B1564" t="s">
        <v>1</v>
      </c>
      <c r="C1564">
        <v>1997</v>
      </c>
      <c r="D1564">
        <v>0</v>
      </c>
      <c r="E1564">
        <v>4.93</v>
      </c>
      <c r="F1564">
        <v>23000</v>
      </c>
      <c r="G1564">
        <v>10300</v>
      </c>
      <c r="H1564">
        <v>0</v>
      </c>
      <c r="I1564">
        <v>0</v>
      </c>
      <c r="J1564">
        <v>4800</v>
      </c>
      <c r="K1564">
        <v>38100</v>
      </c>
      <c r="Z1564" s="24">
        <v>5.6900000000000006E-2</v>
      </c>
      <c r="AA1564" s="23">
        <v>168693</v>
      </c>
      <c r="AB1564" s="23">
        <v>82057</v>
      </c>
      <c r="AC1564" s="23">
        <v>33519</v>
      </c>
      <c r="AD1564" s="23">
        <v>351</v>
      </c>
      <c r="AE1564" s="23">
        <v>0</v>
      </c>
      <c r="AF1564" s="23">
        <v>284620</v>
      </c>
      <c r="AG1564">
        <f t="shared" si="24"/>
        <v>7.73602569619735E-5</v>
      </c>
    </row>
    <row r="1565" spans="1:33">
      <c r="A1565" t="s">
        <v>86</v>
      </c>
      <c r="B1565" t="s">
        <v>1</v>
      </c>
      <c r="C1565">
        <v>1998</v>
      </c>
      <c r="D1565">
        <v>0</v>
      </c>
      <c r="E1565">
        <v>3.83</v>
      </c>
      <c r="F1565">
        <v>28147</v>
      </c>
      <c r="G1565">
        <v>21551</v>
      </c>
      <c r="H1565">
        <v>0</v>
      </c>
      <c r="I1565">
        <v>0</v>
      </c>
      <c r="J1565">
        <v>0</v>
      </c>
      <c r="K1565">
        <v>49698</v>
      </c>
      <c r="Z1565" s="24">
        <v>5.6900000000000006E-2</v>
      </c>
      <c r="AA1565" s="23">
        <v>201784</v>
      </c>
      <c r="AB1565" s="23">
        <v>250564</v>
      </c>
      <c r="AC1565" s="23">
        <v>0</v>
      </c>
      <c r="AD1565" s="23">
        <v>2257</v>
      </c>
      <c r="AE1565" s="23">
        <v>117690</v>
      </c>
      <c r="AF1565" s="23">
        <v>572295</v>
      </c>
      <c r="AG1565">
        <f t="shared" si="24"/>
        <v>1.5555086873042171E-4</v>
      </c>
    </row>
    <row r="1566" spans="1:33">
      <c r="A1566" t="s">
        <v>86</v>
      </c>
      <c r="B1566" t="s">
        <v>1</v>
      </c>
      <c r="C1566">
        <v>1999</v>
      </c>
      <c r="D1566">
        <v>0</v>
      </c>
      <c r="E1566">
        <v>3.7</v>
      </c>
      <c r="F1566">
        <v>25824</v>
      </c>
      <c r="G1566">
        <v>13915</v>
      </c>
      <c r="H1566">
        <v>11127</v>
      </c>
      <c r="I1566">
        <v>0</v>
      </c>
      <c r="J1566">
        <v>0</v>
      </c>
      <c r="K1566">
        <v>50866</v>
      </c>
      <c r="Z1566" s="24">
        <v>5.6900000000000006E-2</v>
      </c>
      <c r="AA1566" s="23">
        <v>227102</v>
      </c>
      <c r="AB1566" s="23">
        <v>337350</v>
      </c>
      <c r="AC1566" s="23">
        <v>0</v>
      </c>
      <c r="AD1566" s="23">
        <v>3313</v>
      </c>
      <c r="AE1566" s="23">
        <v>109477</v>
      </c>
      <c r="AF1566" s="23">
        <v>677242</v>
      </c>
      <c r="AG1566">
        <f t="shared" si="24"/>
        <v>1.8407566279755763E-4</v>
      </c>
    </row>
    <row r="1567" spans="1:33">
      <c r="A1567" t="s">
        <v>86</v>
      </c>
      <c r="B1567" t="s">
        <v>1</v>
      </c>
      <c r="C1567">
        <v>2000</v>
      </c>
      <c r="D1567">
        <v>0</v>
      </c>
      <c r="E1567">
        <v>3.24</v>
      </c>
      <c r="F1567">
        <v>30881</v>
      </c>
      <c r="G1567">
        <v>27573</v>
      </c>
      <c r="H1567">
        <v>0</v>
      </c>
      <c r="I1567">
        <v>0</v>
      </c>
      <c r="J1567">
        <v>0</v>
      </c>
      <c r="K1567">
        <v>58454</v>
      </c>
      <c r="Z1567" s="24">
        <v>5.6900000000000006E-2</v>
      </c>
      <c r="AA1567" s="23">
        <v>3202948</v>
      </c>
      <c r="AB1567" s="23">
        <v>2836717</v>
      </c>
      <c r="AC1567" s="23">
        <v>1519104</v>
      </c>
      <c r="AD1567" s="23">
        <v>0</v>
      </c>
      <c r="AE1567" s="23">
        <v>39260</v>
      </c>
      <c r="AF1567" s="23">
        <v>7598029</v>
      </c>
      <c r="AG1567">
        <f t="shared" si="24"/>
        <v>2.0651587233663361E-3</v>
      </c>
    </row>
    <row r="1568" spans="1:33">
      <c r="A1568" t="s">
        <v>86</v>
      </c>
      <c r="B1568" t="s">
        <v>1</v>
      </c>
      <c r="C1568">
        <v>2001</v>
      </c>
      <c r="D1568">
        <v>0</v>
      </c>
      <c r="E1568">
        <v>0.53</v>
      </c>
      <c r="F1568">
        <v>32520</v>
      </c>
      <c r="G1568">
        <v>12520</v>
      </c>
      <c r="H1568">
        <v>14610</v>
      </c>
      <c r="I1568">
        <v>0</v>
      </c>
      <c r="J1568">
        <v>1060</v>
      </c>
      <c r="K1568">
        <v>60710</v>
      </c>
      <c r="Z1568" s="24">
        <v>5.7099999999999998E-2</v>
      </c>
      <c r="AA1568" s="23">
        <v>44451</v>
      </c>
      <c r="AB1568" s="23">
        <v>25434</v>
      </c>
      <c r="AC1568" s="23">
        <v>0</v>
      </c>
      <c r="AD1568" s="23">
        <v>57</v>
      </c>
      <c r="AE1568" s="23">
        <v>18492</v>
      </c>
      <c r="AF1568" s="23">
        <v>88434</v>
      </c>
      <c r="AG1568">
        <f t="shared" si="24"/>
        <v>2.4036529281762225E-5</v>
      </c>
    </row>
    <row r="1569" spans="1:33">
      <c r="A1569" t="s">
        <v>86</v>
      </c>
      <c r="B1569" t="s">
        <v>1</v>
      </c>
      <c r="C1569">
        <v>2002</v>
      </c>
      <c r="D1569">
        <v>0</v>
      </c>
      <c r="E1569">
        <v>5.56</v>
      </c>
      <c r="F1569">
        <v>33700</v>
      </c>
      <c r="G1569">
        <v>12520</v>
      </c>
      <c r="H1569">
        <v>14020</v>
      </c>
      <c r="I1569">
        <v>0</v>
      </c>
      <c r="J1569">
        <v>1090</v>
      </c>
      <c r="K1569">
        <v>61330</v>
      </c>
      <c r="Z1569" s="24">
        <v>5.7099999999999998E-2</v>
      </c>
      <c r="AA1569" s="23">
        <v>33504</v>
      </c>
      <c r="AB1569" s="23">
        <v>10921</v>
      </c>
      <c r="AC1569" s="23">
        <v>17344</v>
      </c>
      <c r="AD1569" s="23">
        <v>0</v>
      </c>
      <c r="AE1569" s="23">
        <v>118577</v>
      </c>
      <c r="AF1569" s="23">
        <v>180346</v>
      </c>
      <c r="AG1569">
        <f t="shared" si="24"/>
        <v>4.9018385573972568E-5</v>
      </c>
    </row>
    <row r="1570" spans="1:33">
      <c r="A1570" t="s">
        <v>86</v>
      </c>
      <c r="B1570" t="s">
        <v>1</v>
      </c>
      <c r="C1570">
        <v>2003</v>
      </c>
      <c r="D1570">
        <v>0</v>
      </c>
      <c r="E1570">
        <v>8.0500000000000007</v>
      </c>
      <c r="F1570">
        <v>35860</v>
      </c>
      <c r="G1570">
        <v>26180</v>
      </c>
      <c r="H1570">
        <v>0</v>
      </c>
      <c r="I1570">
        <v>0</v>
      </c>
      <c r="J1570">
        <v>0</v>
      </c>
      <c r="K1570">
        <v>62040</v>
      </c>
      <c r="Z1570" s="24">
        <v>5.7200000000000001E-2</v>
      </c>
      <c r="AA1570" s="23">
        <v>2652</v>
      </c>
      <c r="AB1570" s="23">
        <v>195</v>
      </c>
      <c r="AC1570" s="23">
        <v>0</v>
      </c>
      <c r="AD1570" s="23">
        <v>0</v>
      </c>
      <c r="AE1570" s="23">
        <v>122</v>
      </c>
      <c r="AF1570" s="23">
        <v>2969</v>
      </c>
      <c r="AG1570">
        <f t="shared" si="24"/>
        <v>8.0697984301911076E-7</v>
      </c>
    </row>
    <row r="1571" spans="1:33">
      <c r="A1571" t="s">
        <v>86</v>
      </c>
      <c r="B1571" t="s">
        <v>1</v>
      </c>
      <c r="C1571">
        <v>2004</v>
      </c>
      <c r="D1571">
        <v>0</v>
      </c>
      <c r="E1571">
        <v>7.19</v>
      </c>
      <c r="F1571">
        <v>40050</v>
      </c>
      <c r="G1571">
        <v>26330</v>
      </c>
      <c r="H1571">
        <v>0</v>
      </c>
      <c r="I1571">
        <v>0</v>
      </c>
      <c r="J1571">
        <v>0</v>
      </c>
      <c r="K1571">
        <v>66380</v>
      </c>
      <c r="Z1571" s="24">
        <v>5.7200000000000001E-2</v>
      </c>
      <c r="AA1571" s="23">
        <v>6523</v>
      </c>
      <c r="AB1571" s="23">
        <v>3619</v>
      </c>
      <c r="AC1571" s="23">
        <v>4870</v>
      </c>
      <c r="AD1571" s="23">
        <v>78</v>
      </c>
      <c r="AE1571" s="23">
        <v>227</v>
      </c>
      <c r="AF1571" s="23">
        <v>15317</v>
      </c>
      <c r="AG1571">
        <f t="shared" si="24"/>
        <v>4.163189712200647E-6</v>
      </c>
    </row>
    <row r="1572" spans="1:33">
      <c r="A1572" t="s">
        <v>86</v>
      </c>
      <c r="B1572" t="s">
        <v>1</v>
      </c>
      <c r="C1572">
        <v>2005</v>
      </c>
      <c r="D1572">
        <v>0</v>
      </c>
      <c r="E1572">
        <v>10.83</v>
      </c>
      <c r="F1572">
        <v>36938</v>
      </c>
      <c r="G1572">
        <v>35060</v>
      </c>
      <c r="H1572">
        <v>0</v>
      </c>
      <c r="I1572">
        <v>0</v>
      </c>
      <c r="J1572">
        <v>0</v>
      </c>
      <c r="K1572">
        <v>71998</v>
      </c>
      <c r="Z1572" s="24">
        <v>5.7200000000000001E-2</v>
      </c>
      <c r="AA1572" s="23">
        <v>145761</v>
      </c>
      <c r="AB1572" s="23">
        <v>49344</v>
      </c>
      <c r="AC1572" s="23">
        <v>24801</v>
      </c>
      <c r="AD1572" s="23">
        <v>693</v>
      </c>
      <c r="AE1572" s="23">
        <v>17450</v>
      </c>
      <c r="AF1572" s="23">
        <v>238049</v>
      </c>
      <c r="AG1572">
        <f t="shared" si="24"/>
        <v>6.4702170646970802E-5</v>
      </c>
    </row>
    <row r="1573" spans="1:33">
      <c r="A1573" t="s">
        <v>86</v>
      </c>
      <c r="B1573" t="s">
        <v>1</v>
      </c>
      <c r="C1573">
        <v>2006</v>
      </c>
      <c r="D1573">
        <v>0</v>
      </c>
      <c r="E1573">
        <v>5.23</v>
      </c>
      <c r="F1573">
        <v>46862</v>
      </c>
      <c r="G1573">
        <v>42043</v>
      </c>
      <c r="H1573">
        <v>0</v>
      </c>
      <c r="I1573">
        <v>0</v>
      </c>
      <c r="J1573">
        <v>0</v>
      </c>
      <c r="K1573">
        <v>88905</v>
      </c>
      <c r="Z1573" s="24">
        <v>5.7200000000000001E-2</v>
      </c>
      <c r="AA1573" s="23">
        <v>44563</v>
      </c>
      <c r="AB1573" s="23">
        <v>58347</v>
      </c>
      <c r="AC1573" s="23">
        <v>156579</v>
      </c>
      <c r="AD1573" s="23">
        <v>0</v>
      </c>
      <c r="AE1573" s="23">
        <v>0</v>
      </c>
      <c r="AF1573" s="23">
        <v>259489</v>
      </c>
      <c r="AG1573">
        <f t="shared" si="24"/>
        <v>7.0529603396829248E-5</v>
      </c>
    </row>
    <row r="1574" spans="1:33">
      <c r="A1574" t="s">
        <v>87</v>
      </c>
      <c r="B1574" t="s">
        <v>1</v>
      </c>
      <c r="C1574">
        <v>1988</v>
      </c>
      <c r="D1574">
        <v>0</v>
      </c>
      <c r="E1574">
        <v>0</v>
      </c>
      <c r="F1574">
        <v>10615</v>
      </c>
      <c r="G1574">
        <v>702</v>
      </c>
      <c r="H1574">
        <v>36936</v>
      </c>
      <c r="I1574">
        <v>0</v>
      </c>
      <c r="J1574">
        <v>0</v>
      </c>
      <c r="K1574">
        <v>48253</v>
      </c>
      <c r="Z1574" s="24">
        <v>5.7200000000000001E-2</v>
      </c>
      <c r="AA1574" s="23">
        <v>201545</v>
      </c>
      <c r="AB1574" s="23">
        <v>113035</v>
      </c>
      <c r="AC1574" s="23">
        <v>17016</v>
      </c>
      <c r="AD1574" s="23">
        <v>0</v>
      </c>
      <c r="AE1574" s="23">
        <v>0</v>
      </c>
      <c r="AF1574" s="23">
        <v>331596</v>
      </c>
      <c r="AG1574">
        <f t="shared" si="24"/>
        <v>9.0128423046737983E-5</v>
      </c>
    </row>
    <row r="1575" spans="1:33">
      <c r="A1575" t="s">
        <v>87</v>
      </c>
      <c r="B1575" t="s">
        <v>1</v>
      </c>
      <c r="C1575">
        <v>1989</v>
      </c>
      <c r="D1575">
        <v>0</v>
      </c>
      <c r="E1575">
        <v>0</v>
      </c>
      <c r="F1575">
        <v>10691</v>
      </c>
      <c r="G1575">
        <v>646</v>
      </c>
      <c r="H1575">
        <v>37357</v>
      </c>
      <c r="I1575">
        <v>0</v>
      </c>
      <c r="J1575">
        <v>0</v>
      </c>
      <c r="K1575">
        <v>48694</v>
      </c>
      <c r="Z1575" s="24">
        <v>5.7200000000000001E-2</v>
      </c>
      <c r="AA1575" s="23">
        <v>2938409</v>
      </c>
      <c r="AB1575" s="23">
        <v>2055958</v>
      </c>
      <c r="AC1575" s="23">
        <v>1307730</v>
      </c>
      <c r="AD1575" s="23">
        <v>20999</v>
      </c>
      <c r="AE1575" s="23">
        <v>13391</v>
      </c>
      <c r="AF1575" s="23">
        <v>6336487</v>
      </c>
      <c r="AG1575">
        <f t="shared" si="24"/>
        <v>1.7222692100210969E-3</v>
      </c>
    </row>
    <row r="1576" spans="1:33">
      <c r="A1576" t="s">
        <v>87</v>
      </c>
      <c r="B1576" t="s">
        <v>1</v>
      </c>
      <c r="C1576">
        <v>1990</v>
      </c>
      <c r="D1576">
        <v>0</v>
      </c>
      <c r="E1576">
        <v>0</v>
      </c>
      <c r="F1576">
        <v>10748</v>
      </c>
      <c r="G1576">
        <v>683</v>
      </c>
      <c r="H1576">
        <v>39013</v>
      </c>
      <c r="I1576">
        <v>0</v>
      </c>
      <c r="J1576">
        <v>0</v>
      </c>
      <c r="K1576">
        <v>50444</v>
      </c>
      <c r="Z1576" s="24">
        <v>5.7200000000000001E-2</v>
      </c>
      <c r="AA1576" s="23">
        <v>13032079</v>
      </c>
      <c r="AB1576" s="23">
        <v>12676071</v>
      </c>
      <c r="AC1576" s="23">
        <v>20248263</v>
      </c>
      <c r="AD1576" s="23">
        <v>126536</v>
      </c>
      <c r="AE1576" s="23">
        <v>522206</v>
      </c>
      <c r="AF1576" s="23">
        <v>46605155</v>
      </c>
      <c r="AG1576">
        <f t="shared" si="24"/>
        <v>1.2667369708919275E-2</v>
      </c>
    </row>
    <row r="1577" spans="1:33">
      <c r="A1577" t="s">
        <v>87</v>
      </c>
      <c r="B1577" t="s">
        <v>1</v>
      </c>
      <c r="C1577">
        <v>1991</v>
      </c>
      <c r="D1577">
        <v>0</v>
      </c>
      <c r="E1577">
        <v>0</v>
      </c>
      <c r="F1577">
        <v>10874</v>
      </c>
      <c r="G1577">
        <v>890</v>
      </c>
      <c r="H1577">
        <v>40491</v>
      </c>
      <c r="I1577">
        <v>0</v>
      </c>
      <c r="J1577">
        <v>0</v>
      </c>
      <c r="K1577">
        <v>52255</v>
      </c>
      <c r="Z1577" s="24">
        <v>5.7300000000000004E-2</v>
      </c>
      <c r="AA1577" s="23">
        <v>8565</v>
      </c>
      <c r="AB1577" s="23">
        <v>11908</v>
      </c>
      <c r="AC1577" s="23">
        <v>240</v>
      </c>
      <c r="AD1577" s="23">
        <v>187</v>
      </c>
      <c r="AE1577" s="23">
        <v>0</v>
      </c>
      <c r="AF1577" s="23">
        <v>20900</v>
      </c>
      <c r="AG1577">
        <f t="shared" si="24"/>
        <v>5.6806597235094024E-6</v>
      </c>
    </row>
    <row r="1578" spans="1:33">
      <c r="A1578" t="s">
        <v>87</v>
      </c>
      <c r="B1578" t="s">
        <v>1</v>
      </c>
      <c r="C1578">
        <v>1992</v>
      </c>
      <c r="D1578">
        <v>0</v>
      </c>
      <c r="E1578">
        <v>0</v>
      </c>
      <c r="F1578">
        <v>10892</v>
      </c>
      <c r="G1578">
        <v>1161</v>
      </c>
      <c r="H1578">
        <v>43017</v>
      </c>
      <c r="I1578">
        <v>0</v>
      </c>
      <c r="J1578">
        <v>0</v>
      </c>
      <c r="K1578">
        <v>55070</v>
      </c>
      <c r="Z1578" s="24">
        <v>5.7300000000000004E-2</v>
      </c>
      <c r="AA1578" s="23">
        <v>30985</v>
      </c>
      <c r="AB1578" s="23">
        <v>4539</v>
      </c>
      <c r="AC1578" s="23">
        <v>0</v>
      </c>
      <c r="AD1578" s="23">
        <v>0</v>
      </c>
      <c r="AE1578" s="23">
        <v>15</v>
      </c>
      <c r="AF1578" s="23">
        <v>35539</v>
      </c>
      <c r="AG1578">
        <f t="shared" si="24"/>
        <v>9.6595677470718019E-6</v>
      </c>
    </row>
    <row r="1579" spans="1:33">
      <c r="A1579" t="s">
        <v>87</v>
      </c>
      <c r="B1579" t="s">
        <v>1</v>
      </c>
      <c r="C1579">
        <v>1993</v>
      </c>
      <c r="D1579">
        <v>0</v>
      </c>
      <c r="E1579">
        <v>0</v>
      </c>
      <c r="F1579">
        <v>11311</v>
      </c>
      <c r="G1579">
        <v>1174</v>
      </c>
      <c r="H1579">
        <v>43363</v>
      </c>
      <c r="I1579">
        <v>0</v>
      </c>
      <c r="J1579">
        <v>0</v>
      </c>
      <c r="K1579">
        <v>55848</v>
      </c>
      <c r="Z1579" s="24">
        <v>5.7300000000000004E-2</v>
      </c>
      <c r="AA1579" s="23">
        <v>174446</v>
      </c>
      <c r="AB1579" s="23">
        <v>100767</v>
      </c>
      <c r="AC1579" s="23">
        <v>22838</v>
      </c>
      <c r="AD1579" s="23">
        <v>1802</v>
      </c>
      <c r="AE1579" s="23">
        <v>19519</v>
      </c>
      <c r="AF1579" s="23">
        <v>319372</v>
      </c>
      <c r="AG1579">
        <f t="shared" si="24"/>
        <v>8.6805916613236599E-5</v>
      </c>
    </row>
    <row r="1580" spans="1:33">
      <c r="A1580" t="s">
        <v>87</v>
      </c>
      <c r="B1580" t="s">
        <v>1</v>
      </c>
      <c r="C1580">
        <v>1994</v>
      </c>
      <c r="D1580">
        <v>0</v>
      </c>
      <c r="E1580">
        <v>0</v>
      </c>
      <c r="F1580">
        <v>12164</v>
      </c>
      <c r="G1580">
        <v>1399</v>
      </c>
      <c r="H1580">
        <v>43675</v>
      </c>
      <c r="I1580">
        <v>0</v>
      </c>
      <c r="J1580">
        <v>0</v>
      </c>
      <c r="K1580">
        <v>57238</v>
      </c>
      <c r="Z1580" s="24">
        <v>5.7300000000000004E-2</v>
      </c>
      <c r="AA1580" s="23">
        <v>198999</v>
      </c>
      <c r="AB1580" s="23">
        <v>116866</v>
      </c>
      <c r="AC1580" s="23">
        <v>67023</v>
      </c>
      <c r="AD1580" s="23">
        <v>4005</v>
      </c>
      <c r="AE1580" s="23">
        <v>0</v>
      </c>
      <c r="AF1580" s="23">
        <v>386893</v>
      </c>
      <c r="AG1580">
        <f t="shared" si="24"/>
        <v>1.0515825274678102E-4</v>
      </c>
    </row>
    <row r="1581" spans="1:33">
      <c r="A1581" t="s">
        <v>87</v>
      </c>
      <c r="B1581" t="s">
        <v>1</v>
      </c>
      <c r="C1581">
        <v>1995</v>
      </c>
      <c r="D1581">
        <v>0</v>
      </c>
      <c r="E1581">
        <v>5.21</v>
      </c>
      <c r="F1581">
        <v>13210</v>
      </c>
      <c r="G1581">
        <v>1504</v>
      </c>
      <c r="H1581">
        <v>42902</v>
      </c>
      <c r="I1581">
        <v>0</v>
      </c>
      <c r="J1581">
        <v>0</v>
      </c>
      <c r="K1581">
        <v>57616</v>
      </c>
      <c r="Z1581" s="24">
        <v>5.7300000000000004E-2</v>
      </c>
      <c r="AA1581" s="23">
        <v>356279</v>
      </c>
      <c r="AB1581" s="23">
        <v>147625</v>
      </c>
      <c r="AC1581" s="23">
        <v>329176</v>
      </c>
      <c r="AD1581" s="23">
        <v>1802</v>
      </c>
      <c r="AE1581" s="23">
        <v>25847</v>
      </c>
      <c r="AF1581" s="23">
        <v>860729</v>
      </c>
      <c r="AG1581">
        <f t="shared" si="24"/>
        <v>2.339477781414605E-4</v>
      </c>
    </row>
    <row r="1582" spans="1:33">
      <c r="A1582" t="s">
        <v>87</v>
      </c>
      <c r="B1582" t="s">
        <v>1</v>
      </c>
      <c r="C1582">
        <v>1996</v>
      </c>
      <c r="D1582">
        <v>0</v>
      </c>
      <c r="E1582">
        <v>3.93</v>
      </c>
      <c r="F1582">
        <v>13022</v>
      </c>
      <c r="G1582">
        <v>2237</v>
      </c>
      <c r="H1582">
        <v>36144</v>
      </c>
      <c r="I1582">
        <v>0</v>
      </c>
      <c r="J1582">
        <v>0</v>
      </c>
      <c r="K1582">
        <v>51403</v>
      </c>
      <c r="Z1582" s="24">
        <v>5.74E-2</v>
      </c>
      <c r="AA1582" s="23">
        <v>90840</v>
      </c>
      <c r="AB1582" s="23">
        <v>364202</v>
      </c>
      <c r="AC1582" s="23">
        <v>0</v>
      </c>
      <c r="AD1582" s="23">
        <v>0</v>
      </c>
      <c r="AE1582" s="23">
        <v>0</v>
      </c>
      <c r="AF1582" s="23">
        <v>455042</v>
      </c>
      <c r="AG1582">
        <f t="shared" si="24"/>
        <v>1.2368128047393138E-4</v>
      </c>
    </row>
    <row r="1583" spans="1:33">
      <c r="A1583" t="s">
        <v>87</v>
      </c>
      <c r="B1583" t="s">
        <v>1</v>
      </c>
      <c r="C1583">
        <v>1997</v>
      </c>
      <c r="D1583">
        <v>0</v>
      </c>
      <c r="E1583">
        <v>0</v>
      </c>
      <c r="F1583">
        <v>12661</v>
      </c>
      <c r="G1583">
        <v>3797</v>
      </c>
      <c r="H1583">
        <v>37021</v>
      </c>
      <c r="I1583">
        <v>0</v>
      </c>
      <c r="J1583">
        <v>0</v>
      </c>
      <c r="K1583">
        <v>53479</v>
      </c>
      <c r="Z1583" s="24">
        <v>5.74E-2</v>
      </c>
      <c r="AA1583" s="23">
        <v>259547</v>
      </c>
      <c r="AB1583" s="23">
        <v>207563</v>
      </c>
      <c r="AC1583" s="23">
        <v>20965</v>
      </c>
      <c r="AD1583" s="23">
        <v>3184</v>
      </c>
      <c r="AE1583" s="23">
        <v>33045</v>
      </c>
      <c r="AF1583" s="23">
        <v>524304</v>
      </c>
      <c r="AG1583">
        <f t="shared" si="24"/>
        <v>1.4250682371650113E-4</v>
      </c>
    </row>
    <row r="1584" spans="1:33">
      <c r="A1584" t="s">
        <v>87</v>
      </c>
      <c r="B1584" t="s">
        <v>1</v>
      </c>
      <c r="C1584">
        <v>1998</v>
      </c>
      <c r="D1584">
        <v>0</v>
      </c>
      <c r="E1584">
        <v>3.55</v>
      </c>
      <c r="F1584">
        <v>12769</v>
      </c>
      <c r="G1584">
        <v>3768</v>
      </c>
      <c r="H1584">
        <v>38609</v>
      </c>
      <c r="I1584">
        <v>0</v>
      </c>
      <c r="J1584">
        <v>0</v>
      </c>
      <c r="K1584">
        <v>55146</v>
      </c>
      <c r="Z1584" s="24">
        <v>5.74E-2</v>
      </c>
      <c r="AA1584" s="23">
        <v>398092</v>
      </c>
      <c r="AB1584" s="23">
        <v>137699</v>
      </c>
      <c r="AC1584" s="23">
        <v>172036</v>
      </c>
      <c r="AD1584" s="23">
        <v>1225</v>
      </c>
      <c r="AE1584" s="23">
        <v>66570</v>
      </c>
      <c r="AF1584" s="23">
        <v>775622</v>
      </c>
      <c r="AG1584">
        <f t="shared" si="24"/>
        <v>2.1081553378314878E-4</v>
      </c>
    </row>
    <row r="1585" spans="1:33">
      <c r="A1585" t="s">
        <v>87</v>
      </c>
      <c r="B1585" t="s">
        <v>1</v>
      </c>
      <c r="C1585">
        <v>1999</v>
      </c>
      <c r="D1585">
        <v>0</v>
      </c>
      <c r="E1585">
        <v>2.93</v>
      </c>
      <c r="F1585">
        <v>13867</v>
      </c>
      <c r="G1585">
        <v>8888</v>
      </c>
      <c r="H1585">
        <v>34847</v>
      </c>
      <c r="I1585">
        <v>0</v>
      </c>
      <c r="J1585">
        <v>0</v>
      </c>
      <c r="K1585">
        <v>57602</v>
      </c>
      <c r="Z1585" s="24">
        <v>5.74E-2</v>
      </c>
      <c r="AA1585" s="23">
        <v>511970</v>
      </c>
      <c r="AB1585" s="23">
        <v>231503</v>
      </c>
      <c r="AC1585" s="23">
        <v>259712</v>
      </c>
      <c r="AD1585" s="23">
        <v>3350</v>
      </c>
      <c r="AE1585" s="23">
        <v>0</v>
      </c>
      <c r="AF1585" s="23">
        <v>1006535</v>
      </c>
      <c r="AG1585">
        <f t="shared" si="24"/>
        <v>2.7357812606710702E-4</v>
      </c>
    </row>
    <row r="1586" spans="1:33">
      <c r="A1586" t="s">
        <v>87</v>
      </c>
      <c r="B1586" t="s">
        <v>1</v>
      </c>
      <c r="C1586">
        <v>2000</v>
      </c>
      <c r="D1586">
        <v>0</v>
      </c>
      <c r="E1586">
        <v>4.3099999999999996</v>
      </c>
      <c r="F1586">
        <v>14734</v>
      </c>
      <c r="G1586">
        <v>10456</v>
      </c>
      <c r="H1586">
        <v>37314</v>
      </c>
      <c r="I1586">
        <v>0</v>
      </c>
      <c r="J1586">
        <v>0</v>
      </c>
      <c r="K1586">
        <v>62504</v>
      </c>
      <c r="Z1586" s="24">
        <v>5.7500000000000002E-2</v>
      </c>
      <c r="AA1586" s="23">
        <v>2890</v>
      </c>
      <c r="AB1586" s="23">
        <v>2891</v>
      </c>
      <c r="AC1586" s="23">
        <v>925</v>
      </c>
      <c r="AD1586" s="23">
        <v>0</v>
      </c>
      <c r="AE1586" s="23">
        <v>0</v>
      </c>
      <c r="AF1586" s="23">
        <v>6706</v>
      </c>
      <c r="AG1586">
        <f t="shared" si="24"/>
        <v>1.8227035457346437E-6</v>
      </c>
    </row>
    <row r="1587" spans="1:33">
      <c r="A1587" t="s">
        <v>87</v>
      </c>
      <c r="B1587" t="s">
        <v>1</v>
      </c>
      <c r="C1587">
        <v>2001</v>
      </c>
      <c r="D1587">
        <v>0</v>
      </c>
      <c r="E1587">
        <v>0</v>
      </c>
      <c r="F1587">
        <v>16044</v>
      </c>
      <c r="G1587">
        <v>12224</v>
      </c>
      <c r="H1587">
        <v>37002</v>
      </c>
      <c r="I1587">
        <v>0</v>
      </c>
      <c r="J1587">
        <v>0</v>
      </c>
      <c r="K1587">
        <v>65270</v>
      </c>
      <c r="Z1587" s="24">
        <v>5.7500000000000002E-2</v>
      </c>
      <c r="AA1587" s="23">
        <v>28647</v>
      </c>
      <c r="AB1587" s="23">
        <v>4336</v>
      </c>
      <c r="AC1587" s="23">
        <v>0</v>
      </c>
      <c r="AD1587" s="23">
        <v>0</v>
      </c>
      <c r="AE1587" s="23">
        <v>0</v>
      </c>
      <c r="AF1587" s="23">
        <v>32983</v>
      </c>
      <c r="AG1587">
        <f t="shared" si="24"/>
        <v>8.9648420890196467E-6</v>
      </c>
    </row>
    <row r="1588" spans="1:33">
      <c r="A1588" t="s">
        <v>87</v>
      </c>
      <c r="B1588" t="s">
        <v>1</v>
      </c>
      <c r="C1588">
        <v>2002</v>
      </c>
      <c r="D1588">
        <v>0</v>
      </c>
      <c r="E1588">
        <v>0</v>
      </c>
      <c r="F1588">
        <v>16425</v>
      </c>
      <c r="G1588">
        <v>11713</v>
      </c>
      <c r="H1588">
        <v>36610</v>
      </c>
      <c r="I1588">
        <v>0</v>
      </c>
      <c r="J1588">
        <v>0</v>
      </c>
      <c r="K1588">
        <v>64748</v>
      </c>
      <c r="Z1588" s="24">
        <v>5.7599999999999998E-2</v>
      </c>
      <c r="AA1588" s="23">
        <v>1472</v>
      </c>
      <c r="AB1588" s="23">
        <v>0</v>
      </c>
      <c r="AC1588" s="23">
        <v>0</v>
      </c>
      <c r="AD1588" s="23">
        <v>0</v>
      </c>
      <c r="AE1588" s="23">
        <v>0</v>
      </c>
      <c r="AF1588" s="23">
        <v>1472</v>
      </c>
      <c r="AG1588">
        <f t="shared" si="24"/>
        <v>4.000923977514756E-7</v>
      </c>
    </row>
    <row r="1589" spans="1:33">
      <c r="A1589" t="s">
        <v>87</v>
      </c>
      <c r="B1589" t="s">
        <v>1</v>
      </c>
      <c r="C1589">
        <v>2003</v>
      </c>
      <c r="D1589">
        <v>0</v>
      </c>
      <c r="E1589">
        <v>0</v>
      </c>
      <c r="F1589">
        <v>17339</v>
      </c>
      <c r="G1589">
        <v>12578</v>
      </c>
      <c r="H1589">
        <v>36740</v>
      </c>
      <c r="I1589">
        <v>0</v>
      </c>
      <c r="J1589">
        <v>0</v>
      </c>
      <c r="K1589">
        <v>66657</v>
      </c>
      <c r="Z1589" s="24">
        <v>5.7599999999999998E-2</v>
      </c>
      <c r="AA1589" s="23">
        <v>38698</v>
      </c>
      <c r="AB1589" s="23">
        <v>44733</v>
      </c>
      <c r="AC1589" s="23">
        <v>0</v>
      </c>
      <c r="AD1589" s="23">
        <v>0</v>
      </c>
      <c r="AE1589" s="23">
        <v>1396</v>
      </c>
      <c r="AF1589" s="23">
        <v>84827</v>
      </c>
      <c r="AG1589">
        <f t="shared" si="24"/>
        <v>2.3056139826130723E-5</v>
      </c>
    </row>
    <row r="1590" spans="1:33">
      <c r="A1590" t="s">
        <v>87</v>
      </c>
      <c r="B1590" t="s">
        <v>1</v>
      </c>
      <c r="C1590">
        <v>2004</v>
      </c>
      <c r="D1590">
        <v>0</v>
      </c>
      <c r="E1590">
        <v>0</v>
      </c>
      <c r="F1590">
        <v>18261</v>
      </c>
      <c r="G1590">
        <v>12404</v>
      </c>
      <c r="H1590">
        <v>35290</v>
      </c>
      <c r="I1590">
        <v>0</v>
      </c>
      <c r="J1590">
        <v>0</v>
      </c>
      <c r="K1590">
        <v>65955</v>
      </c>
      <c r="Z1590" s="24">
        <v>5.7599999999999998E-2</v>
      </c>
      <c r="AA1590" s="23">
        <v>59507</v>
      </c>
      <c r="AB1590" s="23">
        <v>33723</v>
      </c>
      <c r="AC1590" s="23">
        <v>998</v>
      </c>
      <c r="AD1590" s="23">
        <v>0</v>
      </c>
      <c r="AE1590" s="23">
        <v>0</v>
      </c>
      <c r="AF1590" s="23">
        <v>94228</v>
      </c>
      <c r="AG1590">
        <f t="shared" si="24"/>
        <v>2.5611349494107367E-5</v>
      </c>
    </row>
    <row r="1591" spans="1:33">
      <c r="A1591" t="s">
        <v>87</v>
      </c>
      <c r="B1591" t="s">
        <v>1</v>
      </c>
      <c r="C1591">
        <v>2005</v>
      </c>
      <c r="D1591">
        <v>0</v>
      </c>
      <c r="E1591">
        <v>5.19</v>
      </c>
      <c r="F1591">
        <v>16408</v>
      </c>
      <c r="G1591">
        <v>14458</v>
      </c>
      <c r="H1591">
        <v>35726</v>
      </c>
      <c r="I1591">
        <v>0</v>
      </c>
      <c r="J1591">
        <v>0</v>
      </c>
      <c r="K1591">
        <v>66592</v>
      </c>
      <c r="Z1591" s="24">
        <v>5.7599999999999998E-2</v>
      </c>
      <c r="AA1591" s="23">
        <v>116355</v>
      </c>
      <c r="AB1591" s="23">
        <v>85662</v>
      </c>
      <c r="AC1591" s="23">
        <v>27418</v>
      </c>
      <c r="AD1591" s="23">
        <v>1167</v>
      </c>
      <c r="AE1591" s="23">
        <v>0</v>
      </c>
      <c r="AF1591" s="23">
        <v>230602</v>
      </c>
      <c r="AG1591">
        <f t="shared" si="24"/>
        <v>6.2678061892857185E-5</v>
      </c>
    </row>
    <row r="1592" spans="1:33">
      <c r="A1592" t="s">
        <v>87</v>
      </c>
      <c r="B1592" t="s">
        <v>1</v>
      </c>
      <c r="C1592">
        <v>2006</v>
      </c>
      <c r="D1592">
        <v>0</v>
      </c>
      <c r="E1592">
        <v>3.05</v>
      </c>
      <c r="F1592">
        <v>17018</v>
      </c>
      <c r="G1592">
        <v>17434</v>
      </c>
      <c r="H1592">
        <v>37850</v>
      </c>
      <c r="I1592">
        <v>0</v>
      </c>
      <c r="J1592">
        <v>0</v>
      </c>
      <c r="K1592">
        <v>72302</v>
      </c>
      <c r="Z1592" s="24">
        <v>5.7599999999999998E-2</v>
      </c>
      <c r="AA1592" s="23">
        <v>292914</v>
      </c>
      <c r="AB1592" s="23">
        <v>228214</v>
      </c>
      <c r="AC1592" s="23">
        <v>53245</v>
      </c>
      <c r="AD1592" s="23">
        <v>3466</v>
      </c>
      <c r="AE1592" s="23">
        <v>34787</v>
      </c>
      <c r="AF1592" s="23">
        <v>612626</v>
      </c>
      <c r="AG1592">
        <f t="shared" si="24"/>
        <v>1.6651291118539095E-4</v>
      </c>
    </row>
    <row r="1593" spans="1:33">
      <c r="A1593" t="s">
        <v>88</v>
      </c>
      <c r="B1593" t="s">
        <v>1</v>
      </c>
      <c r="C1593">
        <v>1988</v>
      </c>
      <c r="D1593">
        <v>0</v>
      </c>
      <c r="E1593">
        <v>9.9</v>
      </c>
      <c r="F1593">
        <v>24468</v>
      </c>
      <c r="G1593">
        <v>2750</v>
      </c>
      <c r="H1593">
        <v>4195</v>
      </c>
      <c r="I1593">
        <v>0</v>
      </c>
      <c r="J1593">
        <v>222</v>
      </c>
      <c r="K1593">
        <v>31635</v>
      </c>
      <c r="Z1593" s="24">
        <v>5.7699999999999994E-2</v>
      </c>
      <c r="AA1593" s="23">
        <v>157000</v>
      </c>
      <c r="AB1593" s="23">
        <v>47000</v>
      </c>
      <c r="AC1593" s="23">
        <v>38000</v>
      </c>
      <c r="AD1593" s="23">
        <v>1000</v>
      </c>
      <c r="AE1593" s="23">
        <v>97000</v>
      </c>
      <c r="AF1593" s="23">
        <v>340000</v>
      </c>
      <c r="AG1593">
        <f t="shared" si="24"/>
        <v>9.2412646219770182E-5</v>
      </c>
    </row>
    <row r="1594" spans="1:33">
      <c r="A1594" t="s">
        <v>88</v>
      </c>
      <c r="B1594" t="s">
        <v>1</v>
      </c>
      <c r="C1594">
        <v>1989</v>
      </c>
      <c r="D1594">
        <v>0</v>
      </c>
      <c r="E1594">
        <v>9.7899999999999991</v>
      </c>
      <c r="F1594">
        <v>25452</v>
      </c>
      <c r="G1594">
        <v>4252</v>
      </c>
      <c r="H1594">
        <v>2676</v>
      </c>
      <c r="I1594">
        <v>0</v>
      </c>
      <c r="J1594">
        <v>0</v>
      </c>
      <c r="K1594">
        <v>32380</v>
      </c>
      <c r="Z1594" s="24">
        <v>5.7699999999999994E-2</v>
      </c>
      <c r="AA1594" s="23">
        <v>8693222</v>
      </c>
      <c r="AB1594" s="23">
        <v>5855075</v>
      </c>
      <c r="AC1594" s="23">
        <v>3577961</v>
      </c>
      <c r="AD1594" s="23">
        <v>67890</v>
      </c>
      <c r="AE1594" s="23">
        <v>0</v>
      </c>
      <c r="AF1594" s="23">
        <v>18194148</v>
      </c>
      <c r="AG1594">
        <f t="shared" si="24"/>
        <v>4.945204007041586E-3</v>
      </c>
    </row>
    <row r="1595" spans="1:33">
      <c r="A1595" t="s">
        <v>88</v>
      </c>
      <c r="B1595" t="s">
        <v>1</v>
      </c>
      <c r="C1595">
        <v>1990</v>
      </c>
      <c r="D1595">
        <v>0</v>
      </c>
      <c r="E1595">
        <v>9.57</v>
      </c>
      <c r="F1595">
        <v>25274</v>
      </c>
      <c r="G1595">
        <v>3094</v>
      </c>
      <c r="H1595">
        <v>3209</v>
      </c>
      <c r="I1595">
        <v>0</v>
      </c>
      <c r="J1595">
        <v>214</v>
      </c>
      <c r="K1595">
        <v>31791</v>
      </c>
      <c r="Z1595" s="24">
        <v>5.7800000000000004E-2</v>
      </c>
      <c r="AA1595" s="23">
        <v>9592</v>
      </c>
      <c r="AB1595" s="23">
        <v>2777</v>
      </c>
      <c r="AC1595" s="23">
        <v>69</v>
      </c>
      <c r="AD1595" s="23">
        <v>0</v>
      </c>
      <c r="AE1595" s="23">
        <v>1846</v>
      </c>
      <c r="AF1595" s="23">
        <v>14284</v>
      </c>
      <c r="AG1595">
        <f t="shared" si="24"/>
        <v>3.8824183488329336E-6</v>
      </c>
    </row>
    <row r="1596" spans="1:33">
      <c r="A1596" t="s">
        <v>88</v>
      </c>
      <c r="B1596" t="s">
        <v>1</v>
      </c>
      <c r="C1596">
        <v>1991</v>
      </c>
      <c r="D1596">
        <v>0</v>
      </c>
      <c r="E1596">
        <v>9.7899999999999991</v>
      </c>
      <c r="F1596">
        <v>27174</v>
      </c>
      <c r="G1596">
        <v>3775</v>
      </c>
      <c r="H1596">
        <v>0</v>
      </c>
      <c r="I1596">
        <v>0</v>
      </c>
      <c r="J1596">
        <v>2791</v>
      </c>
      <c r="K1596">
        <v>33740</v>
      </c>
      <c r="Z1596" s="24">
        <v>5.7800000000000004E-2</v>
      </c>
      <c r="AA1596" s="23">
        <v>26132</v>
      </c>
      <c r="AB1596" s="23">
        <v>9662</v>
      </c>
      <c r="AC1596" s="23">
        <v>422</v>
      </c>
      <c r="AD1596" s="23">
        <v>380</v>
      </c>
      <c r="AE1596" s="23">
        <v>0</v>
      </c>
      <c r="AF1596" s="23">
        <v>36596</v>
      </c>
      <c r="AG1596">
        <f t="shared" si="24"/>
        <v>9.9468623560550282E-6</v>
      </c>
    </row>
    <row r="1597" spans="1:33">
      <c r="A1597" t="s">
        <v>88</v>
      </c>
      <c r="B1597" t="s">
        <v>1</v>
      </c>
      <c r="C1597">
        <v>1992</v>
      </c>
      <c r="D1597">
        <v>0</v>
      </c>
      <c r="E1597">
        <v>8.9</v>
      </c>
      <c r="F1597">
        <v>26064</v>
      </c>
      <c r="G1597">
        <v>3744</v>
      </c>
      <c r="H1597">
        <v>0</v>
      </c>
      <c r="I1597">
        <v>0</v>
      </c>
      <c r="J1597">
        <v>2904</v>
      </c>
      <c r="K1597">
        <v>32712</v>
      </c>
      <c r="Z1597" s="24">
        <v>5.7800000000000004E-2</v>
      </c>
      <c r="AA1597" s="23">
        <v>26838</v>
      </c>
      <c r="AB1597" s="23">
        <v>15659</v>
      </c>
      <c r="AC1597" s="23">
        <v>6911</v>
      </c>
      <c r="AD1597" s="23">
        <v>198</v>
      </c>
      <c r="AE1597" s="23">
        <v>3432</v>
      </c>
      <c r="AF1597" s="23">
        <v>53038</v>
      </c>
      <c r="AG1597">
        <f t="shared" si="24"/>
        <v>1.4415829206482856E-5</v>
      </c>
    </row>
    <row r="1598" spans="1:33">
      <c r="A1598" t="s">
        <v>88</v>
      </c>
      <c r="B1598" t="s">
        <v>1</v>
      </c>
      <c r="C1598">
        <v>1993</v>
      </c>
      <c r="D1598">
        <v>0</v>
      </c>
      <c r="E1598">
        <v>8.31</v>
      </c>
      <c r="F1598">
        <v>28420</v>
      </c>
      <c r="G1598">
        <v>4091</v>
      </c>
      <c r="H1598">
        <v>0</v>
      </c>
      <c r="I1598">
        <v>0</v>
      </c>
      <c r="J1598">
        <v>3097</v>
      </c>
      <c r="K1598">
        <v>35608</v>
      </c>
      <c r="Z1598" s="24">
        <v>5.7800000000000004E-2</v>
      </c>
      <c r="AA1598" s="23">
        <v>25086</v>
      </c>
      <c r="AB1598" s="23">
        <v>49539</v>
      </c>
      <c r="AC1598" s="23">
        <v>0</v>
      </c>
      <c r="AD1598" s="23">
        <v>0</v>
      </c>
      <c r="AE1598" s="23">
        <v>0</v>
      </c>
      <c r="AF1598" s="23">
        <v>74625</v>
      </c>
      <c r="AG1598">
        <f t="shared" si="24"/>
        <v>2.0283216835736323E-5</v>
      </c>
    </row>
    <row r="1599" spans="1:33">
      <c r="A1599" t="s">
        <v>88</v>
      </c>
      <c r="B1599" t="s">
        <v>1</v>
      </c>
      <c r="C1599">
        <v>1994</v>
      </c>
      <c r="D1599">
        <v>0</v>
      </c>
      <c r="E1599">
        <v>9.3800000000000008</v>
      </c>
      <c r="F1599">
        <v>28331</v>
      </c>
      <c r="G1599">
        <v>4109</v>
      </c>
      <c r="H1599">
        <v>291</v>
      </c>
      <c r="I1599">
        <v>0</v>
      </c>
      <c r="J1599">
        <v>3071</v>
      </c>
      <c r="K1599">
        <v>35802</v>
      </c>
      <c r="Z1599" s="24">
        <v>5.7800000000000004E-2</v>
      </c>
      <c r="AA1599" s="23">
        <v>142019</v>
      </c>
      <c r="AB1599" s="23">
        <v>104841</v>
      </c>
      <c r="AC1599" s="23">
        <v>137847</v>
      </c>
      <c r="AD1599" s="23">
        <v>215</v>
      </c>
      <c r="AE1599" s="23">
        <v>260628</v>
      </c>
      <c r="AF1599" s="23">
        <v>645550</v>
      </c>
      <c r="AG1599">
        <f t="shared" si="24"/>
        <v>1.7546171696227248E-4</v>
      </c>
    </row>
    <row r="1600" spans="1:33">
      <c r="A1600" t="s">
        <v>88</v>
      </c>
      <c r="B1600" t="s">
        <v>1</v>
      </c>
      <c r="C1600">
        <v>1995</v>
      </c>
      <c r="D1600">
        <v>0</v>
      </c>
      <c r="E1600">
        <v>8.7200000000000006</v>
      </c>
      <c r="F1600">
        <v>28740</v>
      </c>
      <c r="G1600">
        <v>4629</v>
      </c>
      <c r="H1600">
        <v>119</v>
      </c>
      <c r="I1600">
        <v>0</v>
      </c>
      <c r="J1600">
        <v>3031</v>
      </c>
      <c r="K1600">
        <v>36519</v>
      </c>
      <c r="Z1600" s="24">
        <v>5.7800000000000004E-2</v>
      </c>
      <c r="AA1600" s="23">
        <v>13375861</v>
      </c>
      <c r="AB1600" s="23">
        <v>13471314</v>
      </c>
      <c r="AC1600" s="23">
        <v>20749637</v>
      </c>
      <c r="AD1600" s="23">
        <v>138348</v>
      </c>
      <c r="AE1600" s="23">
        <v>565313</v>
      </c>
      <c r="AF1600" s="23">
        <v>48300473</v>
      </c>
      <c r="AG1600">
        <f t="shared" si="24"/>
        <v>1.31281603635193E-2</v>
      </c>
    </row>
    <row r="1601" spans="1:33">
      <c r="A1601" t="s">
        <v>88</v>
      </c>
      <c r="B1601" t="s">
        <v>1</v>
      </c>
      <c r="C1601">
        <v>1996</v>
      </c>
      <c r="D1601">
        <v>0</v>
      </c>
      <c r="E1601">
        <v>13.66</v>
      </c>
      <c r="F1601">
        <v>30460</v>
      </c>
      <c r="G1601">
        <v>5453</v>
      </c>
      <c r="H1601">
        <v>173</v>
      </c>
      <c r="I1601">
        <v>0</v>
      </c>
      <c r="J1601">
        <v>3359</v>
      </c>
      <c r="K1601">
        <v>39445</v>
      </c>
      <c r="Z1601" s="24">
        <v>5.79E-2</v>
      </c>
      <c r="AA1601" s="23">
        <v>1337</v>
      </c>
      <c r="AB1601" s="23">
        <v>0</v>
      </c>
      <c r="AC1601" s="23">
        <v>0</v>
      </c>
      <c r="AD1601" s="23">
        <v>0</v>
      </c>
      <c r="AE1601" s="23">
        <v>0</v>
      </c>
      <c r="AF1601" s="23">
        <v>1337</v>
      </c>
      <c r="AG1601">
        <f t="shared" si="24"/>
        <v>3.633991411642139E-7</v>
      </c>
    </row>
    <row r="1602" spans="1:33">
      <c r="A1602" t="s">
        <v>88</v>
      </c>
      <c r="B1602" t="s">
        <v>1</v>
      </c>
      <c r="C1602">
        <v>1997</v>
      </c>
      <c r="D1602">
        <v>0</v>
      </c>
      <c r="E1602">
        <v>7.95</v>
      </c>
      <c r="F1602">
        <v>31391</v>
      </c>
      <c r="G1602">
        <v>5260</v>
      </c>
      <c r="H1602">
        <v>0</v>
      </c>
      <c r="I1602">
        <v>0</v>
      </c>
      <c r="J1602">
        <v>3360</v>
      </c>
      <c r="K1602">
        <v>40011</v>
      </c>
      <c r="Z1602" s="24">
        <v>5.79E-2</v>
      </c>
      <c r="AA1602" s="23">
        <v>30188</v>
      </c>
      <c r="AB1602" s="23">
        <v>3607</v>
      </c>
      <c r="AC1602" s="23">
        <v>0</v>
      </c>
      <c r="AD1602" s="23">
        <v>0</v>
      </c>
      <c r="AE1602" s="23">
        <v>3365</v>
      </c>
      <c r="AF1602" s="23">
        <v>37160</v>
      </c>
      <c r="AG1602">
        <f t="shared" si="24"/>
        <v>1.0100158628019589E-5</v>
      </c>
    </row>
    <row r="1603" spans="1:33">
      <c r="A1603" t="s">
        <v>88</v>
      </c>
      <c r="B1603" t="s">
        <v>1</v>
      </c>
      <c r="C1603">
        <v>1998</v>
      </c>
      <c r="D1603">
        <v>0</v>
      </c>
      <c r="E1603">
        <v>9.69</v>
      </c>
      <c r="F1603">
        <v>31039</v>
      </c>
      <c r="G1603">
        <v>5387</v>
      </c>
      <c r="H1603">
        <v>2820</v>
      </c>
      <c r="I1603">
        <v>0</v>
      </c>
      <c r="J1603">
        <v>142</v>
      </c>
      <c r="K1603">
        <v>39388</v>
      </c>
      <c r="Z1603" s="24">
        <v>5.79E-2</v>
      </c>
      <c r="AA1603" s="23">
        <v>61297</v>
      </c>
      <c r="AB1603" s="23">
        <v>21119</v>
      </c>
      <c r="AC1603" s="23">
        <v>23624</v>
      </c>
      <c r="AD1603" s="23">
        <v>0</v>
      </c>
      <c r="AE1603" s="23">
        <v>0</v>
      </c>
      <c r="AF1603" s="23">
        <v>106040</v>
      </c>
      <c r="AG1603">
        <f t="shared" ref="AG1603:AG1666" si="25">AF1603/AF$3340</f>
        <v>2.8821873544542441E-5</v>
      </c>
    </row>
    <row r="1604" spans="1:33">
      <c r="A1604" t="s">
        <v>88</v>
      </c>
      <c r="B1604" t="s">
        <v>1</v>
      </c>
      <c r="C1604">
        <v>1999</v>
      </c>
      <c r="D1604">
        <v>0</v>
      </c>
      <c r="E1604">
        <v>7.54</v>
      </c>
      <c r="F1604">
        <v>32248</v>
      </c>
      <c r="G1604">
        <v>5091</v>
      </c>
      <c r="H1604">
        <v>177</v>
      </c>
      <c r="I1604">
        <v>0</v>
      </c>
      <c r="J1604">
        <v>2653</v>
      </c>
      <c r="K1604">
        <v>40169</v>
      </c>
      <c r="Z1604" s="24">
        <v>5.79E-2</v>
      </c>
      <c r="AA1604" s="23">
        <v>1796058</v>
      </c>
      <c r="AB1604" s="23">
        <v>2390188</v>
      </c>
      <c r="AC1604" s="23">
        <v>2951298</v>
      </c>
      <c r="AD1604" s="23">
        <v>11570</v>
      </c>
      <c r="AE1604" s="23">
        <v>0</v>
      </c>
      <c r="AF1604" s="23">
        <v>7149114</v>
      </c>
      <c r="AG1604">
        <f t="shared" si="25"/>
        <v>1.9431427731376649E-3</v>
      </c>
    </row>
    <row r="1605" spans="1:33">
      <c r="A1605" t="s">
        <v>88</v>
      </c>
      <c r="B1605" t="s">
        <v>1</v>
      </c>
      <c r="C1605">
        <v>2000</v>
      </c>
      <c r="D1605">
        <v>0</v>
      </c>
      <c r="E1605">
        <v>9.58</v>
      </c>
      <c r="F1605">
        <v>32005</v>
      </c>
      <c r="G1605">
        <v>5273</v>
      </c>
      <c r="H1605">
        <v>0</v>
      </c>
      <c r="I1605">
        <v>0</v>
      </c>
      <c r="J1605">
        <v>3055</v>
      </c>
      <c r="K1605">
        <v>40333</v>
      </c>
      <c r="Z1605" s="24">
        <v>5.79E-2</v>
      </c>
      <c r="AA1605" s="23">
        <v>3237436</v>
      </c>
      <c r="AB1605" s="23">
        <v>2848132</v>
      </c>
      <c r="AC1605" s="23">
        <v>2032247</v>
      </c>
      <c r="AD1605" s="23">
        <v>24643</v>
      </c>
      <c r="AE1605" s="23">
        <v>14468</v>
      </c>
      <c r="AF1605" s="23">
        <v>8156926</v>
      </c>
      <c r="AG1605">
        <f t="shared" si="25"/>
        <v>2.2170679902318974E-3</v>
      </c>
    </row>
    <row r="1606" spans="1:33">
      <c r="A1606" t="s">
        <v>88</v>
      </c>
      <c r="B1606" t="s">
        <v>1</v>
      </c>
      <c r="C1606">
        <v>2001</v>
      </c>
      <c r="D1606">
        <v>0</v>
      </c>
      <c r="E1606">
        <v>8.41</v>
      </c>
      <c r="F1606">
        <v>31862</v>
      </c>
      <c r="G1606">
        <v>5315</v>
      </c>
      <c r="H1606">
        <v>0</v>
      </c>
      <c r="I1606">
        <v>0</v>
      </c>
      <c r="J1606">
        <v>3390</v>
      </c>
      <c r="K1606">
        <v>40567</v>
      </c>
      <c r="Z1606" s="24">
        <v>5.7999999999999996E-2</v>
      </c>
      <c r="AA1606" s="23">
        <v>34499</v>
      </c>
      <c r="AB1606" s="23">
        <v>9776</v>
      </c>
      <c r="AC1606" s="23">
        <v>0</v>
      </c>
      <c r="AD1606" s="23">
        <v>135</v>
      </c>
      <c r="AE1606" s="23">
        <v>0</v>
      </c>
      <c r="AF1606" s="23">
        <v>44410</v>
      </c>
      <c r="AG1606">
        <f t="shared" si="25"/>
        <v>1.2070722407705865E-5</v>
      </c>
    </row>
    <row r="1607" spans="1:33">
      <c r="A1607" t="s">
        <v>88</v>
      </c>
      <c r="B1607" t="s">
        <v>1</v>
      </c>
      <c r="C1607">
        <v>2002</v>
      </c>
      <c r="D1607">
        <v>0</v>
      </c>
      <c r="E1607">
        <v>9.25</v>
      </c>
      <c r="F1607">
        <v>32119</v>
      </c>
      <c r="G1607">
        <v>5141</v>
      </c>
      <c r="H1607">
        <v>308</v>
      </c>
      <c r="I1607">
        <v>0</v>
      </c>
      <c r="J1607">
        <v>3321</v>
      </c>
      <c r="K1607">
        <v>40889</v>
      </c>
      <c r="Z1607" s="24">
        <v>5.7999999999999996E-2</v>
      </c>
      <c r="AA1607" s="23">
        <v>59983</v>
      </c>
      <c r="AB1607" s="23">
        <v>22175</v>
      </c>
      <c r="AC1607" s="23">
        <v>27760</v>
      </c>
      <c r="AD1607" s="23">
        <v>0</v>
      </c>
      <c r="AE1607" s="23">
        <v>0</v>
      </c>
      <c r="AF1607" s="23">
        <v>109918</v>
      </c>
      <c r="AG1607">
        <f t="shared" si="25"/>
        <v>2.9875921315249116E-5</v>
      </c>
    </row>
    <row r="1608" spans="1:33">
      <c r="A1608" t="s">
        <v>88</v>
      </c>
      <c r="B1608" t="s">
        <v>1</v>
      </c>
      <c r="C1608">
        <v>2003</v>
      </c>
      <c r="D1608">
        <v>0</v>
      </c>
      <c r="E1608">
        <v>9.24</v>
      </c>
      <c r="F1608">
        <v>32070</v>
      </c>
      <c r="G1608">
        <v>8289</v>
      </c>
      <c r="H1608">
        <v>288</v>
      </c>
      <c r="I1608">
        <v>0</v>
      </c>
      <c r="J1608">
        <v>0</v>
      </c>
      <c r="K1608">
        <v>40647</v>
      </c>
      <c r="Z1608" s="24">
        <v>5.7999999999999996E-2</v>
      </c>
      <c r="AA1608" s="23">
        <v>34468</v>
      </c>
      <c r="AB1608" s="23">
        <v>19224</v>
      </c>
      <c r="AC1608" s="23">
        <v>68440</v>
      </c>
      <c r="AD1608" s="23">
        <v>0</v>
      </c>
      <c r="AE1608" s="23">
        <v>0</v>
      </c>
      <c r="AF1608" s="23">
        <v>122132</v>
      </c>
      <c r="AG1608">
        <f t="shared" si="25"/>
        <v>3.3195709729744033E-5</v>
      </c>
    </row>
    <row r="1609" spans="1:33">
      <c r="A1609" t="s">
        <v>88</v>
      </c>
      <c r="B1609" t="s">
        <v>1</v>
      </c>
      <c r="C1609">
        <v>2004</v>
      </c>
      <c r="D1609">
        <v>0</v>
      </c>
      <c r="E1609">
        <v>8.69</v>
      </c>
      <c r="F1609">
        <v>32596</v>
      </c>
      <c r="G1609">
        <v>8415</v>
      </c>
      <c r="H1609">
        <v>332</v>
      </c>
      <c r="I1609">
        <v>0</v>
      </c>
      <c r="J1609">
        <v>0</v>
      </c>
      <c r="K1609">
        <v>41343</v>
      </c>
      <c r="Z1609" s="24">
        <v>5.7999999999999996E-2</v>
      </c>
      <c r="AA1609" s="23">
        <v>51908</v>
      </c>
      <c r="AB1609" s="23">
        <v>43918</v>
      </c>
      <c r="AC1609" s="23">
        <v>48907</v>
      </c>
      <c r="AD1609" s="23">
        <v>0</v>
      </c>
      <c r="AE1609" s="23">
        <v>0</v>
      </c>
      <c r="AF1609" s="23">
        <v>144733</v>
      </c>
      <c r="AG1609">
        <f t="shared" si="25"/>
        <v>3.9338704486252932E-5</v>
      </c>
    </row>
    <row r="1610" spans="1:33">
      <c r="A1610" t="s">
        <v>88</v>
      </c>
      <c r="B1610" t="s">
        <v>1</v>
      </c>
      <c r="C1610">
        <v>2005</v>
      </c>
      <c r="D1610">
        <v>0</v>
      </c>
      <c r="E1610">
        <v>9.76</v>
      </c>
      <c r="F1610">
        <v>33231</v>
      </c>
      <c r="G1610">
        <v>8197</v>
      </c>
      <c r="H1610">
        <v>342</v>
      </c>
      <c r="I1610">
        <v>0</v>
      </c>
      <c r="J1610">
        <v>0</v>
      </c>
      <c r="K1610">
        <v>41770</v>
      </c>
      <c r="Z1610" s="24">
        <v>5.7999999999999996E-2</v>
      </c>
      <c r="AA1610" s="23">
        <v>404049</v>
      </c>
      <c r="AB1610" s="23">
        <v>133864</v>
      </c>
      <c r="AC1610" s="23">
        <v>159472</v>
      </c>
      <c r="AD1610" s="23">
        <v>1178</v>
      </c>
      <c r="AE1610" s="23">
        <v>63223</v>
      </c>
      <c r="AF1610" s="23">
        <v>761786</v>
      </c>
      <c r="AG1610">
        <f t="shared" si="25"/>
        <v>2.0705488268580544E-4</v>
      </c>
    </row>
    <row r="1611" spans="1:33">
      <c r="A1611" t="s">
        <v>88</v>
      </c>
      <c r="B1611" t="s">
        <v>1</v>
      </c>
      <c r="C1611">
        <v>2006</v>
      </c>
      <c r="D1611">
        <v>0</v>
      </c>
      <c r="E1611">
        <v>9.2899999999999991</v>
      </c>
      <c r="F1611">
        <v>35232</v>
      </c>
      <c r="G1611">
        <v>8490</v>
      </c>
      <c r="H1611">
        <v>289</v>
      </c>
      <c r="I1611">
        <v>0</v>
      </c>
      <c r="J1611">
        <v>0</v>
      </c>
      <c r="K1611">
        <v>44011</v>
      </c>
      <c r="Z1611" s="24">
        <v>5.8099999999999999E-2</v>
      </c>
      <c r="AA1611" s="23">
        <v>2750</v>
      </c>
      <c r="AB1611" s="23">
        <v>492</v>
      </c>
      <c r="AC1611" s="23">
        <v>0</v>
      </c>
      <c r="AD1611" s="23">
        <v>0</v>
      </c>
      <c r="AE1611" s="23">
        <v>0</v>
      </c>
      <c r="AF1611" s="23">
        <v>3242</v>
      </c>
      <c r="AG1611">
        <f t="shared" si="25"/>
        <v>8.8118176189557338E-7</v>
      </c>
    </row>
    <row r="1612" spans="1:33">
      <c r="A1612" t="s">
        <v>89</v>
      </c>
      <c r="B1612" t="s">
        <v>1</v>
      </c>
      <c r="C1612">
        <v>1988</v>
      </c>
      <c r="D1612">
        <v>0</v>
      </c>
      <c r="E1612">
        <v>4.67</v>
      </c>
      <c r="F1612">
        <v>247902</v>
      </c>
      <c r="G1612">
        <v>204889</v>
      </c>
      <c r="H1612">
        <v>15191</v>
      </c>
      <c r="I1612">
        <v>3189</v>
      </c>
      <c r="J1612">
        <v>34790</v>
      </c>
      <c r="K1612">
        <v>505961</v>
      </c>
      <c r="Z1612" s="24">
        <v>5.8099999999999999E-2</v>
      </c>
      <c r="AA1612" s="23">
        <v>8468</v>
      </c>
      <c r="AB1612" s="23">
        <v>5906</v>
      </c>
      <c r="AC1612" s="23">
        <v>158</v>
      </c>
      <c r="AD1612" s="23">
        <v>0</v>
      </c>
      <c r="AE1612" s="23">
        <v>4963</v>
      </c>
      <c r="AF1612" s="23">
        <v>19495</v>
      </c>
      <c r="AG1612">
        <f t="shared" si="25"/>
        <v>5.2987780531012347E-6</v>
      </c>
    </row>
    <row r="1613" spans="1:33">
      <c r="A1613" t="s">
        <v>89</v>
      </c>
      <c r="B1613" t="s">
        <v>1</v>
      </c>
      <c r="C1613">
        <v>1989</v>
      </c>
      <c r="D1613">
        <v>0</v>
      </c>
      <c r="E1613">
        <v>5.74</v>
      </c>
      <c r="F1613">
        <v>259547</v>
      </c>
      <c r="G1613">
        <v>207563</v>
      </c>
      <c r="H1613">
        <v>20965</v>
      </c>
      <c r="I1613">
        <v>3184</v>
      </c>
      <c r="J1613">
        <v>33045</v>
      </c>
      <c r="K1613">
        <v>524304</v>
      </c>
      <c r="Z1613" s="24">
        <v>5.8099999999999999E-2</v>
      </c>
      <c r="AA1613" s="23">
        <v>13375</v>
      </c>
      <c r="AB1613" s="23">
        <v>24699</v>
      </c>
      <c r="AC1613" s="23">
        <v>58</v>
      </c>
      <c r="AD1613" s="23">
        <v>0</v>
      </c>
      <c r="AE1613" s="23">
        <v>5689</v>
      </c>
      <c r="AF1613" s="23">
        <v>43821</v>
      </c>
      <c r="AG1613">
        <f t="shared" si="25"/>
        <v>1.1910631088225145E-5</v>
      </c>
    </row>
    <row r="1614" spans="1:33">
      <c r="A1614" t="s">
        <v>89</v>
      </c>
      <c r="B1614" t="s">
        <v>1</v>
      </c>
      <c r="C1614">
        <v>1990</v>
      </c>
      <c r="D1614">
        <v>0</v>
      </c>
      <c r="E1614">
        <v>8.17</v>
      </c>
      <c r="F1614">
        <v>252047</v>
      </c>
      <c r="G1614">
        <v>208589</v>
      </c>
      <c r="H1614">
        <v>20963</v>
      </c>
      <c r="I1614">
        <v>3197</v>
      </c>
      <c r="J1614">
        <v>34012</v>
      </c>
      <c r="K1614">
        <v>518808</v>
      </c>
      <c r="Z1614" s="24">
        <v>5.8099999999999999E-2</v>
      </c>
      <c r="AA1614" s="23">
        <v>43183</v>
      </c>
      <c r="AB1614" s="23">
        <v>49230</v>
      </c>
      <c r="AC1614" s="23">
        <v>0</v>
      </c>
      <c r="AD1614" s="23">
        <v>0</v>
      </c>
      <c r="AE1614" s="23">
        <v>1825</v>
      </c>
      <c r="AF1614" s="23">
        <v>94238</v>
      </c>
      <c r="AG1614">
        <f t="shared" si="25"/>
        <v>2.5614067513113832E-5</v>
      </c>
    </row>
    <row r="1615" spans="1:33">
      <c r="A1615" t="s">
        <v>89</v>
      </c>
      <c r="B1615" t="s">
        <v>1</v>
      </c>
      <c r="C1615">
        <v>1991</v>
      </c>
      <c r="D1615">
        <v>0</v>
      </c>
      <c r="E1615">
        <v>5.4</v>
      </c>
      <c r="F1615">
        <v>272745</v>
      </c>
      <c r="G1615">
        <v>219240</v>
      </c>
      <c r="H1615">
        <v>32172</v>
      </c>
      <c r="I1615">
        <v>5477</v>
      </c>
      <c r="J1615">
        <v>35041</v>
      </c>
      <c r="K1615">
        <v>564675</v>
      </c>
      <c r="Z1615" s="24">
        <v>5.8099999999999999E-2</v>
      </c>
      <c r="AA1615" s="23">
        <v>42113</v>
      </c>
      <c r="AB1615" s="23">
        <v>56445</v>
      </c>
      <c r="AC1615" s="23">
        <v>12936</v>
      </c>
      <c r="AD1615" s="23">
        <v>0</v>
      </c>
      <c r="AE1615" s="23">
        <v>0</v>
      </c>
      <c r="AF1615" s="23">
        <v>111494</v>
      </c>
      <c r="AG1615">
        <f t="shared" si="25"/>
        <v>3.0304281110667814E-5</v>
      </c>
    </row>
    <row r="1616" spans="1:33">
      <c r="A1616" t="s">
        <v>89</v>
      </c>
      <c r="B1616" t="s">
        <v>1</v>
      </c>
      <c r="C1616">
        <v>1992</v>
      </c>
      <c r="D1616">
        <v>0</v>
      </c>
      <c r="E1616">
        <v>4.96</v>
      </c>
      <c r="F1616">
        <v>265163</v>
      </c>
      <c r="G1616">
        <v>219831</v>
      </c>
      <c r="H1616">
        <v>49675</v>
      </c>
      <c r="I1616">
        <v>3449</v>
      </c>
      <c r="J1616">
        <v>37718</v>
      </c>
      <c r="K1616">
        <v>575836</v>
      </c>
      <c r="Z1616" s="24">
        <v>5.8099999999999999E-2</v>
      </c>
      <c r="AA1616" s="23">
        <v>52767</v>
      </c>
      <c r="AB1616" s="23">
        <v>24526</v>
      </c>
      <c r="AC1616" s="23">
        <v>57318</v>
      </c>
      <c r="AD1616" s="23">
        <v>80</v>
      </c>
      <c r="AE1616" s="23">
        <v>576</v>
      </c>
      <c r="AF1616" s="23">
        <v>135267</v>
      </c>
      <c r="AG1616">
        <f t="shared" si="25"/>
        <v>3.6765827694734275E-5</v>
      </c>
    </row>
    <row r="1617" spans="1:33">
      <c r="A1617" t="s">
        <v>89</v>
      </c>
      <c r="B1617" t="s">
        <v>1</v>
      </c>
      <c r="C1617">
        <v>1993</v>
      </c>
      <c r="D1617">
        <v>0</v>
      </c>
      <c r="E1617">
        <v>5.76</v>
      </c>
      <c r="F1617">
        <v>292914</v>
      </c>
      <c r="G1617">
        <v>228214</v>
      </c>
      <c r="H1617">
        <v>53245</v>
      </c>
      <c r="I1617">
        <v>3466</v>
      </c>
      <c r="J1617">
        <v>34787</v>
      </c>
      <c r="K1617">
        <v>612626</v>
      </c>
      <c r="Z1617" s="24">
        <v>5.8099999999999999E-2</v>
      </c>
      <c r="AA1617" s="23">
        <v>168428</v>
      </c>
      <c r="AB1617" s="23">
        <v>77118</v>
      </c>
      <c r="AC1617" s="23">
        <v>32162</v>
      </c>
      <c r="AD1617" s="23">
        <v>339</v>
      </c>
      <c r="AE1617" s="23">
        <v>0</v>
      </c>
      <c r="AF1617" s="23">
        <v>278047</v>
      </c>
      <c r="AG1617">
        <f t="shared" si="25"/>
        <v>7.5573703069024823E-5</v>
      </c>
    </row>
    <row r="1618" spans="1:33">
      <c r="A1618" t="s">
        <v>89</v>
      </c>
      <c r="B1618" t="s">
        <v>1</v>
      </c>
      <c r="C1618">
        <v>1994</v>
      </c>
      <c r="D1618">
        <v>0</v>
      </c>
      <c r="E1618">
        <v>3.97</v>
      </c>
      <c r="F1618">
        <v>279846</v>
      </c>
      <c r="G1618">
        <v>233880</v>
      </c>
      <c r="H1618">
        <v>53494</v>
      </c>
      <c r="I1618">
        <v>3077</v>
      </c>
      <c r="J1618">
        <v>37321</v>
      </c>
      <c r="K1618">
        <v>607618</v>
      </c>
      <c r="Z1618" s="24">
        <v>5.8099999999999999E-2</v>
      </c>
      <c r="AA1618" s="23">
        <v>0</v>
      </c>
      <c r="AB1618" s="23">
        <v>0</v>
      </c>
      <c r="AC1618" s="23">
        <v>2772707</v>
      </c>
      <c r="AD1618" s="23">
        <v>0</v>
      </c>
      <c r="AE1618" s="23">
        <v>737578</v>
      </c>
      <c r="AF1618" s="23">
        <v>3510285</v>
      </c>
      <c r="AG1618">
        <f t="shared" si="25"/>
        <v>9.5410213481048815E-4</v>
      </c>
    </row>
    <row r="1619" spans="1:33">
      <c r="A1619" t="s">
        <v>89</v>
      </c>
      <c r="B1619" t="s">
        <v>1</v>
      </c>
      <c r="C1619">
        <v>1995</v>
      </c>
      <c r="D1619">
        <v>0</v>
      </c>
      <c r="E1619">
        <v>4.09</v>
      </c>
      <c r="F1619">
        <v>274961</v>
      </c>
      <c r="G1619">
        <v>231568</v>
      </c>
      <c r="H1619">
        <v>50748</v>
      </c>
      <c r="I1619">
        <v>3104</v>
      </c>
      <c r="J1619">
        <v>35920</v>
      </c>
      <c r="K1619">
        <v>596301</v>
      </c>
      <c r="Z1619" s="24">
        <v>5.8200000000000002E-2</v>
      </c>
      <c r="AA1619" s="23">
        <v>181349</v>
      </c>
      <c r="AB1619" s="23">
        <v>93516</v>
      </c>
      <c r="AC1619" s="23">
        <v>39894</v>
      </c>
      <c r="AD1619" s="23">
        <v>382</v>
      </c>
      <c r="AE1619" s="23">
        <v>0</v>
      </c>
      <c r="AF1619" s="23">
        <v>315141</v>
      </c>
      <c r="AG1619">
        <f t="shared" si="25"/>
        <v>8.5655922771601744E-5</v>
      </c>
    </row>
    <row r="1620" spans="1:33">
      <c r="A1620" t="s">
        <v>89</v>
      </c>
      <c r="B1620" t="s">
        <v>1</v>
      </c>
      <c r="C1620">
        <v>1996</v>
      </c>
      <c r="D1620">
        <v>0</v>
      </c>
      <c r="E1620">
        <v>4.5</v>
      </c>
      <c r="F1620">
        <v>281662</v>
      </c>
      <c r="G1620">
        <v>238308</v>
      </c>
      <c r="H1620">
        <v>42780</v>
      </c>
      <c r="I1620">
        <v>3132</v>
      </c>
      <c r="J1620">
        <v>38755</v>
      </c>
      <c r="K1620">
        <v>604637</v>
      </c>
      <c r="Z1620" s="24">
        <v>5.8200000000000002E-2</v>
      </c>
      <c r="AA1620" s="23">
        <v>617526</v>
      </c>
      <c r="AB1620" s="23">
        <v>371427</v>
      </c>
      <c r="AC1620" s="23">
        <v>250389</v>
      </c>
      <c r="AD1620" s="23">
        <v>1174</v>
      </c>
      <c r="AE1620" s="23">
        <v>23344</v>
      </c>
      <c r="AF1620" s="23">
        <v>1263860</v>
      </c>
      <c r="AG1620">
        <f t="shared" si="25"/>
        <v>3.4351955015093748E-4</v>
      </c>
    </row>
    <row r="1621" spans="1:33">
      <c r="A1621" t="s">
        <v>89</v>
      </c>
      <c r="B1621" t="s">
        <v>1</v>
      </c>
      <c r="C1621">
        <v>1997</v>
      </c>
      <c r="D1621">
        <v>0</v>
      </c>
      <c r="E1621">
        <v>5.14</v>
      </c>
      <c r="F1621">
        <v>281673</v>
      </c>
      <c r="G1621">
        <v>243485</v>
      </c>
      <c r="H1621">
        <v>40081</v>
      </c>
      <c r="I1621">
        <v>3187</v>
      </c>
      <c r="J1621">
        <v>37836</v>
      </c>
      <c r="K1621">
        <v>606262</v>
      </c>
      <c r="Z1621" s="24">
        <v>5.8299999999999998E-2</v>
      </c>
      <c r="AA1621" s="23">
        <v>16498</v>
      </c>
      <c r="AB1621" s="23">
        <v>6780</v>
      </c>
      <c r="AC1621" s="23">
        <v>2752</v>
      </c>
      <c r="AD1621" s="23">
        <v>0</v>
      </c>
      <c r="AE1621" s="23">
        <v>3838</v>
      </c>
      <c r="AF1621" s="23">
        <v>29868</v>
      </c>
      <c r="AG1621">
        <f t="shared" si="25"/>
        <v>8.1181791685061635E-6</v>
      </c>
    </row>
    <row r="1622" spans="1:33">
      <c r="A1622" t="s">
        <v>89</v>
      </c>
      <c r="B1622" t="s">
        <v>1</v>
      </c>
      <c r="C1622">
        <v>1998</v>
      </c>
      <c r="D1622">
        <v>0</v>
      </c>
      <c r="E1622">
        <v>4.46</v>
      </c>
      <c r="F1622">
        <v>280239</v>
      </c>
      <c r="G1622">
        <v>247438</v>
      </c>
      <c r="H1622">
        <v>37617</v>
      </c>
      <c r="I1622">
        <v>3200</v>
      </c>
      <c r="J1622">
        <v>38058</v>
      </c>
      <c r="K1622">
        <v>606552</v>
      </c>
      <c r="Z1622" s="24">
        <v>5.8299999999999998E-2</v>
      </c>
      <c r="AA1622" s="23">
        <v>71573</v>
      </c>
      <c r="AB1622" s="23">
        <v>26820</v>
      </c>
      <c r="AC1622" s="23">
        <v>19496</v>
      </c>
      <c r="AD1622" s="23">
        <v>403</v>
      </c>
      <c r="AE1622" s="23">
        <v>235</v>
      </c>
      <c r="AF1622" s="23">
        <v>118527</v>
      </c>
      <c r="AG1622">
        <f t="shared" si="25"/>
        <v>3.2215863877913827E-5</v>
      </c>
    </row>
    <row r="1623" spans="1:33">
      <c r="A1623" t="s">
        <v>89</v>
      </c>
      <c r="B1623" t="s">
        <v>1</v>
      </c>
      <c r="C1623">
        <v>1999</v>
      </c>
      <c r="D1623">
        <v>0</v>
      </c>
      <c r="E1623">
        <v>3.8</v>
      </c>
      <c r="F1623">
        <v>284514</v>
      </c>
      <c r="G1623">
        <v>252140</v>
      </c>
      <c r="H1623">
        <v>37327</v>
      </c>
      <c r="I1623">
        <v>3294</v>
      </c>
      <c r="J1623">
        <v>37944</v>
      </c>
      <c r="K1623">
        <v>615219</v>
      </c>
      <c r="Z1623" s="24">
        <v>5.8299999999999998E-2</v>
      </c>
      <c r="AA1623" s="23">
        <v>113872</v>
      </c>
      <c r="AB1623" s="23">
        <v>37732</v>
      </c>
      <c r="AC1623" s="23">
        <v>89495</v>
      </c>
      <c r="AD1623" s="23">
        <v>0</v>
      </c>
      <c r="AE1623" s="23">
        <v>0</v>
      </c>
      <c r="AF1623" s="23">
        <v>241099</v>
      </c>
      <c r="AG1623">
        <f t="shared" si="25"/>
        <v>6.5531166443942267E-5</v>
      </c>
    </row>
    <row r="1624" spans="1:33">
      <c r="A1624" t="s">
        <v>89</v>
      </c>
      <c r="B1624" t="s">
        <v>1</v>
      </c>
      <c r="C1624">
        <v>2000</v>
      </c>
      <c r="D1624">
        <v>0</v>
      </c>
      <c r="E1624">
        <v>9.23</v>
      </c>
      <c r="F1624">
        <v>271472</v>
      </c>
      <c r="G1624">
        <v>253820</v>
      </c>
      <c r="H1624">
        <v>37434</v>
      </c>
      <c r="I1624">
        <v>3215</v>
      </c>
      <c r="J1624">
        <v>40635</v>
      </c>
      <c r="K1624">
        <v>606576</v>
      </c>
      <c r="Z1624" s="24">
        <v>5.8299999999999998E-2</v>
      </c>
      <c r="AA1624" s="23">
        <v>276817</v>
      </c>
      <c r="AB1624" s="23">
        <v>196394</v>
      </c>
      <c r="AC1624" s="23">
        <v>44734</v>
      </c>
      <c r="AD1624" s="23">
        <v>2077</v>
      </c>
      <c r="AE1624" s="23">
        <v>67324</v>
      </c>
      <c r="AF1624" s="23">
        <v>587346</v>
      </c>
      <c r="AG1624">
        <f t="shared" si="25"/>
        <v>1.5964175913705039E-4</v>
      </c>
    </row>
    <row r="1625" spans="1:33">
      <c r="A1625" t="s">
        <v>89</v>
      </c>
      <c r="B1625" t="s">
        <v>1</v>
      </c>
      <c r="C1625">
        <v>2001</v>
      </c>
      <c r="D1625">
        <v>0</v>
      </c>
      <c r="E1625">
        <v>4.8</v>
      </c>
      <c r="F1625">
        <v>288059</v>
      </c>
      <c r="G1625">
        <v>263140</v>
      </c>
      <c r="H1625">
        <v>37743</v>
      </c>
      <c r="I1625">
        <v>0</v>
      </c>
      <c r="J1625">
        <v>42952</v>
      </c>
      <c r="K1625">
        <v>631894</v>
      </c>
      <c r="Z1625" s="24">
        <v>5.8299999999999998E-2</v>
      </c>
      <c r="AA1625" s="23">
        <v>493952</v>
      </c>
      <c r="AB1625" s="23">
        <v>59636</v>
      </c>
      <c r="AC1625" s="23">
        <v>116104</v>
      </c>
      <c r="AD1625" s="23">
        <v>272</v>
      </c>
      <c r="AE1625" s="23">
        <v>0</v>
      </c>
      <c r="AF1625" s="23">
        <v>669964</v>
      </c>
      <c r="AG1625">
        <f t="shared" si="25"/>
        <v>1.8209748856465327E-4</v>
      </c>
    </row>
    <row r="1626" spans="1:33">
      <c r="A1626" t="s">
        <v>89</v>
      </c>
      <c r="B1626" t="s">
        <v>1</v>
      </c>
      <c r="C1626">
        <v>2002</v>
      </c>
      <c r="D1626">
        <v>0</v>
      </c>
      <c r="E1626">
        <v>4.3899999999999997</v>
      </c>
      <c r="F1626">
        <v>282632</v>
      </c>
      <c r="G1626">
        <v>253003</v>
      </c>
      <c r="H1626">
        <v>45909</v>
      </c>
      <c r="I1626">
        <v>0</v>
      </c>
      <c r="J1626">
        <v>42319</v>
      </c>
      <c r="K1626">
        <v>623863</v>
      </c>
      <c r="Z1626" s="24">
        <v>5.8400000000000001E-2</v>
      </c>
      <c r="AA1626" s="23">
        <v>22749</v>
      </c>
      <c r="AB1626" s="23">
        <v>3999</v>
      </c>
      <c r="AC1626" s="23">
        <v>0</v>
      </c>
      <c r="AD1626" s="23">
        <v>0</v>
      </c>
      <c r="AE1626" s="23">
        <v>0</v>
      </c>
      <c r="AF1626" s="23">
        <v>26748</v>
      </c>
      <c r="AG1626">
        <f t="shared" si="25"/>
        <v>7.2701572384894499E-6</v>
      </c>
    </row>
    <row r="1627" spans="1:33">
      <c r="A1627" t="s">
        <v>89</v>
      </c>
      <c r="B1627" t="s">
        <v>1</v>
      </c>
      <c r="C1627">
        <v>2003</v>
      </c>
      <c r="D1627">
        <v>0</v>
      </c>
      <c r="E1627">
        <v>3.74</v>
      </c>
      <c r="F1627">
        <v>267737</v>
      </c>
      <c r="G1627">
        <v>294047</v>
      </c>
      <c r="H1627">
        <v>47570</v>
      </c>
      <c r="I1627">
        <v>0</v>
      </c>
      <c r="J1627">
        <v>0</v>
      </c>
      <c r="K1627">
        <v>609354</v>
      </c>
      <c r="Z1627" s="24">
        <v>5.8400000000000001E-2</v>
      </c>
      <c r="AA1627" s="23">
        <v>9016</v>
      </c>
      <c r="AB1627" s="23">
        <v>7258</v>
      </c>
      <c r="AC1627" s="23">
        <v>14022</v>
      </c>
      <c r="AD1627" s="23">
        <v>0</v>
      </c>
      <c r="AE1627" s="23">
        <v>0</v>
      </c>
      <c r="AF1627" s="23">
        <v>30296</v>
      </c>
      <c r="AG1627">
        <f t="shared" si="25"/>
        <v>8.2345103819828157E-6</v>
      </c>
    </row>
    <row r="1628" spans="1:33">
      <c r="A1628" t="s">
        <v>89</v>
      </c>
      <c r="B1628" t="s">
        <v>1</v>
      </c>
      <c r="C1628">
        <v>2004</v>
      </c>
      <c r="D1628">
        <v>0</v>
      </c>
      <c r="E1628">
        <v>2.61</v>
      </c>
      <c r="F1628">
        <v>269011</v>
      </c>
      <c r="G1628">
        <v>292773</v>
      </c>
      <c r="H1628">
        <v>57979</v>
      </c>
      <c r="I1628">
        <v>0</v>
      </c>
      <c r="J1628">
        <v>0</v>
      </c>
      <c r="K1628">
        <v>619763</v>
      </c>
      <c r="Z1628" s="24">
        <v>5.8400000000000001E-2</v>
      </c>
      <c r="AA1628" s="23">
        <v>45227</v>
      </c>
      <c r="AB1628" s="23">
        <v>22426</v>
      </c>
      <c r="AC1628" s="23">
        <v>0</v>
      </c>
      <c r="AD1628" s="23">
        <v>51</v>
      </c>
      <c r="AE1628" s="23">
        <v>15395</v>
      </c>
      <c r="AF1628" s="23">
        <v>83099</v>
      </c>
      <c r="AG1628">
        <f t="shared" si="25"/>
        <v>2.2586466141813771E-5</v>
      </c>
    </row>
    <row r="1629" spans="1:33">
      <c r="A1629" t="s">
        <v>89</v>
      </c>
      <c r="B1629" t="s">
        <v>1</v>
      </c>
      <c r="C1629">
        <v>2005</v>
      </c>
      <c r="D1629">
        <v>0</v>
      </c>
      <c r="E1629">
        <v>3.4</v>
      </c>
      <c r="F1629">
        <v>272395</v>
      </c>
      <c r="G1629">
        <v>298422</v>
      </c>
      <c r="H1629">
        <v>80278</v>
      </c>
      <c r="I1629">
        <v>0</v>
      </c>
      <c r="J1629">
        <v>0</v>
      </c>
      <c r="K1629">
        <v>651095</v>
      </c>
      <c r="Z1629" s="24">
        <v>5.8400000000000001E-2</v>
      </c>
      <c r="AA1629" s="23">
        <v>47611</v>
      </c>
      <c r="AB1629" s="23">
        <v>4836</v>
      </c>
      <c r="AC1629" s="23">
        <v>32006</v>
      </c>
      <c r="AD1629" s="23">
        <v>0</v>
      </c>
      <c r="AE1629" s="23">
        <v>1623</v>
      </c>
      <c r="AF1629" s="23">
        <v>86076</v>
      </c>
      <c r="AG1629">
        <f t="shared" si="25"/>
        <v>2.3395620400038053E-5</v>
      </c>
    </row>
    <row r="1630" spans="1:33">
      <c r="A1630" t="s">
        <v>89</v>
      </c>
      <c r="B1630" t="s">
        <v>1</v>
      </c>
      <c r="C1630">
        <v>2006</v>
      </c>
      <c r="D1630">
        <v>0</v>
      </c>
      <c r="E1630">
        <v>4.29</v>
      </c>
      <c r="F1630">
        <v>282822</v>
      </c>
      <c r="G1630">
        <v>304733</v>
      </c>
      <c r="H1630">
        <v>93514</v>
      </c>
      <c r="I1630">
        <v>0</v>
      </c>
      <c r="J1630">
        <v>0</v>
      </c>
      <c r="K1630">
        <v>681069</v>
      </c>
      <c r="Z1630" s="24">
        <v>5.8400000000000001E-2</v>
      </c>
      <c r="AA1630" s="23">
        <v>263865</v>
      </c>
      <c r="AB1630" s="23">
        <v>39257</v>
      </c>
      <c r="AC1630" s="23">
        <v>0</v>
      </c>
      <c r="AD1630" s="23">
        <v>348</v>
      </c>
      <c r="AE1630" s="23">
        <v>23245</v>
      </c>
      <c r="AF1630" s="23">
        <v>326715</v>
      </c>
      <c r="AG1630">
        <f t="shared" si="25"/>
        <v>8.8801757969682982E-5</v>
      </c>
    </row>
    <row r="1631" spans="1:33">
      <c r="A1631" t="s">
        <v>90</v>
      </c>
      <c r="B1631" t="s">
        <v>1</v>
      </c>
      <c r="C1631">
        <v>1988</v>
      </c>
      <c r="D1631">
        <v>0</v>
      </c>
      <c r="E1631">
        <v>7.81</v>
      </c>
      <c r="F1631">
        <v>3328397</v>
      </c>
      <c r="G1631">
        <v>3561800</v>
      </c>
      <c r="H1631">
        <v>3654382</v>
      </c>
      <c r="I1631">
        <v>18067</v>
      </c>
      <c r="J1631">
        <v>0</v>
      </c>
      <c r="K1631">
        <v>10562646</v>
      </c>
      <c r="Z1631" s="24">
        <v>5.8400000000000001E-2</v>
      </c>
      <c r="AA1631" s="23">
        <v>204186</v>
      </c>
      <c r="AB1631" s="23">
        <v>252017</v>
      </c>
      <c r="AC1631" s="23">
        <v>0</v>
      </c>
      <c r="AD1631" s="23">
        <v>2220</v>
      </c>
      <c r="AE1631" s="23">
        <v>111555</v>
      </c>
      <c r="AF1631" s="23">
        <v>569978</v>
      </c>
      <c r="AG1631">
        <f t="shared" si="25"/>
        <v>1.5492110372662403E-4</v>
      </c>
    </row>
    <row r="1632" spans="1:33">
      <c r="A1632" t="s">
        <v>90</v>
      </c>
      <c r="B1632" t="s">
        <v>1</v>
      </c>
      <c r="C1632">
        <v>1989</v>
      </c>
      <c r="D1632">
        <v>0</v>
      </c>
      <c r="E1632">
        <v>6.38</v>
      </c>
      <c r="F1632">
        <v>3497093</v>
      </c>
      <c r="G1632">
        <v>3624145</v>
      </c>
      <c r="H1632">
        <v>3929490</v>
      </c>
      <c r="I1632">
        <v>18353</v>
      </c>
      <c r="J1632">
        <v>0</v>
      </c>
      <c r="K1632">
        <v>11069081</v>
      </c>
      <c r="Z1632" s="24">
        <v>5.8400000000000001E-2</v>
      </c>
      <c r="AA1632" s="23">
        <v>10007812</v>
      </c>
      <c r="AB1632" s="23">
        <v>8519061</v>
      </c>
      <c r="AC1632" s="23">
        <v>1349917</v>
      </c>
      <c r="AD1632" s="23">
        <v>0</v>
      </c>
      <c r="AE1632" s="23">
        <v>0</v>
      </c>
      <c r="AF1632" s="23">
        <v>19876790</v>
      </c>
      <c r="AG1632">
        <f t="shared" si="25"/>
        <v>5.4025493007490172E-3</v>
      </c>
    </row>
    <row r="1633" spans="1:33">
      <c r="A1633" t="s">
        <v>90</v>
      </c>
      <c r="B1633" t="s">
        <v>1</v>
      </c>
      <c r="C1633">
        <v>1990</v>
      </c>
      <c r="D1633">
        <v>0</v>
      </c>
      <c r="E1633">
        <v>7.45</v>
      </c>
      <c r="F1633">
        <v>3414593</v>
      </c>
      <c r="G1633">
        <v>3825362</v>
      </c>
      <c r="H1633">
        <v>3826619</v>
      </c>
      <c r="I1633">
        <v>19035</v>
      </c>
      <c r="J1633">
        <v>0</v>
      </c>
      <c r="K1633">
        <v>11085609</v>
      </c>
      <c r="Z1633" s="24">
        <v>5.8499999999999996E-2</v>
      </c>
      <c r="AA1633" s="23">
        <v>4185</v>
      </c>
      <c r="AB1633" s="23">
        <v>3579</v>
      </c>
      <c r="AC1633" s="23">
        <v>566</v>
      </c>
      <c r="AD1633" s="23">
        <v>0</v>
      </c>
      <c r="AE1633" s="23">
        <v>0</v>
      </c>
      <c r="AF1633" s="23">
        <v>8330</v>
      </c>
      <c r="AG1633">
        <f t="shared" si="25"/>
        <v>2.2641098323843693E-6</v>
      </c>
    </row>
    <row r="1634" spans="1:33">
      <c r="A1634" t="s">
        <v>90</v>
      </c>
      <c r="B1634" t="s">
        <v>1</v>
      </c>
      <c r="C1634">
        <v>1991</v>
      </c>
      <c r="D1634">
        <v>0</v>
      </c>
      <c r="E1634">
        <v>6.17</v>
      </c>
      <c r="F1634">
        <v>3624889</v>
      </c>
      <c r="G1634">
        <v>3719660</v>
      </c>
      <c r="H1634">
        <v>3903166</v>
      </c>
      <c r="I1634">
        <v>17903</v>
      </c>
      <c r="J1634">
        <v>0</v>
      </c>
      <c r="K1634">
        <v>11265618</v>
      </c>
      <c r="Z1634" s="24">
        <v>5.8499999999999996E-2</v>
      </c>
      <c r="AA1634" s="23">
        <v>12569</v>
      </c>
      <c r="AB1634" s="23">
        <v>8786</v>
      </c>
      <c r="AC1634" s="23">
        <v>892</v>
      </c>
      <c r="AD1634" s="23">
        <v>0</v>
      </c>
      <c r="AE1634" s="23">
        <v>0</v>
      </c>
      <c r="AF1634" s="23">
        <v>22247</v>
      </c>
      <c r="AG1634">
        <f t="shared" si="25"/>
        <v>6.0467768836800798E-6</v>
      </c>
    </row>
    <row r="1635" spans="1:33">
      <c r="A1635" t="s">
        <v>90</v>
      </c>
      <c r="B1635" t="s">
        <v>1</v>
      </c>
      <c r="C1635">
        <v>1992</v>
      </c>
      <c r="D1635">
        <v>0</v>
      </c>
      <c r="E1635">
        <v>8.07</v>
      </c>
      <c r="F1635">
        <v>3474325</v>
      </c>
      <c r="G1635">
        <v>4147843</v>
      </c>
      <c r="H1635">
        <v>3964206</v>
      </c>
      <c r="I1635">
        <v>19881</v>
      </c>
      <c r="J1635">
        <v>0</v>
      </c>
      <c r="K1635">
        <v>11606255</v>
      </c>
      <c r="Z1635" s="24">
        <v>5.8600000000000006E-2</v>
      </c>
      <c r="AA1635" s="23">
        <v>55021</v>
      </c>
      <c r="AB1635" s="23">
        <v>23311</v>
      </c>
      <c r="AC1635" s="23">
        <v>32671</v>
      </c>
      <c r="AD1635" s="23">
        <v>0</v>
      </c>
      <c r="AE1635" s="23">
        <v>0</v>
      </c>
      <c r="AF1635" s="23">
        <v>111003</v>
      </c>
      <c r="AG1635">
        <f t="shared" si="25"/>
        <v>3.0170826377450441E-5</v>
      </c>
    </row>
    <row r="1636" spans="1:33">
      <c r="A1636" t="s">
        <v>90</v>
      </c>
      <c r="B1636" t="s">
        <v>1</v>
      </c>
      <c r="C1636">
        <v>1993</v>
      </c>
      <c r="D1636">
        <v>0</v>
      </c>
      <c r="E1636">
        <v>6.98</v>
      </c>
      <c r="F1636">
        <v>3781924</v>
      </c>
      <c r="G1636">
        <v>3705563</v>
      </c>
      <c r="H1636">
        <v>3899017</v>
      </c>
      <c r="I1636">
        <v>19589</v>
      </c>
      <c r="J1636">
        <v>0</v>
      </c>
      <c r="K1636">
        <v>11406093</v>
      </c>
      <c r="Z1636" s="24">
        <v>5.8600000000000006E-2</v>
      </c>
      <c r="AA1636" s="23">
        <v>154348</v>
      </c>
      <c r="AB1636" s="23">
        <v>98001</v>
      </c>
      <c r="AC1636" s="23">
        <v>16812</v>
      </c>
      <c r="AD1636" s="23">
        <v>0</v>
      </c>
      <c r="AE1636" s="23">
        <v>0</v>
      </c>
      <c r="AF1636" s="23">
        <v>269161</v>
      </c>
      <c r="AG1636">
        <f t="shared" si="25"/>
        <v>7.3158471379881072E-5</v>
      </c>
    </row>
    <row r="1637" spans="1:33">
      <c r="A1637" t="s">
        <v>90</v>
      </c>
      <c r="B1637" t="s">
        <v>1</v>
      </c>
      <c r="C1637">
        <v>1994</v>
      </c>
      <c r="D1637">
        <v>0</v>
      </c>
      <c r="E1637">
        <v>7.79</v>
      </c>
      <c r="F1637">
        <v>3806372</v>
      </c>
      <c r="G1637">
        <v>4314879</v>
      </c>
      <c r="H1637">
        <v>4052154</v>
      </c>
      <c r="I1637">
        <v>20897</v>
      </c>
      <c r="J1637">
        <v>0</v>
      </c>
      <c r="K1637">
        <v>12194302</v>
      </c>
      <c r="Z1637" s="24">
        <v>5.8600000000000006E-2</v>
      </c>
      <c r="AA1637" s="23">
        <v>189442</v>
      </c>
      <c r="AB1637" s="23">
        <v>41681</v>
      </c>
      <c r="AC1637" s="23">
        <v>65761</v>
      </c>
      <c r="AD1637" s="23">
        <v>0</v>
      </c>
      <c r="AE1637" s="23">
        <v>0</v>
      </c>
      <c r="AF1637" s="23">
        <v>296884</v>
      </c>
      <c r="AG1637">
        <f t="shared" si="25"/>
        <v>8.0693635471500733E-5</v>
      </c>
    </row>
    <row r="1638" spans="1:33">
      <c r="A1638" t="s">
        <v>90</v>
      </c>
      <c r="B1638" t="s">
        <v>1</v>
      </c>
      <c r="C1638">
        <v>1995</v>
      </c>
      <c r="D1638">
        <v>0</v>
      </c>
      <c r="E1638">
        <v>7.15</v>
      </c>
      <c r="F1638">
        <v>3747678</v>
      </c>
      <c r="G1638">
        <v>3949654</v>
      </c>
      <c r="H1638">
        <v>4263736</v>
      </c>
      <c r="I1638">
        <v>21446</v>
      </c>
      <c r="J1638">
        <v>0</v>
      </c>
      <c r="K1638">
        <v>11982514</v>
      </c>
      <c r="Z1638" s="24">
        <v>5.8700000000000002E-2</v>
      </c>
      <c r="AA1638" s="23">
        <v>45555</v>
      </c>
      <c r="AB1638" s="23">
        <v>14039</v>
      </c>
      <c r="AC1638" s="23">
        <v>11391</v>
      </c>
      <c r="AD1638" s="23">
        <v>76</v>
      </c>
      <c r="AE1638" s="23">
        <v>8149</v>
      </c>
      <c r="AF1638" s="23">
        <v>79210</v>
      </c>
      <c r="AG1638">
        <f t="shared" si="25"/>
        <v>2.1529428550199989E-5</v>
      </c>
    </row>
    <row r="1639" spans="1:33">
      <c r="A1639" t="s">
        <v>90</v>
      </c>
      <c r="B1639" t="s">
        <v>1</v>
      </c>
      <c r="C1639">
        <v>1996</v>
      </c>
      <c r="D1639">
        <v>0</v>
      </c>
      <c r="E1639">
        <v>6.78</v>
      </c>
      <c r="F1639">
        <v>3971760</v>
      </c>
      <c r="G1639">
        <v>4480135</v>
      </c>
      <c r="H1639">
        <v>4560774</v>
      </c>
      <c r="I1639">
        <v>22797</v>
      </c>
      <c r="J1639">
        <v>0</v>
      </c>
      <c r="K1639">
        <v>13035466</v>
      </c>
      <c r="Z1639" s="24">
        <v>5.8700000000000002E-2</v>
      </c>
      <c r="AA1639" s="23">
        <v>28585</v>
      </c>
      <c r="AB1639" s="23">
        <v>12580</v>
      </c>
      <c r="AC1639" s="23">
        <v>14789</v>
      </c>
      <c r="AD1639" s="23">
        <v>0</v>
      </c>
      <c r="AE1639" s="23">
        <v>139725</v>
      </c>
      <c r="AF1639" s="23">
        <v>195679</v>
      </c>
      <c r="AG1639">
        <f t="shared" si="25"/>
        <v>5.3185924116583556E-5</v>
      </c>
    </row>
    <row r="1640" spans="1:33">
      <c r="A1640" t="s">
        <v>90</v>
      </c>
      <c r="B1640" t="s">
        <v>1</v>
      </c>
      <c r="C1640">
        <v>1997</v>
      </c>
      <c r="D1640">
        <v>0</v>
      </c>
      <c r="E1640">
        <v>4.1100000000000003</v>
      </c>
      <c r="F1640">
        <v>4040745</v>
      </c>
      <c r="G1640">
        <v>4512112</v>
      </c>
      <c r="H1640">
        <v>4661943</v>
      </c>
      <c r="I1640">
        <v>25621</v>
      </c>
      <c r="J1640">
        <v>0</v>
      </c>
      <c r="K1640">
        <v>13240421</v>
      </c>
      <c r="Z1640" s="24">
        <v>5.8700000000000002E-2</v>
      </c>
      <c r="AA1640" s="23">
        <v>281524</v>
      </c>
      <c r="AB1640" s="23">
        <v>90950</v>
      </c>
      <c r="AC1640" s="23">
        <v>162321</v>
      </c>
      <c r="AD1640" s="23">
        <v>1166</v>
      </c>
      <c r="AE1640" s="23">
        <v>55650</v>
      </c>
      <c r="AF1640" s="23">
        <v>591611</v>
      </c>
      <c r="AG1640">
        <f t="shared" si="25"/>
        <v>1.6080099424330724E-4</v>
      </c>
    </row>
    <row r="1641" spans="1:33">
      <c r="A1641" t="s">
        <v>90</v>
      </c>
      <c r="B1641" t="s">
        <v>1</v>
      </c>
      <c r="C1641">
        <v>1998</v>
      </c>
      <c r="D1641">
        <v>0</v>
      </c>
      <c r="E1641">
        <v>3.22</v>
      </c>
      <c r="F1641">
        <v>4090453</v>
      </c>
      <c r="G1641">
        <v>4462699</v>
      </c>
      <c r="H1641">
        <v>4753687</v>
      </c>
      <c r="I1641">
        <v>27649</v>
      </c>
      <c r="J1641">
        <v>0</v>
      </c>
      <c r="K1641">
        <v>13334488</v>
      </c>
      <c r="Z1641" s="24">
        <v>5.8700000000000002E-2</v>
      </c>
      <c r="AA1641" s="23">
        <v>369780</v>
      </c>
      <c r="AB1641" s="23">
        <v>173682</v>
      </c>
      <c r="AC1641" s="23">
        <v>74794</v>
      </c>
      <c r="AD1641" s="23">
        <v>0</v>
      </c>
      <c r="AE1641" s="23">
        <v>0</v>
      </c>
      <c r="AF1641" s="23">
        <v>618256</v>
      </c>
      <c r="AG1641">
        <f t="shared" si="25"/>
        <v>1.6804315588603009E-4</v>
      </c>
    </row>
    <row r="1642" spans="1:33">
      <c r="A1642" t="s">
        <v>90</v>
      </c>
      <c r="B1642" t="s">
        <v>1</v>
      </c>
      <c r="C1642">
        <v>1999</v>
      </c>
      <c r="D1642">
        <v>0</v>
      </c>
      <c r="E1642">
        <v>6.44</v>
      </c>
      <c r="F1642">
        <v>4200174</v>
      </c>
      <c r="G1642">
        <v>4870063</v>
      </c>
      <c r="H1642">
        <v>4666401</v>
      </c>
      <c r="I1642">
        <v>29247</v>
      </c>
      <c r="J1642">
        <v>0</v>
      </c>
      <c r="K1642">
        <v>13765885</v>
      </c>
      <c r="Z1642" s="24">
        <v>5.8799999999999998E-2</v>
      </c>
      <c r="AA1642" s="23">
        <v>53756</v>
      </c>
      <c r="AB1642" s="23">
        <v>40373</v>
      </c>
      <c r="AC1642" s="23">
        <v>46468</v>
      </c>
      <c r="AD1642" s="23">
        <v>68</v>
      </c>
      <c r="AE1642" s="23">
        <v>661</v>
      </c>
      <c r="AF1642" s="23">
        <v>141326</v>
      </c>
      <c r="AG1642">
        <f t="shared" si="25"/>
        <v>3.8412675410750709E-5</v>
      </c>
    </row>
    <row r="1643" spans="1:33">
      <c r="A1643" t="s">
        <v>90</v>
      </c>
      <c r="B1643" t="s">
        <v>1</v>
      </c>
      <c r="C1643">
        <v>2000</v>
      </c>
      <c r="D1643">
        <v>0</v>
      </c>
      <c r="E1643">
        <v>6.19</v>
      </c>
      <c r="F1643">
        <v>4392484</v>
      </c>
      <c r="G1643">
        <v>5368469</v>
      </c>
      <c r="H1643">
        <v>4808101</v>
      </c>
      <c r="I1643">
        <v>29335</v>
      </c>
      <c r="J1643">
        <v>0</v>
      </c>
      <c r="K1643">
        <v>14598389</v>
      </c>
      <c r="Z1643" s="24">
        <v>5.8799999999999998E-2</v>
      </c>
      <c r="AA1643" s="23">
        <v>105216</v>
      </c>
      <c r="AB1643" s="23">
        <v>24533</v>
      </c>
      <c r="AC1643" s="23">
        <v>127440</v>
      </c>
      <c r="AD1643" s="23">
        <v>398</v>
      </c>
      <c r="AE1643" s="23">
        <v>22981</v>
      </c>
      <c r="AF1643" s="23">
        <v>280568</v>
      </c>
      <c r="AG1643">
        <f t="shared" si="25"/>
        <v>7.6258915660554351E-5</v>
      </c>
    </row>
    <row r="1644" spans="1:33">
      <c r="A1644" t="s">
        <v>90</v>
      </c>
      <c r="B1644" t="s">
        <v>1</v>
      </c>
      <c r="C1644">
        <v>2001</v>
      </c>
      <c r="D1644">
        <v>0</v>
      </c>
      <c r="E1644">
        <v>8.02</v>
      </c>
      <c r="F1644">
        <v>4306996</v>
      </c>
      <c r="G1644">
        <v>4772190</v>
      </c>
      <c r="H1644">
        <v>3924637</v>
      </c>
      <c r="I1644">
        <v>0</v>
      </c>
      <c r="J1644">
        <v>27202</v>
      </c>
      <c r="K1644">
        <v>13031025</v>
      </c>
      <c r="Z1644" s="24">
        <v>5.8899999999999994E-2</v>
      </c>
      <c r="AA1644" s="23">
        <v>9256</v>
      </c>
      <c r="AB1644" s="23">
        <v>7720</v>
      </c>
      <c r="AC1644" s="23">
        <v>0</v>
      </c>
      <c r="AD1644" s="23">
        <v>95</v>
      </c>
      <c r="AE1644" s="23">
        <v>2381</v>
      </c>
      <c r="AF1644" s="23">
        <v>19452</v>
      </c>
      <c r="AG1644">
        <f t="shared" si="25"/>
        <v>5.2870905713734403E-6</v>
      </c>
    </row>
    <row r="1645" spans="1:33">
      <c r="A1645" t="s">
        <v>90</v>
      </c>
      <c r="B1645" t="s">
        <v>1</v>
      </c>
      <c r="C1645">
        <v>2002</v>
      </c>
      <c r="D1645">
        <v>0</v>
      </c>
      <c r="E1645">
        <v>7.6</v>
      </c>
      <c r="F1645">
        <v>4386794</v>
      </c>
      <c r="G1645">
        <v>5253004</v>
      </c>
      <c r="H1645">
        <v>3225781</v>
      </c>
      <c r="I1645">
        <v>0</v>
      </c>
      <c r="J1645">
        <v>28489</v>
      </c>
      <c r="K1645">
        <v>12894068</v>
      </c>
      <c r="Z1645" s="24">
        <v>5.8899999999999994E-2</v>
      </c>
      <c r="AA1645" s="23">
        <v>28144</v>
      </c>
      <c r="AB1645" s="23">
        <v>17439</v>
      </c>
      <c r="AC1645" s="23">
        <v>5659</v>
      </c>
      <c r="AD1645" s="23">
        <v>189</v>
      </c>
      <c r="AE1645" s="23">
        <v>3210</v>
      </c>
      <c r="AF1645" s="23">
        <v>54641</v>
      </c>
      <c r="AG1645">
        <f t="shared" si="25"/>
        <v>1.4851527653219007E-5</v>
      </c>
    </row>
    <row r="1646" spans="1:33">
      <c r="A1646" t="s">
        <v>90</v>
      </c>
      <c r="B1646" t="s">
        <v>1</v>
      </c>
      <c r="C1646">
        <v>2003</v>
      </c>
      <c r="D1646">
        <v>0</v>
      </c>
      <c r="E1646">
        <v>8.89</v>
      </c>
      <c r="F1646">
        <v>4426976</v>
      </c>
      <c r="G1646">
        <v>3511236</v>
      </c>
      <c r="H1646">
        <v>5041819</v>
      </c>
      <c r="I1646">
        <v>0</v>
      </c>
      <c r="J1646">
        <v>0</v>
      </c>
      <c r="K1646">
        <v>12980031</v>
      </c>
      <c r="Z1646" s="24">
        <v>5.8899999999999994E-2</v>
      </c>
      <c r="AA1646" s="23">
        <v>176478</v>
      </c>
      <c r="AB1646" s="23">
        <v>94906</v>
      </c>
      <c r="AC1646" s="23">
        <v>32623</v>
      </c>
      <c r="AD1646" s="23">
        <v>1738</v>
      </c>
      <c r="AE1646" s="23">
        <v>2626</v>
      </c>
      <c r="AF1646" s="23">
        <v>308371</v>
      </c>
      <c r="AG1646">
        <f t="shared" si="25"/>
        <v>8.3815823904225738E-5</v>
      </c>
    </row>
    <row r="1647" spans="1:33">
      <c r="A1647" t="s">
        <v>90</v>
      </c>
      <c r="B1647" t="s">
        <v>1</v>
      </c>
      <c r="C1647">
        <v>2004</v>
      </c>
      <c r="D1647">
        <v>0</v>
      </c>
      <c r="E1647">
        <v>7.65</v>
      </c>
      <c r="F1647">
        <v>4580337</v>
      </c>
      <c r="G1647">
        <v>3560911</v>
      </c>
      <c r="H1647">
        <v>5098341</v>
      </c>
      <c r="I1647">
        <v>0</v>
      </c>
      <c r="J1647">
        <v>0</v>
      </c>
      <c r="K1647">
        <v>13239589</v>
      </c>
      <c r="Z1647" s="24">
        <v>5.9000000000000004E-2</v>
      </c>
      <c r="AA1647" s="23">
        <v>40072</v>
      </c>
      <c r="AB1647" s="23">
        <v>53643</v>
      </c>
      <c r="AC1647" s="23">
        <v>12216</v>
      </c>
      <c r="AD1647" s="23">
        <v>0</v>
      </c>
      <c r="AE1647" s="23">
        <v>349</v>
      </c>
      <c r="AF1647" s="23">
        <v>106280</v>
      </c>
      <c r="AG1647">
        <f t="shared" si="25"/>
        <v>2.8887106000697572E-5</v>
      </c>
    </row>
    <row r="1648" spans="1:33">
      <c r="A1648" t="s">
        <v>90</v>
      </c>
      <c r="B1648" t="s">
        <v>1</v>
      </c>
      <c r="C1648">
        <v>2005</v>
      </c>
      <c r="D1648">
        <v>0</v>
      </c>
      <c r="E1648">
        <v>6.71</v>
      </c>
      <c r="F1648">
        <v>4760275</v>
      </c>
      <c r="G1648">
        <v>3638694</v>
      </c>
      <c r="H1648">
        <v>4889843</v>
      </c>
      <c r="I1648">
        <v>0</v>
      </c>
      <c r="J1648">
        <v>0</v>
      </c>
      <c r="K1648">
        <v>13288812</v>
      </c>
      <c r="Z1648" s="24">
        <v>5.9000000000000004E-2</v>
      </c>
      <c r="AA1648" s="23">
        <v>193365</v>
      </c>
      <c r="AB1648" s="23">
        <v>60590</v>
      </c>
      <c r="AC1648" s="23">
        <v>31275</v>
      </c>
      <c r="AD1648" s="23">
        <v>0</v>
      </c>
      <c r="AE1648" s="23">
        <v>49164</v>
      </c>
      <c r="AF1648" s="23">
        <v>334394</v>
      </c>
      <c r="AG1648">
        <f t="shared" si="25"/>
        <v>9.0888924764746565E-5</v>
      </c>
    </row>
    <row r="1649" spans="1:33">
      <c r="A1649" t="s">
        <v>90</v>
      </c>
      <c r="B1649" t="s">
        <v>1</v>
      </c>
      <c r="C1649">
        <v>2006</v>
      </c>
      <c r="D1649">
        <v>0</v>
      </c>
      <c r="E1649">
        <v>5.97</v>
      </c>
      <c r="F1649">
        <v>5067767</v>
      </c>
      <c r="G1649">
        <v>3760988</v>
      </c>
      <c r="H1649">
        <v>5110559</v>
      </c>
      <c r="I1649">
        <v>0</v>
      </c>
      <c r="J1649">
        <v>0</v>
      </c>
      <c r="K1649">
        <v>13939314</v>
      </c>
      <c r="Z1649" s="24">
        <v>5.9000000000000004E-2</v>
      </c>
      <c r="AA1649" s="23">
        <v>2295944</v>
      </c>
      <c r="AB1649" s="23">
        <v>2994610</v>
      </c>
      <c r="AC1649" s="23">
        <v>3867605</v>
      </c>
      <c r="AD1649" s="23">
        <v>0</v>
      </c>
      <c r="AE1649" s="23">
        <v>0</v>
      </c>
      <c r="AF1649" s="23">
        <v>9158159</v>
      </c>
      <c r="AG1649">
        <f t="shared" si="25"/>
        <v>2.4892050226217773E-3</v>
      </c>
    </row>
    <row r="1650" spans="1:33">
      <c r="A1650" t="s">
        <v>91</v>
      </c>
      <c r="B1650" t="s">
        <v>1</v>
      </c>
      <c r="C1650">
        <v>1988</v>
      </c>
      <c r="D1650">
        <v>0</v>
      </c>
      <c r="E1650">
        <v>7.51</v>
      </c>
      <c r="F1650">
        <v>356350</v>
      </c>
      <c r="G1650">
        <v>68650</v>
      </c>
      <c r="H1650">
        <v>0</v>
      </c>
      <c r="I1650">
        <v>376</v>
      </c>
      <c r="J1650">
        <v>8490</v>
      </c>
      <c r="K1650">
        <v>433866</v>
      </c>
      <c r="Z1650" s="24">
        <v>5.91E-2</v>
      </c>
      <c r="AA1650" s="23">
        <v>9285</v>
      </c>
      <c r="AB1650" s="23">
        <v>4732</v>
      </c>
      <c r="AC1650" s="23">
        <v>72</v>
      </c>
      <c r="AD1650" s="23">
        <v>0</v>
      </c>
      <c r="AE1650" s="23">
        <v>0</v>
      </c>
      <c r="AF1650" s="23">
        <v>14089</v>
      </c>
      <c r="AG1650">
        <f t="shared" si="25"/>
        <v>3.8294169782068883E-6</v>
      </c>
    </row>
    <row r="1651" spans="1:33">
      <c r="A1651" t="s">
        <v>91</v>
      </c>
      <c r="B1651" t="s">
        <v>1</v>
      </c>
      <c r="C1651">
        <v>1989</v>
      </c>
      <c r="D1651">
        <v>0</v>
      </c>
      <c r="E1651">
        <v>8.77</v>
      </c>
      <c r="F1651">
        <v>374067</v>
      </c>
      <c r="G1651">
        <v>69510</v>
      </c>
      <c r="H1651">
        <v>0</v>
      </c>
      <c r="I1651">
        <v>389</v>
      </c>
      <c r="J1651">
        <v>7120</v>
      </c>
      <c r="K1651">
        <v>451086</v>
      </c>
      <c r="Z1651" s="24">
        <v>5.91E-2</v>
      </c>
      <c r="AA1651" s="23">
        <v>24841</v>
      </c>
      <c r="AB1651" s="23">
        <v>9257</v>
      </c>
      <c r="AC1651" s="23">
        <v>0</v>
      </c>
      <c r="AD1651" s="23">
        <v>0</v>
      </c>
      <c r="AE1651" s="23">
        <v>293</v>
      </c>
      <c r="AF1651" s="23">
        <v>34391</v>
      </c>
      <c r="AG1651">
        <f t="shared" si="25"/>
        <v>9.347539165129754E-6</v>
      </c>
    </row>
    <row r="1652" spans="1:33">
      <c r="A1652" t="s">
        <v>91</v>
      </c>
      <c r="B1652" t="s">
        <v>1</v>
      </c>
      <c r="C1652">
        <v>1990</v>
      </c>
      <c r="D1652">
        <v>0</v>
      </c>
      <c r="E1652">
        <v>8.64</v>
      </c>
      <c r="F1652">
        <v>370852</v>
      </c>
      <c r="G1652">
        <v>71903</v>
      </c>
      <c r="H1652">
        <v>0</v>
      </c>
      <c r="I1652">
        <v>392</v>
      </c>
      <c r="J1652">
        <v>7002</v>
      </c>
      <c r="K1652">
        <v>450149</v>
      </c>
      <c r="Z1652" s="24">
        <v>5.91E-2</v>
      </c>
      <c r="AA1652" s="23">
        <v>49668</v>
      </c>
      <c r="AB1652" s="23">
        <v>42130</v>
      </c>
      <c r="AC1652" s="23">
        <v>50242</v>
      </c>
      <c r="AD1652" s="23">
        <v>0</v>
      </c>
      <c r="AE1652" s="23">
        <v>0</v>
      </c>
      <c r="AF1652" s="23">
        <v>142040</v>
      </c>
      <c r="AG1652">
        <f t="shared" si="25"/>
        <v>3.8606741967812225E-5</v>
      </c>
    </row>
    <row r="1653" spans="1:33">
      <c r="A1653" t="s">
        <v>91</v>
      </c>
      <c r="B1653" t="s">
        <v>1</v>
      </c>
      <c r="C1653">
        <v>1991</v>
      </c>
      <c r="D1653">
        <v>0</v>
      </c>
      <c r="E1653">
        <v>7.08</v>
      </c>
      <c r="F1653">
        <v>378017</v>
      </c>
      <c r="G1653">
        <v>71200</v>
      </c>
      <c r="H1653">
        <v>0</v>
      </c>
      <c r="I1653">
        <v>287</v>
      </c>
      <c r="J1653">
        <v>7298</v>
      </c>
      <c r="K1653">
        <v>456802</v>
      </c>
      <c r="Z1653" s="24">
        <v>5.91E-2</v>
      </c>
      <c r="AA1653" s="23">
        <v>166514</v>
      </c>
      <c r="AB1653" s="23">
        <v>89977</v>
      </c>
      <c r="AC1653" s="23">
        <v>28944</v>
      </c>
      <c r="AD1653" s="23">
        <v>3508</v>
      </c>
      <c r="AE1653" s="23">
        <v>1084</v>
      </c>
      <c r="AF1653" s="23">
        <v>290027</v>
      </c>
      <c r="AG1653">
        <f t="shared" si="25"/>
        <v>7.8829889838768493E-5</v>
      </c>
    </row>
    <row r="1654" spans="1:33">
      <c r="A1654" t="s">
        <v>91</v>
      </c>
      <c r="B1654" t="s">
        <v>1</v>
      </c>
      <c r="C1654">
        <v>1992</v>
      </c>
      <c r="D1654">
        <v>0</v>
      </c>
      <c r="E1654">
        <v>8.0299999999999994</v>
      </c>
      <c r="F1654">
        <v>355914</v>
      </c>
      <c r="G1654">
        <v>39709</v>
      </c>
      <c r="H1654">
        <v>31625</v>
      </c>
      <c r="I1654">
        <v>235</v>
      </c>
      <c r="J1654">
        <v>8711</v>
      </c>
      <c r="K1654">
        <v>436194</v>
      </c>
      <c r="Z1654" s="24">
        <v>5.91E-2</v>
      </c>
      <c r="AA1654" s="23">
        <v>5924218</v>
      </c>
      <c r="AB1654" s="23">
        <v>4864513</v>
      </c>
      <c r="AC1654" s="23">
        <v>3325834</v>
      </c>
      <c r="AD1654" s="23">
        <v>95200</v>
      </c>
      <c r="AE1654" s="23">
        <v>0</v>
      </c>
      <c r="AF1654" s="23">
        <v>14209765</v>
      </c>
      <c r="AG1654">
        <f t="shared" si="25"/>
        <v>3.8622411347384489E-3</v>
      </c>
    </row>
    <row r="1655" spans="1:33">
      <c r="A1655" t="s">
        <v>91</v>
      </c>
      <c r="B1655" t="s">
        <v>1</v>
      </c>
      <c r="C1655">
        <v>1993</v>
      </c>
      <c r="D1655">
        <v>0</v>
      </c>
      <c r="E1655">
        <v>7.68</v>
      </c>
      <c r="F1655">
        <v>394089</v>
      </c>
      <c r="G1655">
        <v>41062</v>
      </c>
      <c r="H1655">
        <v>32067</v>
      </c>
      <c r="I1655">
        <v>237</v>
      </c>
      <c r="J1655">
        <v>5642</v>
      </c>
      <c r="K1655">
        <v>473097</v>
      </c>
      <c r="Z1655" s="24">
        <v>5.9200000000000003E-2</v>
      </c>
      <c r="AA1655" s="23">
        <v>23231</v>
      </c>
      <c r="AB1655" s="23">
        <v>18002</v>
      </c>
      <c r="AC1655" s="23">
        <v>20776</v>
      </c>
      <c r="AD1655" s="23">
        <v>217</v>
      </c>
      <c r="AE1655" s="23">
        <v>1144</v>
      </c>
      <c r="AF1655" s="23">
        <v>63370</v>
      </c>
      <c r="AG1655">
        <f t="shared" si="25"/>
        <v>1.7224086443961282E-5</v>
      </c>
    </row>
    <row r="1656" spans="1:33">
      <c r="A1656" t="s">
        <v>91</v>
      </c>
      <c r="B1656" t="s">
        <v>1</v>
      </c>
      <c r="C1656">
        <v>1994</v>
      </c>
      <c r="D1656">
        <v>0</v>
      </c>
      <c r="E1656">
        <v>6.71</v>
      </c>
      <c r="F1656">
        <v>389158</v>
      </c>
      <c r="G1656">
        <v>42823</v>
      </c>
      <c r="H1656">
        <v>31494</v>
      </c>
      <c r="I1656">
        <v>237</v>
      </c>
      <c r="J1656">
        <v>9661</v>
      </c>
      <c r="K1656">
        <v>473373</v>
      </c>
      <c r="Z1656" s="24">
        <v>5.9200000000000003E-2</v>
      </c>
      <c r="AA1656" s="23">
        <v>46303</v>
      </c>
      <c r="AB1656" s="23">
        <v>29559</v>
      </c>
      <c r="AC1656" s="23">
        <v>50348</v>
      </c>
      <c r="AD1656" s="23">
        <v>72</v>
      </c>
      <c r="AE1656" s="23">
        <v>733</v>
      </c>
      <c r="AF1656" s="23">
        <v>127015</v>
      </c>
      <c r="AG1656">
        <f t="shared" si="25"/>
        <v>3.4522918410600323E-5</v>
      </c>
    </row>
    <row r="1657" spans="1:33">
      <c r="A1657" t="s">
        <v>91</v>
      </c>
      <c r="B1657" t="s">
        <v>1</v>
      </c>
      <c r="C1657">
        <v>1995</v>
      </c>
      <c r="D1657">
        <v>0</v>
      </c>
      <c r="E1657">
        <v>7.51</v>
      </c>
      <c r="F1657">
        <v>423382</v>
      </c>
      <c r="G1657">
        <v>48053</v>
      </c>
      <c r="H1657">
        <v>32939</v>
      </c>
      <c r="I1657">
        <v>247</v>
      </c>
      <c r="J1657">
        <v>63264</v>
      </c>
      <c r="K1657">
        <v>567885</v>
      </c>
      <c r="Z1657" s="24">
        <v>5.9200000000000003E-2</v>
      </c>
      <c r="AA1657" s="23">
        <v>35335</v>
      </c>
      <c r="AB1657" s="23">
        <v>20770</v>
      </c>
      <c r="AC1657" s="23">
        <v>77133</v>
      </c>
      <c r="AD1657" s="23">
        <v>0</v>
      </c>
      <c r="AE1657" s="23">
        <v>0</v>
      </c>
      <c r="AF1657" s="23">
        <v>133238</v>
      </c>
      <c r="AG1657">
        <f t="shared" si="25"/>
        <v>3.6214341638322764E-5</v>
      </c>
    </row>
    <row r="1658" spans="1:33">
      <c r="A1658" t="s">
        <v>91</v>
      </c>
      <c r="B1658" t="s">
        <v>1</v>
      </c>
      <c r="C1658">
        <v>1996</v>
      </c>
      <c r="D1658">
        <v>0</v>
      </c>
      <c r="E1658">
        <v>7.26</v>
      </c>
      <c r="F1658">
        <v>468714</v>
      </c>
      <c r="G1658">
        <v>49123</v>
      </c>
      <c r="H1658">
        <v>33529</v>
      </c>
      <c r="I1658">
        <v>237</v>
      </c>
      <c r="J1658">
        <v>68164</v>
      </c>
      <c r="K1658">
        <v>619767</v>
      </c>
      <c r="Z1658" s="24">
        <v>5.9200000000000003E-2</v>
      </c>
      <c r="AA1658" s="23">
        <v>155987</v>
      </c>
      <c r="AB1658" s="23">
        <v>56915</v>
      </c>
      <c r="AC1658" s="23">
        <v>23498</v>
      </c>
      <c r="AD1658" s="23">
        <v>615</v>
      </c>
      <c r="AE1658" s="23">
        <v>22977</v>
      </c>
      <c r="AF1658" s="23">
        <v>259992</v>
      </c>
      <c r="AG1658">
        <f t="shared" si="25"/>
        <v>7.0666319752854379E-5</v>
      </c>
    </row>
    <row r="1659" spans="1:33">
      <c r="A1659" t="s">
        <v>91</v>
      </c>
      <c r="B1659" t="s">
        <v>1</v>
      </c>
      <c r="C1659">
        <v>1997</v>
      </c>
      <c r="D1659">
        <v>0</v>
      </c>
      <c r="E1659">
        <v>7.5</v>
      </c>
      <c r="F1659">
        <v>458882</v>
      </c>
      <c r="G1659">
        <v>56326</v>
      </c>
      <c r="H1659">
        <v>34555</v>
      </c>
      <c r="I1659">
        <v>264</v>
      </c>
      <c r="J1659">
        <v>57092</v>
      </c>
      <c r="K1659">
        <v>607119</v>
      </c>
      <c r="Z1659" s="24">
        <v>5.9200000000000003E-2</v>
      </c>
      <c r="AA1659" s="23">
        <v>14650121</v>
      </c>
      <c r="AB1659" s="23">
        <v>15355491</v>
      </c>
      <c r="AC1659" s="23">
        <v>19601466</v>
      </c>
      <c r="AD1659" s="23">
        <v>0</v>
      </c>
      <c r="AE1659" s="23">
        <v>39124</v>
      </c>
      <c r="AF1659" s="23">
        <v>49646202</v>
      </c>
      <c r="AG1659">
        <f t="shared" si="25"/>
        <v>1.3493932063474256E-2</v>
      </c>
    </row>
    <row r="1660" spans="1:33">
      <c r="A1660" t="s">
        <v>91</v>
      </c>
      <c r="B1660" t="s">
        <v>1</v>
      </c>
      <c r="C1660">
        <v>1998</v>
      </c>
      <c r="D1660">
        <v>0</v>
      </c>
      <c r="E1660">
        <v>8.75</v>
      </c>
      <c r="F1660">
        <v>455779</v>
      </c>
      <c r="G1660">
        <v>58933</v>
      </c>
      <c r="H1660">
        <v>107338</v>
      </c>
      <c r="I1660">
        <v>231</v>
      </c>
      <c r="J1660">
        <v>0</v>
      </c>
      <c r="K1660">
        <v>622281</v>
      </c>
      <c r="Z1660" s="24">
        <v>5.9299999999999999E-2</v>
      </c>
      <c r="AA1660" s="23">
        <v>47830</v>
      </c>
      <c r="AB1660" s="23">
        <v>10507</v>
      </c>
      <c r="AC1660" s="23">
        <v>0</v>
      </c>
      <c r="AD1660" s="23">
        <v>0</v>
      </c>
      <c r="AE1660" s="23">
        <v>157</v>
      </c>
      <c r="AF1660" s="23">
        <v>58494</v>
      </c>
      <c r="AG1660">
        <f t="shared" si="25"/>
        <v>1.5898780376409522E-5</v>
      </c>
    </row>
    <row r="1661" spans="1:33">
      <c r="A1661" t="s">
        <v>91</v>
      </c>
      <c r="B1661" t="s">
        <v>1</v>
      </c>
      <c r="C1661">
        <v>1999</v>
      </c>
      <c r="D1661">
        <v>0</v>
      </c>
      <c r="E1661">
        <v>7.85</v>
      </c>
      <c r="F1661">
        <v>476221</v>
      </c>
      <c r="G1661">
        <v>58243</v>
      </c>
      <c r="H1661">
        <v>116783</v>
      </c>
      <c r="I1661">
        <v>270</v>
      </c>
      <c r="J1661">
        <v>0</v>
      </c>
      <c r="K1661">
        <v>651517</v>
      </c>
      <c r="Z1661" s="24">
        <v>5.9299999999999999E-2</v>
      </c>
      <c r="AA1661" s="23">
        <v>40137</v>
      </c>
      <c r="AB1661" s="23">
        <v>19060</v>
      </c>
      <c r="AC1661" s="23">
        <v>17151</v>
      </c>
      <c r="AD1661" s="23">
        <v>51</v>
      </c>
      <c r="AE1661" s="23">
        <v>22</v>
      </c>
      <c r="AF1661" s="23">
        <v>76421</v>
      </c>
      <c r="AG1661">
        <f t="shared" si="25"/>
        <v>2.0771373049297228E-5</v>
      </c>
    </row>
    <row r="1662" spans="1:33">
      <c r="A1662" t="s">
        <v>91</v>
      </c>
      <c r="B1662" t="s">
        <v>1</v>
      </c>
      <c r="C1662">
        <v>2000</v>
      </c>
      <c r="D1662">
        <v>0</v>
      </c>
      <c r="E1662">
        <v>5.83</v>
      </c>
      <c r="F1662">
        <v>493952</v>
      </c>
      <c r="G1662">
        <v>59636</v>
      </c>
      <c r="H1662">
        <v>116104</v>
      </c>
      <c r="I1662">
        <v>272</v>
      </c>
      <c r="J1662">
        <v>0</v>
      </c>
      <c r="K1662">
        <v>669964</v>
      </c>
      <c r="Z1662" s="24">
        <v>5.9299999999999999E-2</v>
      </c>
      <c r="AA1662" s="23">
        <v>41221</v>
      </c>
      <c r="AB1662" s="23">
        <v>32117</v>
      </c>
      <c r="AC1662" s="23">
        <v>0</v>
      </c>
      <c r="AD1662" s="23">
        <v>0</v>
      </c>
      <c r="AE1662" s="23">
        <v>4438</v>
      </c>
      <c r="AF1662" s="23">
        <v>77776</v>
      </c>
      <c r="AG1662">
        <f t="shared" si="25"/>
        <v>2.1139664624673075E-5</v>
      </c>
    </row>
    <row r="1663" spans="1:33">
      <c r="A1663" t="s">
        <v>91</v>
      </c>
      <c r="B1663" t="s">
        <v>1</v>
      </c>
      <c r="C1663">
        <v>2001</v>
      </c>
      <c r="D1663">
        <v>0</v>
      </c>
      <c r="E1663">
        <v>6.75</v>
      </c>
      <c r="F1663">
        <v>491373</v>
      </c>
      <c r="G1663">
        <v>82202</v>
      </c>
      <c r="H1663">
        <v>100263</v>
      </c>
      <c r="I1663">
        <v>0</v>
      </c>
      <c r="J1663">
        <v>267</v>
      </c>
      <c r="K1663">
        <v>674105</v>
      </c>
      <c r="Z1663" s="24">
        <v>5.9299999999999999E-2</v>
      </c>
      <c r="AA1663" s="23">
        <v>150464</v>
      </c>
      <c r="AB1663" s="23">
        <v>20275</v>
      </c>
      <c r="AC1663" s="23">
        <v>13585</v>
      </c>
      <c r="AD1663" s="23">
        <v>0</v>
      </c>
      <c r="AE1663" s="23">
        <v>7019</v>
      </c>
      <c r="AF1663" s="23">
        <v>191343</v>
      </c>
      <c r="AG1663">
        <f t="shared" si="25"/>
        <v>5.2007391075380838E-5</v>
      </c>
    </row>
    <row r="1664" spans="1:33">
      <c r="A1664" t="s">
        <v>91</v>
      </c>
      <c r="B1664" t="s">
        <v>1</v>
      </c>
      <c r="C1664">
        <v>2002</v>
      </c>
      <c r="D1664">
        <v>0</v>
      </c>
      <c r="E1664">
        <v>7.45</v>
      </c>
      <c r="F1664">
        <v>504970</v>
      </c>
      <c r="G1664">
        <v>85370</v>
      </c>
      <c r="H1664">
        <v>103788</v>
      </c>
      <c r="I1664">
        <v>0</v>
      </c>
      <c r="J1664">
        <v>270</v>
      </c>
      <c r="K1664">
        <v>694398</v>
      </c>
      <c r="Z1664" s="24">
        <v>5.9299999999999999E-2</v>
      </c>
      <c r="AA1664" s="23">
        <v>546725</v>
      </c>
      <c r="AB1664" s="23">
        <v>252461</v>
      </c>
      <c r="AC1664" s="23">
        <v>298902</v>
      </c>
      <c r="AD1664" s="23">
        <v>2607</v>
      </c>
      <c r="AE1664" s="23">
        <v>0</v>
      </c>
      <c r="AF1664" s="23">
        <v>1100695</v>
      </c>
      <c r="AG1664">
        <f t="shared" si="25"/>
        <v>2.9917099303197043E-4</v>
      </c>
    </row>
    <row r="1665" spans="1:33">
      <c r="A1665" t="s">
        <v>91</v>
      </c>
      <c r="B1665" t="s">
        <v>1</v>
      </c>
      <c r="C1665">
        <v>2003</v>
      </c>
      <c r="D1665">
        <v>0</v>
      </c>
      <c r="E1665">
        <v>6.94</v>
      </c>
      <c r="F1665">
        <v>517224</v>
      </c>
      <c r="G1665">
        <v>83921</v>
      </c>
      <c r="H1665">
        <v>109034</v>
      </c>
      <c r="I1665">
        <v>0</v>
      </c>
      <c r="J1665">
        <v>0</v>
      </c>
      <c r="K1665">
        <v>710179</v>
      </c>
      <c r="Z1665" s="24">
        <v>5.9299999999999999E-2</v>
      </c>
      <c r="AA1665" s="23">
        <v>6793193</v>
      </c>
      <c r="AB1665" s="23">
        <v>5902662</v>
      </c>
      <c r="AC1665" s="23">
        <v>3762953</v>
      </c>
      <c r="AD1665" s="23">
        <v>99022</v>
      </c>
      <c r="AE1665" s="23">
        <v>0</v>
      </c>
      <c r="AF1665" s="23">
        <v>16557830</v>
      </c>
      <c r="AG1665">
        <f t="shared" si="25"/>
        <v>4.5004496645796978E-3</v>
      </c>
    </row>
    <row r="1666" spans="1:33">
      <c r="A1666" t="s">
        <v>91</v>
      </c>
      <c r="B1666" t="s">
        <v>1</v>
      </c>
      <c r="C1666">
        <v>2004</v>
      </c>
      <c r="D1666">
        <v>0</v>
      </c>
      <c r="E1666">
        <v>7.87</v>
      </c>
      <c r="F1666">
        <v>530529</v>
      </c>
      <c r="G1666">
        <v>84585</v>
      </c>
      <c r="H1666">
        <v>109513</v>
      </c>
      <c r="I1666">
        <v>0</v>
      </c>
      <c r="J1666">
        <v>0</v>
      </c>
      <c r="K1666">
        <v>724627</v>
      </c>
      <c r="Z1666" s="24">
        <v>5.9400000000000001E-2</v>
      </c>
      <c r="AA1666" s="23">
        <v>0</v>
      </c>
      <c r="AB1666" s="23">
        <v>475</v>
      </c>
      <c r="AC1666" s="23">
        <v>0</v>
      </c>
      <c r="AD1666" s="23">
        <v>0</v>
      </c>
      <c r="AE1666" s="23">
        <v>0</v>
      </c>
      <c r="AF1666" s="23">
        <v>475</v>
      </c>
      <c r="AG1666">
        <f t="shared" si="25"/>
        <v>1.2910590280703188E-7</v>
      </c>
    </row>
    <row r="1667" spans="1:33">
      <c r="A1667" t="s">
        <v>91</v>
      </c>
      <c r="B1667" t="s">
        <v>1</v>
      </c>
      <c r="C1667">
        <v>2005</v>
      </c>
      <c r="D1667">
        <v>0</v>
      </c>
      <c r="E1667">
        <v>8.56</v>
      </c>
      <c r="F1667">
        <v>545226</v>
      </c>
      <c r="G1667">
        <v>84636</v>
      </c>
      <c r="H1667">
        <v>113501</v>
      </c>
      <c r="I1667">
        <v>0</v>
      </c>
      <c r="J1667">
        <v>0</v>
      </c>
      <c r="K1667">
        <v>743363</v>
      </c>
      <c r="Z1667" s="24">
        <v>5.9400000000000001E-2</v>
      </c>
      <c r="AA1667" s="23">
        <v>17711</v>
      </c>
      <c r="AB1667" s="23">
        <v>12609</v>
      </c>
      <c r="AC1667" s="23">
        <v>12031</v>
      </c>
      <c r="AD1667" s="23">
        <v>0</v>
      </c>
      <c r="AE1667" s="23">
        <v>0</v>
      </c>
      <c r="AF1667" s="23">
        <v>42351</v>
      </c>
      <c r="AG1667">
        <f t="shared" ref="AG1667:AG1730" si="26">AF1667/AF$3340</f>
        <v>1.1511082294274961E-5</v>
      </c>
    </row>
    <row r="1668" spans="1:33">
      <c r="A1668" t="s">
        <v>91</v>
      </c>
      <c r="B1668" t="s">
        <v>1</v>
      </c>
      <c r="C1668">
        <v>2006</v>
      </c>
      <c r="D1668">
        <v>0</v>
      </c>
      <c r="E1668">
        <v>7.38</v>
      </c>
      <c r="F1668">
        <v>580222</v>
      </c>
      <c r="G1668">
        <v>86201</v>
      </c>
      <c r="H1668">
        <v>109047</v>
      </c>
      <c r="I1668">
        <v>0</v>
      </c>
      <c r="J1668">
        <v>0</v>
      </c>
      <c r="K1668">
        <v>775470</v>
      </c>
      <c r="Z1668" s="24">
        <v>5.9400000000000001E-2</v>
      </c>
      <c r="AA1668" s="23">
        <v>36993</v>
      </c>
      <c r="AB1668" s="23">
        <v>44016</v>
      </c>
      <c r="AC1668" s="23">
        <v>0</v>
      </c>
      <c r="AD1668" s="23">
        <v>0</v>
      </c>
      <c r="AE1668" s="23">
        <v>1365</v>
      </c>
      <c r="AF1668" s="23">
        <v>82374</v>
      </c>
      <c r="AG1668">
        <f t="shared" si="26"/>
        <v>2.2389409763845144E-5</v>
      </c>
    </row>
    <row r="1669" spans="1:33">
      <c r="A1669" t="s">
        <v>92</v>
      </c>
      <c r="B1669" t="s">
        <v>1</v>
      </c>
      <c r="C1669">
        <v>1988</v>
      </c>
      <c r="D1669">
        <v>0</v>
      </c>
      <c r="E1669">
        <v>0</v>
      </c>
      <c r="F1669">
        <v>0</v>
      </c>
      <c r="G1669">
        <v>0</v>
      </c>
      <c r="H1669">
        <v>0</v>
      </c>
      <c r="I1669">
        <v>0</v>
      </c>
      <c r="J1669">
        <v>0</v>
      </c>
      <c r="K1669">
        <v>0</v>
      </c>
      <c r="Z1669" s="24">
        <v>5.9400000000000001E-2</v>
      </c>
      <c r="AA1669" s="23">
        <v>423026</v>
      </c>
      <c r="AB1669" s="23">
        <v>218387</v>
      </c>
      <c r="AC1669" s="23">
        <v>219644</v>
      </c>
      <c r="AD1669" s="23">
        <v>0</v>
      </c>
      <c r="AE1669" s="23">
        <v>0</v>
      </c>
      <c r="AF1669" s="23">
        <v>861057</v>
      </c>
      <c r="AG1669">
        <f t="shared" si="26"/>
        <v>2.340369291648725E-4</v>
      </c>
    </row>
    <row r="1670" spans="1:33">
      <c r="A1670" t="s">
        <v>92</v>
      </c>
      <c r="B1670" t="s">
        <v>1</v>
      </c>
      <c r="C1670">
        <v>1989</v>
      </c>
      <c r="D1670">
        <v>0</v>
      </c>
      <c r="E1670">
        <v>0</v>
      </c>
      <c r="F1670">
        <v>0</v>
      </c>
      <c r="G1670">
        <v>0</v>
      </c>
      <c r="H1670">
        <v>0</v>
      </c>
      <c r="I1670">
        <v>0</v>
      </c>
      <c r="J1670">
        <v>0</v>
      </c>
      <c r="K1670">
        <v>0</v>
      </c>
      <c r="Z1670" s="24">
        <v>5.9500000000000004E-2</v>
      </c>
      <c r="AA1670" s="23">
        <v>40038</v>
      </c>
      <c r="AB1670" s="23">
        <v>29871</v>
      </c>
      <c r="AC1670" s="23">
        <v>0</v>
      </c>
      <c r="AD1670" s="23">
        <v>0</v>
      </c>
      <c r="AE1670" s="23">
        <v>4856</v>
      </c>
      <c r="AF1670" s="23">
        <v>74765</v>
      </c>
      <c r="AG1670">
        <f t="shared" si="26"/>
        <v>2.0321269101826818E-5</v>
      </c>
    </row>
    <row r="1671" spans="1:33">
      <c r="A1671" t="s">
        <v>92</v>
      </c>
      <c r="B1671" t="s">
        <v>1</v>
      </c>
      <c r="C1671">
        <v>1990</v>
      </c>
      <c r="D1671">
        <v>0</v>
      </c>
      <c r="E1671">
        <v>0</v>
      </c>
      <c r="F1671">
        <v>0</v>
      </c>
      <c r="G1671">
        <v>0</v>
      </c>
      <c r="H1671">
        <v>0</v>
      </c>
      <c r="I1671">
        <v>0</v>
      </c>
      <c r="J1671">
        <v>0</v>
      </c>
      <c r="K1671">
        <v>0</v>
      </c>
      <c r="Z1671" s="24">
        <v>5.9500000000000004E-2</v>
      </c>
      <c r="AA1671" s="23">
        <v>60785</v>
      </c>
      <c r="AB1671" s="23">
        <v>14444</v>
      </c>
      <c r="AC1671" s="23">
        <v>26180</v>
      </c>
      <c r="AD1671" s="23">
        <v>400</v>
      </c>
      <c r="AE1671" s="23">
        <v>10726</v>
      </c>
      <c r="AF1671" s="23">
        <v>112535</v>
      </c>
      <c r="AG1671">
        <f t="shared" si="26"/>
        <v>3.0587226889240696E-5</v>
      </c>
    </row>
    <row r="1672" spans="1:33">
      <c r="A1672" t="s">
        <v>92</v>
      </c>
      <c r="B1672" t="s">
        <v>1</v>
      </c>
      <c r="C1672">
        <v>1991</v>
      </c>
      <c r="D1672">
        <v>0</v>
      </c>
      <c r="E1672">
        <v>0</v>
      </c>
      <c r="F1672">
        <v>0</v>
      </c>
      <c r="G1672">
        <v>0</v>
      </c>
      <c r="H1672">
        <v>0</v>
      </c>
      <c r="I1672">
        <v>0</v>
      </c>
      <c r="J1672">
        <v>0</v>
      </c>
      <c r="K1672">
        <v>0</v>
      </c>
      <c r="Z1672" s="24">
        <v>5.9500000000000004E-2</v>
      </c>
      <c r="AA1672" s="23">
        <v>192082</v>
      </c>
      <c r="AB1672" s="23">
        <v>35678</v>
      </c>
      <c r="AC1672" s="23">
        <v>75</v>
      </c>
      <c r="AD1672" s="23">
        <v>0</v>
      </c>
      <c r="AE1672" s="23">
        <v>0</v>
      </c>
      <c r="AF1672" s="23">
        <v>227835</v>
      </c>
      <c r="AG1672">
        <f t="shared" si="26"/>
        <v>6.1925986033768647E-5</v>
      </c>
    </row>
    <row r="1673" spans="1:33">
      <c r="A1673" t="s">
        <v>92</v>
      </c>
      <c r="B1673" t="s">
        <v>1</v>
      </c>
      <c r="C1673">
        <v>1992</v>
      </c>
      <c r="D1673">
        <v>0</v>
      </c>
      <c r="E1673">
        <v>0</v>
      </c>
      <c r="F1673">
        <v>0</v>
      </c>
      <c r="G1673">
        <v>0</v>
      </c>
      <c r="H1673">
        <v>0</v>
      </c>
      <c r="I1673">
        <v>0</v>
      </c>
      <c r="J1673">
        <v>0</v>
      </c>
      <c r="K1673">
        <v>0</v>
      </c>
      <c r="Z1673" s="24">
        <v>5.9500000000000004E-2</v>
      </c>
      <c r="AA1673" s="23">
        <v>195638</v>
      </c>
      <c r="AB1673" s="23">
        <v>62315</v>
      </c>
      <c r="AC1673" s="23">
        <v>91617</v>
      </c>
      <c r="AD1673" s="23">
        <v>137</v>
      </c>
      <c r="AE1673" s="23">
        <v>10677</v>
      </c>
      <c r="AF1673" s="23">
        <v>360384</v>
      </c>
      <c r="AG1673">
        <f t="shared" si="26"/>
        <v>9.7953056162546052E-5</v>
      </c>
    </row>
    <row r="1674" spans="1:33">
      <c r="A1674" t="s">
        <v>92</v>
      </c>
      <c r="B1674" t="s">
        <v>1</v>
      </c>
      <c r="C1674">
        <v>1993</v>
      </c>
      <c r="D1674">
        <v>0</v>
      </c>
      <c r="E1674">
        <v>0</v>
      </c>
      <c r="F1674">
        <v>0</v>
      </c>
      <c r="G1674">
        <v>0</v>
      </c>
      <c r="H1674">
        <v>0</v>
      </c>
      <c r="I1674">
        <v>0</v>
      </c>
      <c r="J1674">
        <v>0</v>
      </c>
      <c r="K1674">
        <v>0</v>
      </c>
      <c r="Z1674" s="24">
        <v>5.9500000000000004E-2</v>
      </c>
      <c r="AA1674" s="23">
        <v>110052</v>
      </c>
      <c r="AB1674" s="23">
        <v>71557</v>
      </c>
      <c r="AC1674" s="23">
        <v>82741</v>
      </c>
      <c r="AD1674" s="23">
        <v>161</v>
      </c>
      <c r="AE1674" s="23">
        <v>240715</v>
      </c>
      <c r="AF1674" s="23">
        <v>505226</v>
      </c>
      <c r="AG1674">
        <f t="shared" si="26"/>
        <v>1.3732138705596945E-4</v>
      </c>
    </row>
    <row r="1675" spans="1:33">
      <c r="A1675" t="s">
        <v>92</v>
      </c>
      <c r="B1675" t="s">
        <v>1</v>
      </c>
      <c r="C1675">
        <v>1994</v>
      </c>
      <c r="D1675">
        <v>0</v>
      </c>
      <c r="E1675">
        <v>0</v>
      </c>
      <c r="F1675">
        <v>0</v>
      </c>
      <c r="G1675">
        <v>0</v>
      </c>
      <c r="H1675">
        <v>0</v>
      </c>
      <c r="I1675">
        <v>0</v>
      </c>
      <c r="J1675">
        <v>0</v>
      </c>
      <c r="K1675">
        <v>0</v>
      </c>
      <c r="Z1675" s="24">
        <v>5.9500000000000004E-2</v>
      </c>
      <c r="AA1675" s="23">
        <v>256695</v>
      </c>
      <c r="AB1675" s="23">
        <v>167609</v>
      </c>
      <c r="AC1675" s="23">
        <v>182990</v>
      </c>
      <c r="AD1675" s="23">
        <v>1605</v>
      </c>
      <c r="AE1675" s="23">
        <v>29401</v>
      </c>
      <c r="AF1675" s="23">
        <v>638300</v>
      </c>
      <c r="AG1675">
        <f t="shared" si="26"/>
        <v>1.734911531825862E-4</v>
      </c>
    </row>
    <row r="1676" spans="1:33">
      <c r="A1676" t="s">
        <v>92</v>
      </c>
      <c r="B1676" t="s">
        <v>1</v>
      </c>
      <c r="C1676">
        <v>1995</v>
      </c>
      <c r="D1676">
        <v>0</v>
      </c>
      <c r="E1676">
        <v>0</v>
      </c>
      <c r="F1676">
        <v>0</v>
      </c>
      <c r="G1676">
        <v>0</v>
      </c>
      <c r="H1676">
        <v>0</v>
      </c>
      <c r="I1676">
        <v>0</v>
      </c>
      <c r="J1676">
        <v>0</v>
      </c>
      <c r="K1676">
        <v>0</v>
      </c>
      <c r="Z1676" s="24">
        <v>5.96E-2</v>
      </c>
      <c r="AA1676" s="23">
        <v>7607</v>
      </c>
      <c r="AB1676" s="23">
        <v>5047</v>
      </c>
      <c r="AC1676" s="23">
        <v>0</v>
      </c>
      <c r="AD1676" s="23">
        <v>0</v>
      </c>
      <c r="AE1676" s="23">
        <v>85</v>
      </c>
      <c r="AF1676" s="23">
        <v>12739</v>
      </c>
      <c r="AG1676">
        <f t="shared" si="26"/>
        <v>3.4624844123342715E-6</v>
      </c>
    </row>
    <row r="1677" spans="1:33">
      <c r="A1677" t="s">
        <v>92</v>
      </c>
      <c r="B1677" t="s">
        <v>1</v>
      </c>
      <c r="C1677">
        <v>1996</v>
      </c>
      <c r="D1677">
        <v>0</v>
      </c>
      <c r="E1677">
        <v>0</v>
      </c>
      <c r="F1677">
        <v>0</v>
      </c>
      <c r="G1677">
        <v>0</v>
      </c>
      <c r="H1677">
        <v>0</v>
      </c>
      <c r="I1677">
        <v>0</v>
      </c>
      <c r="J1677">
        <v>0</v>
      </c>
      <c r="K1677">
        <v>0</v>
      </c>
      <c r="Z1677" s="24">
        <v>5.96E-2</v>
      </c>
      <c r="AA1677" s="23">
        <v>23860</v>
      </c>
      <c r="AB1677" s="23">
        <v>30620</v>
      </c>
      <c r="AC1677" s="23">
        <v>0</v>
      </c>
      <c r="AD1677" s="23">
        <v>0</v>
      </c>
      <c r="AE1677" s="23">
        <v>0</v>
      </c>
      <c r="AF1677" s="23">
        <v>54480</v>
      </c>
      <c r="AG1677">
        <f t="shared" si="26"/>
        <v>1.480776754721494E-5</v>
      </c>
    </row>
    <row r="1678" spans="1:33">
      <c r="A1678" t="s">
        <v>92</v>
      </c>
      <c r="B1678" t="s">
        <v>1</v>
      </c>
      <c r="C1678">
        <v>1997</v>
      </c>
      <c r="D1678">
        <v>0</v>
      </c>
      <c r="E1678">
        <v>0</v>
      </c>
      <c r="F1678">
        <v>0</v>
      </c>
      <c r="G1678">
        <v>0</v>
      </c>
      <c r="H1678">
        <v>0</v>
      </c>
      <c r="I1678">
        <v>0</v>
      </c>
      <c r="J1678">
        <v>0</v>
      </c>
      <c r="K1678">
        <v>0</v>
      </c>
      <c r="Z1678" s="24">
        <v>5.96E-2</v>
      </c>
      <c r="AA1678" s="23">
        <v>49241</v>
      </c>
      <c r="AB1678" s="23">
        <v>10177</v>
      </c>
      <c r="AC1678" s="23">
        <v>0</v>
      </c>
      <c r="AD1678" s="23">
        <v>0</v>
      </c>
      <c r="AE1678" s="23">
        <v>153</v>
      </c>
      <c r="AF1678" s="23">
        <v>59571</v>
      </c>
      <c r="AG1678">
        <f t="shared" si="26"/>
        <v>1.6191511023405674E-5</v>
      </c>
    </row>
    <row r="1679" spans="1:33">
      <c r="A1679" t="s">
        <v>92</v>
      </c>
      <c r="B1679" t="s">
        <v>1</v>
      </c>
      <c r="C1679">
        <v>1998</v>
      </c>
      <c r="D1679">
        <v>0</v>
      </c>
      <c r="E1679">
        <v>0</v>
      </c>
      <c r="F1679">
        <v>0</v>
      </c>
      <c r="G1679">
        <v>0</v>
      </c>
      <c r="H1679">
        <v>0</v>
      </c>
      <c r="I1679">
        <v>0</v>
      </c>
      <c r="J1679">
        <v>0</v>
      </c>
      <c r="K1679">
        <v>0</v>
      </c>
      <c r="Z1679" s="24">
        <v>5.96E-2</v>
      </c>
      <c r="AA1679" s="23">
        <v>180250</v>
      </c>
      <c r="AB1679" s="23">
        <v>29888</v>
      </c>
      <c r="AC1679" s="23">
        <v>0</v>
      </c>
      <c r="AD1679" s="23">
        <v>0</v>
      </c>
      <c r="AE1679" s="23">
        <v>0</v>
      </c>
      <c r="AF1679" s="23">
        <v>210138</v>
      </c>
      <c r="AG1679">
        <f t="shared" si="26"/>
        <v>5.711590779802961E-5</v>
      </c>
    </row>
    <row r="1680" spans="1:33">
      <c r="A1680" t="s">
        <v>92</v>
      </c>
      <c r="B1680" t="s">
        <v>1</v>
      </c>
      <c r="C1680">
        <v>1999</v>
      </c>
      <c r="D1680">
        <v>0</v>
      </c>
      <c r="E1680">
        <v>0</v>
      </c>
      <c r="F1680">
        <v>0</v>
      </c>
      <c r="G1680">
        <v>0</v>
      </c>
      <c r="H1680">
        <v>0</v>
      </c>
      <c r="I1680">
        <v>0</v>
      </c>
      <c r="J1680">
        <v>0</v>
      </c>
      <c r="K1680">
        <v>0</v>
      </c>
      <c r="Z1680" s="24">
        <v>5.96E-2</v>
      </c>
      <c r="AA1680" s="23">
        <v>208286</v>
      </c>
      <c r="AB1680" s="23">
        <v>36626</v>
      </c>
      <c r="AC1680" s="23">
        <v>0</v>
      </c>
      <c r="AD1680" s="23">
        <v>270</v>
      </c>
      <c r="AE1680" s="23">
        <v>1104</v>
      </c>
      <c r="AF1680" s="23">
        <v>246286</v>
      </c>
      <c r="AG1680">
        <f t="shared" si="26"/>
        <v>6.6941002902595056E-5</v>
      </c>
    </row>
    <row r="1681" spans="1:33">
      <c r="A1681" t="s">
        <v>92</v>
      </c>
      <c r="B1681" t="s">
        <v>1</v>
      </c>
      <c r="C1681">
        <v>2000</v>
      </c>
      <c r="D1681">
        <v>0</v>
      </c>
      <c r="E1681">
        <v>0</v>
      </c>
      <c r="F1681">
        <v>0</v>
      </c>
      <c r="G1681">
        <v>0</v>
      </c>
      <c r="H1681">
        <v>0</v>
      </c>
      <c r="I1681">
        <v>0</v>
      </c>
      <c r="J1681">
        <v>0</v>
      </c>
      <c r="K1681">
        <v>0</v>
      </c>
      <c r="Z1681" s="24">
        <v>5.96E-2</v>
      </c>
      <c r="AA1681" s="23">
        <v>165674</v>
      </c>
      <c r="AB1681" s="23">
        <v>84102</v>
      </c>
      <c r="AC1681" s="23">
        <v>31282</v>
      </c>
      <c r="AD1681" s="23">
        <v>0</v>
      </c>
      <c r="AE1681" s="23">
        <v>0</v>
      </c>
      <c r="AF1681" s="23">
        <v>281058</v>
      </c>
      <c r="AG1681">
        <f t="shared" si="26"/>
        <v>7.6392098591871087E-5</v>
      </c>
    </row>
    <row r="1682" spans="1:33">
      <c r="A1682" t="s">
        <v>92</v>
      </c>
      <c r="B1682" t="s">
        <v>1</v>
      </c>
      <c r="C1682">
        <v>2001</v>
      </c>
      <c r="D1682">
        <v>0</v>
      </c>
      <c r="E1682">
        <v>0</v>
      </c>
      <c r="F1682">
        <v>0</v>
      </c>
      <c r="G1682">
        <v>0</v>
      </c>
      <c r="H1682">
        <v>0</v>
      </c>
      <c r="I1682">
        <v>0</v>
      </c>
      <c r="J1682">
        <v>0</v>
      </c>
      <c r="K1682">
        <v>0</v>
      </c>
      <c r="Z1682" s="24">
        <v>5.96E-2</v>
      </c>
      <c r="AA1682" s="23">
        <v>436123</v>
      </c>
      <c r="AB1682" s="23">
        <v>95593</v>
      </c>
      <c r="AC1682" s="23">
        <v>91334</v>
      </c>
      <c r="AD1682" s="23">
        <v>0</v>
      </c>
      <c r="AE1682" s="23">
        <v>0</v>
      </c>
      <c r="AF1682" s="23">
        <v>623050</v>
      </c>
      <c r="AG1682">
        <f t="shared" si="26"/>
        <v>1.6934617419772885E-4</v>
      </c>
    </row>
    <row r="1683" spans="1:33">
      <c r="A1683" t="s">
        <v>92</v>
      </c>
      <c r="B1683" t="s">
        <v>1</v>
      </c>
      <c r="C1683">
        <v>2002</v>
      </c>
      <c r="D1683">
        <v>0</v>
      </c>
      <c r="E1683">
        <v>0</v>
      </c>
      <c r="F1683">
        <v>0</v>
      </c>
      <c r="G1683">
        <v>0</v>
      </c>
      <c r="H1683">
        <v>0</v>
      </c>
      <c r="I1683">
        <v>0</v>
      </c>
      <c r="J1683">
        <v>0</v>
      </c>
      <c r="K1683">
        <v>0</v>
      </c>
      <c r="Z1683" s="24">
        <v>5.9699999999999996E-2</v>
      </c>
      <c r="AA1683" s="23">
        <v>8383</v>
      </c>
      <c r="AB1683" s="23">
        <v>7791</v>
      </c>
      <c r="AC1683" s="23">
        <v>0</v>
      </c>
      <c r="AD1683" s="23">
        <v>0</v>
      </c>
      <c r="AE1683" s="23">
        <v>312</v>
      </c>
      <c r="AF1683" s="23">
        <v>16486</v>
      </c>
      <c r="AG1683">
        <f t="shared" si="26"/>
        <v>4.4809261340562683E-6</v>
      </c>
    </row>
    <row r="1684" spans="1:33">
      <c r="A1684" t="s">
        <v>92</v>
      </c>
      <c r="B1684" t="s">
        <v>1</v>
      </c>
      <c r="C1684">
        <v>2003</v>
      </c>
      <c r="D1684">
        <v>0</v>
      </c>
      <c r="E1684">
        <v>0</v>
      </c>
      <c r="F1684">
        <v>0</v>
      </c>
      <c r="G1684">
        <v>0</v>
      </c>
      <c r="H1684">
        <v>0</v>
      </c>
      <c r="I1684">
        <v>0</v>
      </c>
      <c r="J1684">
        <v>0</v>
      </c>
      <c r="K1684">
        <v>0</v>
      </c>
      <c r="Z1684" s="24">
        <v>5.9699999999999996E-2</v>
      </c>
      <c r="AA1684" s="23">
        <v>214781</v>
      </c>
      <c r="AB1684" s="23">
        <v>83100</v>
      </c>
      <c r="AC1684" s="23">
        <v>14750</v>
      </c>
      <c r="AD1684" s="23">
        <v>0</v>
      </c>
      <c r="AE1684" s="23">
        <v>0</v>
      </c>
      <c r="AF1684" s="23">
        <v>312631</v>
      </c>
      <c r="AG1684">
        <f t="shared" si="26"/>
        <v>8.4973700000979329E-5</v>
      </c>
    </row>
    <row r="1685" spans="1:33">
      <c r="A1685" t="s">
        <v>92</v>
      </c>
      <c r="B1685" t="s">
        <v>1</v>
      </c>
      <c r="C1685">
        <v>2004</v>
      </c>
      <c r="D1685">
        <v>0</v>
      </c>
      <c r="E1685">
        <v>0</v>
      </c>
      <c r="F1685">
        <v>0</v>
      </c>
      <c r="G1685">
        <v>0</v>
      </c>
      <c r="H1685">
        <v>0</v>
      </c>
      <c r="I1685">
        <v>0</v>
      </c>
      <c r="J1685">
        <v>0</v>
      </c>
      <c r="K1685">
        <v>0</v>
      </c>
      <c r="Z1685" s="24">
        <v>5.9699999999999996E-2</v>
      </c>
      <c r="AA1685" s="23">
        <v>115616</v>
      </c>
      <c r="AB1685" s="23">
        <v>81802</v>
      </c>
      <c r="AC1685" s="23">
        <v>106189</v>
      </c>
      <c r="AD1685" s="23">
        <v>179</v>
      </c>
      <c r="AE1685" s="23">
        <v>263509</v>
      </c>
      <c r="AF1685" s="23">
        <v>567295</v>
      </c>
      <c r="AG1685">
        <f t="shared" si="26"/>
        <v>1.5419185922718978E-4</v>
      </c>
    </row>
    <row r="1686" spans="1:33">
      <c r="A1686" t="s">
        <v>92</v>
      </c>
      <c r="B1686" t="s">
        <v>1</v>
      </c>
      <c r="C1686">
        <v>2005</v>
      </c>
      <c r="D1686">
        <v>0</v>
      </c>
      <c r="E1686">
        <v>0</v>
      </c>
      <c r="F1686">
        <v>0</v>
      </c>
      <c r="G1686">
        <v>0</v>
      </c>
      <c r="H1686">
        <v>0</v>
      </c>
      <c r="I1686">
        <v>0</v>
      </c>
      <c r="J1686">
        <v>0</v>
      </c>
      <c r="K1686">
        <v>0</v>
      </c>
      <c r="Z1686" s="24">
        <v>5.9699999999999996E-2</v>
      </c>
      <c r="AA1686" s="23">
        <v>1842968</v>
      </c>
      <c r="AB1686" s="23">
        <v>2459809</v>
      </c>
      <c r="AC1686" s="23">
        <v>3441022</v>
      </c>
      <c r="AD1686" s="23">
        <v>11993</v>
      </c>
      <c r="AE1686" s="23">
        <v>0</v>
      </c>
      <c r="AF1686" s="23">
        <v>7755792</v>
      </c>
      <c r="AG1686">
        <f t="shared" si="26"/>
        <v>2.1080390066180112E-3</v>
      </c>
    </row>
    <row r="1687" spans="1:33">
      <c r="A1687" t="s">
        <v>92</v>
      </c>
      <c r="B1687" t="s">
        <v>1</v>
      </c>
      <c r="C1687">
        <v>2006</v>
      </c>
      <c r="D1687">
        <v>0</v>
      </c>
      <c r="E1687">
        <v>0</v>
      </c>
      <c r="F1687">
        <v>0</v>
      </c>
      <c r="G1687">
        <v>0</v>
      </c>
      <c r="H1687">
        <v>0</v>
      </c>
      <c r="I1687">
        <v>0</v>
      </c>
      <c r="J1687">
        <v>0</v>
      </c>
      <c r="K1687">
        <v>0</v>
      </c>
      <c r="Z1687" s="24">
        <v>5.9699999999999996E-2</v>
      </c>
      <c r="AA1687" s="23">
        <v>5067767</v>
      </c>
      <c r="AB1687" s="23">
        <v>3760988</v>
      </c>
      <c r="AC1687" s="23">
        <v>5110559</v>
      </c>
      <c r="AD1687" s="23">
        <v>0</v>
      </c>
      <c r="AE1687" s="23">
        <v>0</v>
      </c>
      <c r="AF1687" s="23">
        <v>13939314</v>
      </c>
      <c r="AG1687">
        <f t="shared" si="26"/>
        <v>3.7887320389067341E-3</v>
      </c>
    </row>
    <row r="1688" spans="1:33">
      <c r="A1688" t="s">
        <v>93</v>
      </c>
      <c r="B1688" t="s">
        <v>1</v>
      </c>
      <c r="C1688">
        <v>1993</v>
      </c>
      <c r="D1688">
        <v>0</v>
      </c>
      <c r="E1688">
        <v>13.01</v>
      </c>
      <c r="F1688">
        <v>8380</v>
      </c>
      <c r="G1688">
        <v>9651</v>
      </c>
      <c r="H1688">
        <v>254</v>
      </c>
      <c r="I1688">
        <v>25</v>
      </c>
      <c r="J1688">
        <v>3090</v>
      </c>
      <c r="K1688">
        <v>21400</v>
      </c>
      <c r="Z1688" s="24">
        <v>5.9800000000000006E-2</v>
      </c>
      <c r="AA1688" s="23">
        <v>38090</v>
      </c>
      <c r="AB1688" s="23">
        <v>9895</v>
      </c>
      <c r="AC1688" s="23">
        <v>0</v>
      </c>
      <c r="AD1688" s="23">
        <v>154</v>
      </c>
      <c r="AE1688" s="23">
        <v>0</v>
      </c>
      <c r="AF1688" s="23">
        <v>48139</v>
      </c>
      <c r="AG1688">
        <f t="shared" si="26"/>
        <v>1.3084271695216225E-5</v>
      </c>
    </row>
    <row r="1689" spans="1:33">
      <c r="A1689" t="s">
        <v>93</v>
      </c>
      <c r="B1689" t="s">
        <v>1</v>
      </c>
      <c r="C1689">
        <v>1994</v>
      </c>
      <c r="D1689">
        <v>0</v>
      </c>
      <c r="E1689">
        <v>20.65</v>
      </c>
      <c r="F1689">
        <v>7202</v>
      </c>
      <c r="G1689">
        <v>9216</v>
      </c>
      <c r="H1689">
        <v>288</v>
      </c>
      <c r="I1689">
        <v>118</v>
      </c>
      <c r="J1689">
        <v>3159</v>
      </c>
      <c r="K1689">
        <v>19983</v>
      </c>
      <c r="Z1689" s="24">
        <v>5.9800000000000006E-2</v>
      </c>
      <c r="AA1689" s="23">
        <v>35500</v>
      </c>
      <c r="AB1689" s="23">
        <v>35188</v>
      </c>
      <c r="AC1689" s="23">
        <v>0</v>
      </c>
      <c r="AD1689" s="23">
        <v>4187</v>
      </c>
      <c r="AE1689" s="23">
        <v>0</v>
      </c>
      <c r="AF1689" s="23">
        <v>74875</v>
      </c>
      <c r="AG1689">
        <f t="shared" si="26"/>
        <v>2.035116731089792E-5</v>
      </c>
    </row>
    <row r="1690" spans="1:33">
      <c r="A1690" t="s">
        <v>93</v>
      </c>
      <c r="B1690" t="s">
        <v>1</v>
      </c>
      <c r="C1690">
        <v>1995</v>
      </c>
      <c r="D1690">
        <v>0</v>
      </c>
      <c r="E1690">
        <v>1.1499999999999999</v>
      </c>
      <c r="F1690">
        <v>8555</v>
      </c>
      <c r="G1690">
        <v>9543</v>
      </c>
      <c r="H1690">
        <v>240</v>
      </c>
      <c r="I1690">
        <v>0</v>
      </c>
      <c r="J1690">
        <v>2100</v>
      </c>
      <c r="K1690">
        <v>20438</v>
      </c>
      <c r="Z1690" s="24">
        <v>5.9800000000000006E-2</v>
      </c>
      <c r="AA1690" s="23">
        <v>32741</v>
      </c>
      <c r="AB1690" s="23">
        <v>18714</v>
      </c>
      <c r="AC1690" s="23">
        <v>41059</v>
      </c>
      <c r="AD1690" s="23">
        <v>0</v>
      </c>
      <c r="AE1690" s="23">
        <v>887</v>
      </c>
      <c r="AF1690" s="23">
        <v>93401</v>
      </c>
      <c r="AG1690">
        <f t="shared" si="26"/>
        <v>2.5386569322272808E-5</v>
      </c>
    </row>
    <row r="1691" spans="1:33">
      <c r="A1691" t="s">
        <v>93</v>
      </c>
      <c r="B1691" t="s">
        <v>1</v>
      </c>
      <c r="C1691">
        <v>1996</v>
      </c>
      <c r="D1691">
        <v>0</v>
      </c>
      <c r="E1691">
        <v>5.73</v>
      </c>
      <c r="F1691">
        <v>8565</v>
      </c>
      <c r="G1691">
        <v>11908</v>
      </c>
      <c r="H1691">
        <v>240</v>
      </c>
      <c r="I1691">
        <v>187</v>
      </c>
      <c r="J1691">
        <v>0</v>
      </c>
      <c r="K1691">
        <v>20900</v>
      </c>
      <c r="Z1691" s="24">
        <v>5.9800000000000006E-2</v>
      </c>
      <c r="AA1691" s="23">
        <v>39644</v>
      </c>
      <c r="AB1691" s="23">
        <v>54528</v>
      </c>
      <c r="AC1691" s="23">
        <v>12339</v>
      </c>
      <c r="AD1691" s="23">
        <v>16</v>
      </c>
      <c r="AE1691" s="23">
        <v>260</v>
      </c>
      <c r="AF1691" s="23">
        <v>106787</v>
      </c>
      <c r="AG1691">
        <f t="shared" si="26"/>
        <v>2.9024909564325291E-5</v>
      </c>
    </row>
    <row r="1692" spans="1:33">
      <c r="A1692" t="s">
        <v>93</v>
      </c>
      <c r="B1692" t="s">
        <v>1</v>
      </c>
      <c r="C1692">
        <v>1997</v>
      </c>
      <c r="D1692">
        <v>0</v>
      </c>
      <c r="E1692">
        <v>0</v>
      </c>
      <c r="F1692">
        <v>8726</v>
      </c>
      <c r="G1692">
        <v>10022</v>
      </c>
      <c r="H1692">
        <v>242</v>
      </c>
      <c r="I1692">
        <v>0</v>
      </c>
      <c r="J1692">
        <v>2029</v>
      </c>
      <c r="K1692">
        <v>21019</v>
      </c>
      <c r="Z1692" s="24">
        <v>5.9800000000000006E-2</v>
      </c>
      <c r="AA1692" s="23">
        <v>126966</v>
      </c>
      <c r="AB1692" s="23">
        <v>53109</v>
      </c>
      <c r="AC1692" s="23">
        <v>0</v>
      </c>
      <c r="AD1692" s="23">
        <v>0</v>
      </c>
      <c r="AE1692" s="23">
        <v>0</v>
      </c>
      <c r="AF1692" s="23">
        <v>180075</v>
      </c>
      <c r="AG1692">
        <f t="shared" si="26"/>
        <v>4.8944727258897402E-5</v>
      </c>
    </row>
    <row r="1693" spans="1:33">
      <c r="A1693" t="s">
        <v>93</v>
      </c>
      <c r="B1693" t="s">
        <v>1</v>
      </c>
      <c r="C1693">
        <v>1998</v>
      </c>
      <c r="D1693">
        <v>0</v>
      </c>
      <c r="E1693">
        <v>19.989999999999998</v>
      </c>
      <c r="F1693">
        <v>8994</v>
      </c>
      <c r="G1693">
        <v>11454</v>
      </c>
      <c r="H1693">
        <v>246</v>
      </c>
      <c r="I1693">
        <v>0</v>
      </c>
      <c r="J1693">
        <v>0</v>
      </c>
      <c r="K1693">
        <v>20694</v>
      </c>
      <c r="Z1693" s="24">
        <v>5.9800000000000006E-2</v>
      </c>
      <c r="AA1693" s="23">
        <v>95728</v>
      </c>
      <c r="AB1693" s="23">
        <v>213738</v>
      </c>
      <c r="AC1693" s="23">
        <v>0</v>
      </c>
      <c r="AD1693" s="23">
        <v>365</v>
      </c>
      <c r="AE1693" s="23">
        <v>7497</v>
      </c>
      <c r="AF1693" s="23">
        <v>317328</v>
      </c>
      <c r="AG1693">
        <f t="shared" si="26"/>
        <v>8.6250353528315396E-5</v>
      </c>
    </row>
    <row r="1694" spans="1:33">
      <c r="A1694" t="s">
        <v>93</v>
      </c>
      <c r="B1694" t="s">
        <v>1</v>
      </c>
      <c r="C1694">
        <v>1999</v>
      </c>
      <c r="D1694">
        <v>0</v>
      </c>
      <c r="E1694">
        <v>14.68</v>
      </c>
      <c r="F1694">
        <v>8525</v>
      </c>
      <c r="G1694">
        <v>12217</v>
      </c>
      <c r="H1694">
        <v>242</v>
      </c>
      <c r="I1694">
        <v>0</v>
      </c>
      <c r="J1694">
        <v>0</v>
      </c>
      <c r="K1694">
        <v>20984</v>
      </c>
      <c r="Z1694" s="24">
        <v>5.9900000000000002E-2</v>
      </c>
      <c r="AA1694" s="23">
        <v>25562</v>
      </c>
      <c r="AB1694" s="23">
        <v>9062</v>
      </c>
      <c r="AC1694" s="23">
        <v>0</v>
      </c>
      <c r="AD1694" s="23">
        <v>0</v>
      </c>
      <c r="AE1694" s="23">
        <v>292</v>
      </c>
      <c r="AF1694" s="23">
        <v>34916</v>
      </c>
      <c r="AG1694">
        <f t="shared" si="26"/>
        <v>9.4902351629691053E-6</v>
      </c>
    </row>
    <row r="1695" spans="1:33">
      <c r="A1695" t="s">
        <v>93</v>
      </c>
      <c r="B1695" t="s">
        <v>1</v>
      </c>
      <c r="C1695">
        <v>2000</v>
      </c>
      <c r="D1695">
        <v>0</v>
      </c>
      <c r="E1695">
        <v>8.09</v>
      </c>
      <c r="F1695">
        <v>9583</v>
      </c>
      <c r="G1695">
        <v>13661</v>
      </c>
      <c r="H1695">
        <v>0</v>
      </c>
      <c r="I1695">
        <v>0</v>
      </c>
      <c r="J1695">
        <v>0</v>
      </c>
      <c r="K1695">
        <v>23244</v>
      </c>
      <c r="Z1695" s="24">
        <v>0.06</v>
      </c>
      <c r="AA1695" s="23">
        <v>3401</v>
      </c>
      <c r="AB1695" s="23">
        <v>0</v>
      </c>
      <c r="AC1695" s="23">
        <v>0</v>
      </c>
      <c r="AD1695" s="23">
        <v>0</v>
      </c>
      <c r="AE1695" s="23">
        <v>125</v>
      </c>
      <c r="AF1695" s="23">
        <v>3526</v>
      </c>
      <c r="AG1695">
        <f t="shared" si="26"/>
        <v>9.5837350167914606E-7</v>
      </c>
    </row>
    <row r="1696" spans="1:33">
      <c r="A1696" t="s">
        <v>93</v>
      </c>
      <c r="B1696" t="s">
        <v>1</v>
      </c>
      <c r="C1696">
        <v>2001</v>
      </c>
      <c r="D1696">
        <v>0</v>
      </c>
      <c r="E1696">
        <v>8.66</v>
      </c>
      <c r="F1696">
        <v>8859</v>
      </c>
      <c r="G1696">
        <v>13442</v>
      </c>
      <c r="H1696">
        <v>0</v>
      </c>
      <c r="I1696">
        <v>0</v>
      </c>
      <c r="J1696">
        <v>0</v>
      </c>
      <c r="K1696">
        <v>22301</v>
      </c>
      <c r="Z1696" s="24">
        <v>0.06</v>
      </c>
      <c r="AA1696" s="23">
        <v>15391</v>
      </c>
      <c r="AB1696" s="23">
        <v>9670</v>
      </c>
      <c r="AC1696" s="23">
        <v>0</v>
      </c>
      <c r="AD1696" s="23">
        <v>0</v>
      </c>
      <c r="AE1696" s="23">
        <v>227</v>
      </c>
      <c r="AF1696" s="23">
        <v>25288</v>
      </c>
      <c r="AG1696">
        <f t="shared" si="26"/>
        <v>6.8733264635457305E-6</v>
      </c>
    </row>
    <row r="1697" spans="1:33">
      <c r="A1697" t="s">
        <v>93</v>
      </c>
      <c r="B1697" t="s">
        <v>1</v>
      </c>
      <c r="C1697">
        <v>2002</v>
      </c>
      <c r="D1697">
        <v>0</v>
      </c>
      <c r="E1697">
        <v>2.64</v>
      </c>
      <c r="F1697">
        <v>8498</v>
      </c>
      <c r="G1697">
        <v>10290</v>
      </c>
      <c r="H1697">
        <v>244</v>
      </c>
      <c r="I1697">
        <v>0</v>
      </c>
      <c r="J1697">
        <v>3190</v>
      </c>
      <c r="K1697">
        <v>22222</v>
      </c>
      <c r="Z1697" s="24">
        <v>0.06</v>
      </c>
      <c r="AA1697" s="23">
        <v>31268</v>
      </c>
      <c r="AB1697" s="23">
        <v>40176</v>
      </c>
      <c r="AC1697" s="23">
        <v>0</v>
      </c>
      <c r="AD1697" s="23">
        <v>0</v>
      </c>
      <c r="AE1697" s="23">
        <v>0</v>
      </c>
      <c r="AF1697" s="23">
        <v>71444</v>
      </c>
      <c r="AG1697">
        <f t="shared" si="26"/>
        <v>1.941861498978018E-5</v>
      </c>
    </row>
    <row r="1698" spans="1:33">
      <c r="A1698" t="s">
        <v>93</v>
      </c>
      <c r="B1698" t="s">
        <v>1</v>
      </c>
      <c r="C1698">
        <v>2003</v>
      </c>
      <c r="D1698">
        <v>0</v>
      </c>
      <c r="E1698">
        <v>6.07</v>
      </c>
      <c r="F1698">
        <v>8987</v>
      </c>
      <c r="G1698">
        <v>13637</v>
      </c>
      <c r="H1698">
        <v>0</v>
      </c>
      <c r="I1698">
        <v>0</v>
      </c>
      <c r="J1698">
        <v>0</v>
      </c>
      <c r="K1698">
        <v>22624</v>
      </c>
      <c r="Z1698" s="24">
        <v>0.06</v>
      </c>
      <c r="AA1698" s="23">
        <v>6158864</v>
      </c>
      <c r="AB1698" s="23">
        <v>5140836</v>
      </c>
      <c r="AC1698" s="23">
        <v>3508061</v>
      </c>
      <c r="AD1698" s="23">
        <v>93407</v>
      </c>
      <c r="AE1698" s="23">
        <v>0</v>
      </c>
      <c r="AF1698" s="23">
        <v>14901168</v>
      </c>
      <c r="AG1698">
        <f t="shared" si="26"/>
        <v>4.0501657842510605E-3</v>
      </c>
    </row>
    <row r="1699" spans="1:33">
      <c r="A1699" t="s">
        <v>93</v>
      </c>
      <c r="B1699" t="s">
        <v>1</v>
      </c>
      <c r="C1699">
        <v>2004</v>
      </c>
      <c r="D1699">
        <v>0</v>
      </c>
      <c r="E1699">
        <v>0</v>
      </c>
      <c r="F1699">
        <v>9181</v>
      </c>
      <c r="G1699">
        <v>13940</v>
      </c>
      <c r="H1699">
        <v>0</v>
      </c>
      <c r="I1699">
        <v>0</v>
      </c>
      <c r="J1699">
        <v>0</v>
      </c>
      <c r="K1699">
        <v>23121</v>
      </c>
      <c r="Z1699" s="24">
        <v>6.0100000000000001E-2</v>
      </c>
      <c r="AA1699" s="23">
        <v>8669</v>
      </c>
      <c r="AB1699" s="23">
        <v>4680</v>
      </c>
      <c r="AC1699" s="23">
        <v>0</v>
      </c>
      <c r="AD1699" s="23">
        <v>420</v>
      </c>
      <c r="AE1699" s="23">
        <v>4948</v>
      </c>
      <c r="AF1699" s="23">
        <v>18717</v>
      </c>
      <c r="AG1699">
        <f t="shared" si="26"/>
        <v>5.0873161743983486E-6</v>
      </c>
    </row>
    <row r="1700" spans="1:33">
      <c r="A1700" t="s">
        <v>94</v>
      </c>
      <c r="B1700" t="s">
        <v>1</v>
      </c>
      <c r="C1700">
        <v>1988</v>
      </c>
      <c r="D1700">
        <v>0</v>
      </c>
      <c r="E1700">
        <v>1.0900000000000001</v>
      </c>
      <c r="F1700">
        <v>1780</v>
      </c>
      <c r="G1700">
        <v>303</v>
      </c>
      <c r="H1700">
        <v>0</v>
      </c>
      <c r="I1700">
        <v>0</v>
      </c>
      <c r="J1700">
        <v>0</v>
      </c>
      <c r="K1700">
        <v>2083</v>
      </c>
      <c r="Z1700" s="24">
        <v>6.0100000000000001E-2</v>
      </c>
      <c r="AA1700" s="23">
        <v>8141</v>
      </c>
      <c r="AB1700" s="23">
        <v>5285</v>
      </c>
      <c r="AC1700" s="23">
        <v>4274</v>
      </c>
      <c r="AD1700" s="23">
        <v>50</v>
      </c>
      <c r="AE1700" s="23">
        <v>6287</v>
      </c>
      <c r="AF1700" s="23">
        <v>24037</v>
      </c>
      <c r="AG1700">
        <f t="shared" si="26"/>
        <v>6.5333022858371052E-6</v>
      </c>
    </row>
    <row r="1701" spans="1:33">
      <c r="A1701" t="s">
        <v>94</v>
      </c>
      <c r="B1701" t="s">
        <v>1</v>
      </c>
      <c r="C1701">
        <v>1989</v>
      </c>
      <c r="D1701">
        <v>0</v>
      </c>
      <c r="E1701">
        <v>1.22</v>
      </c>
      <c r="F1701">
        <v>1800</v>
      </c>
      <c r="G1701">
        <v>295</v>
      </c>
      <c r="H1701">
        <v>0</v>
      </c>
      <c r="I1701">
        <v>0</v>
      </c>
      <c r="J1701">
        <v>0</v>
      </c>
      <c r="K1701">
        <v>2095</v>
      </c>
      <c r="Z1701" s="24">
        <v>6.0100000000000001E-2</v>
      </c>
      <c r="AA1701" s="23">
        <v>380946</v>
      </c>
      <c r="AB1701" s="23">
        <v>203613</v>
      </c>
      <c r="AC1701" s="23">
        <v>187814</v>
      </c>
      <c r="AD1701" s="23">
        <v>0</v>
      </c>
      <c r="AE1701" s="23">
        <v>0</v>
      </c>
      <c r="AF1701" s="23">
        <v>772373</v>
      </c>
      <c r="AG1701">
        <f t="shared" si="26"/>
        <v>2.099324494079487E-4</v>
      </c>
    </row>
    <row r="1702" spans="1:33">
      <c r="A1702" t="s">
        <v>94</v>
      </c>
      <c r="B1702" t="s">
        <v>1</v>
      </c>
      <c r="C1702">
        <v>1990</v>
      </c>
      <c r="D1702">
        <v>0</v>
      </c>
      <c r="E1702">
        <v>2.2999999999999998</v>
      </c>
      <c r="F1702">
        <v>1773</v>
      </c>
      <c r="G1702">
        <v>299</v>
      </c>
      <c r="H1702">
        <v>0</v>
      </c>
      <c r="I1702">
        <v>0</v>
      </c>
      <c r="J1702">
        <v>0</v>
      </c>
      <c r="K1702">
        <v>2072</v>
      </c>
      <c r="Z1702" s="24">
        <v>6.0199999999999997E-2</v>
      </c>
      <c r="AA1702" s="23">
        <v>1480</v>
      </c>
      <c r="AB1702" s="23">
        <v>237</v>
      </c>
      <c r="AC1702" s="23">
        <v>0</v>
      </c>
      <c r="AD1702" s="23">
        <v>0</v>
      </c>
      <c r="AE1702" s="23">
        <v>0</v>
      </c>
      <c r="AF1702" s="23">
        <v>1717</v>
      </c>
      <c r="AG1702">
        <f t="shared" si="26"/>
        <v>4.6668386340983941E-7</v>
      </c>
    </row>
    <row r="1703" spans="1:33">
      <c r="A1703" t="s">
        <v>94</v>
      </c>
      <c r="B1703" t="s">
        <v>1</v>
      </c>
      <c r="C1703">
        <v>1991</v>
      </c>
      <c r="D1703">
        <v>0</v>
      </c>
      <c r="E1703">
        <v>0</v>
      </c>
      <c r="F1703">
        <v>1674</v>
      </c>
      <c r="G1703">
        <v>208</v>
      </c>
      <c r="H1703">
        <v>0</v>
      </c>
      <c r="I1703">
        <v>0</v>
      </c>
      <c r="J1703">
        <v>0</v>
      </c>
      <c r="K1703">
        <v>1882</v>
      </c>
      <c r="Z1703" s="24">
        <v>6.0199999999999997E-2</v>
      </c>
      <c r="AA1703" s="23">
        <v>9039</v>
      </c>
      <c r="AB1703" s="23">
        <v>2961</v>
      </c>
      <c r="AC1703" s="23">
        <v>60</v>
      </c>
      <c r="AD1703" s="23">
        <v>0</v>
      </c>
      <c r="AE1703" s="23">
        <v>1838</v>
      </c>
      <c r="AF1703" s="23">
        <v>13898</v>
      </c>
      <c r="AG1703">
        <f t="shared" si="26"/>
        <v>3.7775028151834292E-6</v>
      </c>
    </row>
    <row r="1704" spans="1:33">
      <c r="A1704" t="s">
        <v>94</v>
      </c>
      <c r="B1704" t="s">
        <v>1</v>
      </c>
      <c r="C1704">
        <v>1992</v>
      </c>
      <c r="D1704">
        <v>0</v>
      </c>
      <c r="E1704">
        <v>0</v>
      </c>
      <c r="F1704">
        <v>1624</v>
      </c>
      <c r="G1704">
        <v>268</v>
      </c>
      <c r="H1704">
        <v>0</v>
      </c>
      <c r="I1704">
        <v>0</v>
      </c>
      <c r="J1704">
        <v>0</v>
      </c>
      <c r="K1704">
        <v>1892</v>
      </c>
      <c r="Z1704" s="24">
        <v>6.0199999999999997E-2</v>
      </c>
      <c r="AA1704" s="23">
        <v>22282</v>
      </c>
      <c r="AB1704" s="23">
        <v>24438</v>
      </c>
      <c r="AC1704" s="23">
        <v>25217</v>
      </c>
      <c r="AD1704" s="23">
        <v>138</v>
      </c>
      <c r="AE1704" s="23">
        <v>2571</v>
      </c>
      <c r="AF1704" s="23">
        <v>74646</v>
      </c>
      <c r="AG1704">
        <f t="shared" si="26"/>
        <v>2.0288924675649898E-5</v>
      </c>
    </row>
    <row r="1705" spans="1:33">
      <c r="A1705" t="s">
        <v>94</v>
      </c>
      <c r="B1705" t="s">
        <v>1</v>
      </c>
      <c r="C1705">
        <v>1993</v>
      </c>
      <c r="D1705">
        <v>0</v>
      </c>
      <c r="E1705">
        <v>0</v>
      </c>
      <c r="F1705">
        <v>1456</v>
      </c>
      <c r="G1705">
        <v>273</v>
      </c>
      <c r="H1705">
        <v>0</v>
      </c>
      <c r="I1705">
        <v>0</v>
      </c>
      <c r="J1705">
        <v>0</v>
      </c>
      <c r="K1705">
        <v>1729</v>
      </c>
      <c r="Z1705" s="24">
        <v>6.0199999999999997E-2</v>
      </c>
      <c r="AA1705" s="23">
        <v>95299</v>
      </c>
      <c r="AB1705" s="23">
        <v>45559</v>
      </c>
      <c r="AC1705" s="23">
        <v>0</v>
      </c>
      <c r="AD1705" s="23">
        <v>135</v>
      </c>
      <c r="AE1705" s="23">
        <v>0</v>
      </c>
      <c r="AF1705" s="23">
        <v>140993</v>
      </c>
      <c r="AG1705">
        <f t="shared" si="26"/>
        <v>3.832216537783546E-5</v>
      </c>
    </row>
    <row r="1706" spans="1:33">
      <c r="A1706" t="s">
        <v>94</v>
      </c>
      <c r="B1706" t="s">
        <v>1</v>
      </c>
      <c r="C1706">
        <v>1994</v>
      </c>
      <c r="D1706">
        <v>0</v>
      </c>
      <c r="E1706">
        <v>0</v>
      </c>
      <c r="F1706">
        <v>1445</v>
      </c>
      <c r="G1706">
        <v>276</v>
      </c>
      <c r="H1706">
        <v>0</v>
      </c>
      <c r="I1706">
        <v>0</v>
      </c>
      <c r="J1706">
        <v>0</v>
      </c>
      <c r="K1706">
        <v>1721</v>
      </c>
      <c r="Z1706" s="24">
        <v>6.0199999999999997E-2</v>
      </c>
      <c r="AA1706" s="23">
        <v>86856</v>
      </c>
      <c r="AB1706" s="23">
        <v>77650</v>
      </c>
      <c r="AC1706" s="23">
        <v>0</v>
      </c>
      <c r="AD1706" s="23">
        <v>0</v>
      </c>
      <c r="AE1706" s="23">
        <v>4904</v>
      </c>
      <c r="AF1706" s="23">
        <v>169410</v>
      </c>
      <c r="AG1706">
        <f t="shared" si="26"/>
        <v>4.6045959988503726E-5</v>
      </c>
    </row>
    <row r="1707" spans="1:33">
      <c r="A1707" t="s">
        <v>94</v>
      </c>
      <c r="B1707" t="s">
        <v>1</v>
      </c>
      <c r="C1707">
        <v>1995</v>
      </c>
      <c r="D1707">
        <v>0</v>
      </c>
      <c r="E1707">
        <v>0</v>
      </c>
      <c r="F1707">
        <v>1343</v>
      </c>
      <c r="G1707">
        <v>339</v>
      </c>
      <c r="H1707">
        <v>0</v>
      </c>
      <c r="I1707">
        <v>0</v>
      </c>
      <c r="J1707">
        <v>0</v>
      </c>
      <c r="K1707">
        <v>1682</v>
      </c>
      <c r="Z1707" s="24">
        <v>6.0199999999999997E-2</v>
      </c>
      <c r="AA1707" s="23">
        <v>184263</v>
      </c>
      <c r="AB1707" s="23">
        <v>107888</v>
      </c>
      <c r="AC1707" s="23">
        <v>17193</v>
      </c>
      <c r="AD1707" s="23">
        <v>0</v>
      </c>
      <c r="AE1707" s="23">
        <v>0</v>
      </c>
      <c r="AF1707" s="23">
        <v>309344</v>
      </c>
      <c r="AG1707">
        <f t="shared" si="26"/>
        <v>8.4080287153554673E-5</v>
      </c>
    </row>
    <row r="1708" spans="1:33">
      <c r="A1708" t="s">
        <v>94</v>
      </c>
      <c r="B1708" t="s">
        <v>1</v>
      </c>
      <c r="C1708">
        <v>1996</v>
      </c>
      <c r="D1708">
        <v>0</v>
      </c>
      <c r="E1708">
        <v>0</v>
      </c>
      <c r="F1708">
        <v>1424</v>
      </c>
      <c r="G1708">
        <v>362</v>
      </c>
      <c r="H1708">
        <v>0</v>
      </c>
      <c r="I1708">
        <v>0</v>
      </c>
      <c r="J1708">
        <v>0</v>
      </c>
      <c r="K1708">
        <v>1786</v>
      </c>
      <c r="Z1708" s="24">
        <v>6.0299999999999999E-2</v>
      </c>
      <c r="AA1708" s="23">
        <v>1582</v>
      </c>
      <c r="AB1708" s="23">
        <v>149</v>
      </c>
      <c r="AC1708" s="23">
        <v>0</v>
      </c>
      <c r="AD1708" s="23">
        <v>0</v>
      </c>
      <c r="AE1708" s="23">
        <v>0</v>
      </c>
      <c r="AF1708" s="23">
        <v>1731</v>
      </c>
      <c r="AG1708">
        <f t="shared" si="26"/>
        <v>4.7048909001888879E-7</v>
      </c>
    </row>
    <row r="1709" spans="1:33">
      <c r="A1709" t="s">
        <v>94</v>
      </c>
      <c r="B1709" t="s">
        <v>1</v>
      </c>
      <c r="C1709">
        <v>1997</v>
      </c>
      <c r="D1709">
        <v>0</v>
      </c>
      <c r="E1709">
        <v>0</v>
      </c>
      <c r="F1709">
        <v>1506</v>
      </c>
      <c r="G1709">
        <v>277</v>
      </c>
      <c r="H1709">
        <v>0</v>
      </c>
      <c r="I1709">
        <v>0</v>
      </c>
      <c r="J1709">
        <v>0</v>
      </c>
      <c r="K1709">
        <v>1783</v>
      </c>
      <c r="Z1709" s="24">
        <v>6.0299999999999999E-2</v>
      </c>
      <c r="AA1709" s="23">
        <v>41302</v>
      </c>
      <c r="AB1709" s="23">
        <v>57174</v>
      </c>
      <c r="AC1709" s="23">
        <v>136591</v>
      </c>
      <c r="AD1709" s="23">
        <v>0</v>
      </c>
      <c r="AE1709" s="23">
        <v>0</v>
      </c>
      <c r="AF1709" s="23">
        <v>235067</v>
      </c>
      <c r="AG1709">
        <f t="shared" si="26"/>
        <v>6.3891657379243287E-5</v>
      </c>
    </row>
    <row r="1710" spans="1:33">
      <c r="A1710" t="s">
        <v>94</v>
      </c>
      <c r="B1710" t="s">
        <v>1</v>
      </c>
      <c r="C1710">
        <v>1998</v>
      </c>
      <c r="D1710">
        <v>0</v>
      </c>
      <c r="E1710">
        <v>0</v>
      </c>
      <c r="F1710">
        <v>1500</v>
      </c>
      <c r="G1710">
        <v>306</v>
      </c>
      <c r="H1710">
        <v>0</v>
      </c>
      <c r="I1710">
        <v>0</v>
      </c>
      <c r="J1710">
        <v>0</v>
      </c>
      <c r="K1710">
        <v>1806</v>
      </c>
      <c r="Z1710" s="24">
        <v>6.0299999999999999E-2</v>
      </c>
      <c r="AA1710" s="23">
        <v>300298</v>
      </c>
      <c r="AB1710" s="23">
        <v>106655</v>
      </c>
      <c r="AC1710" s="23">
        <v>137163</v>
      </c>
      <c r="AD1710" s="23">
        <v>56877</v>
      </c>
      <c r="AE1710" s="23">
        <v>1907</v>
      </c>
      <c r="AF1710" s="23">
        <v>602900</v>
      </c>
      <c r="AG1710">
        <f t="shared" si="26"/>
        <v>1.6386936589970425E-4</v>
      </c>
    </row>
    <row r="1711" spans="1:33">
      <c r="A1711" t="s">
        <v>94</v>
      </c>
      <c r="B1711" t="s">
        <v>1</v>
      </c>
      <c r="C1711">
        <v>1999</v>
      </c>
      <c r="D1711">
        <v>0</v>
      </c>
      <c r="E1711">
        <v>0</v>
      </c>
      <c r="F1711">
        <v>1576</v>
      </c>
      <c r="G1711">
        <v>346</v>
      </c>
      <c r="H1711">
        <v>0</v>
      </c>
      <c r="I1711">
        <v>0</v>
      </c>
      <c r="J1711">
        <v>0</v>
      </c>
      <c r="K1711">
        <v>1922</v>
      </c>
      <c r="Z1711" s="24">
        <v>6.0400000000000002E-2</v>
      </c>
      <c r="AA1711" s="23">
        <v>0</v>
      </c>
      <c r="AB1711" s="23">
        <v>467</v>
      </c>
      <c r="AC1711" s="23">
        <v>0</v>
      </c>
      <c r="AD1711" s="23">
        <v>0</v>
      </c>
      <c r="AE1711" s="23">
        <v>0</v>
      </c>
      <c r="AF1711" s="23">
        <v>467</v>
      </c>
      <c r="AG1711">
        <f t="shared" si="26"/>
        <v>1.269314876018608E-7</v>
      </c>
    </row>
    <row r="1712" spans="1:33">
      <c r="A1712" t="s">
        <v>94</v>
      </c>
      <c r="B1712" t="s">
        <v>1</v>
      </c>
      <c r="C1712">
        <v>2000</v>
      </c>
      <c r="D1712">
        <v>0</v>
      </c>
      <c r="E1712">
        <v>1.43</v>
      </c>
      <c r="F1712">
        <v>1995</v>
      </c>
      <c r="G1712">
        <v>181</v>
      </c>
      <c r="H1712">
        <v>0</v>
      </c>
      <c r="I1712">
        <v>0</v>
      </c>
      <c r="J1712">
        <v>0</v>
      </c>
      <c r="K1712">
        <v>2176</v>
      </c>
      <c r="Z1712" s="24">
        <v>6.0400000000000002E-2</v>
      </c>
      <c r="AA1712" s="23">
        <v>11347</v>
      </c>
      <c r="AB1712" s="23">
        <v>0</v>
      </c>
      <c r="AC1712" s="23">
        <v>0</v>
      </c>
      <c r="AD1712" s="23">
        <v>0</v>
      </c>
      <c r="AE1712" s="23">
        <v>5724</v>
      </c>
      <c r="AF1712" s="23">
        <v>17071</v>
      </c>
      <c r="AG1712">
        <f t="shared" si="26"/>
        <v>4.6399302459344024E-6</v>
      </c>
    </row>
    <row r="1713" spans="1:33">
      <c r="A1713" t="s">
        <v>94</v>
      </c>
      <c r="B1713" t="s">
        <v>1</v>
      </c>
      <c r="C1713">
        <v>2001</v>
      </c>
      <c r="D1713">
        <v>0</v>
      </c>
      <c r="E1713">
        <v>1.38</v>
      </c>
      <c r="F1713">
        <v>1797</v>
      </c>
      <c r="G1713">
        <v>173</v>
      </c>
      <c r="H1713">
        <v>0</v>
      </c>
      <c r="I1713">
        <v>0</v>
      </c>
      <c r="J1713">
        <v>0</v>
      </c>
      <c r="K1713">
        <v>1970</v>
      </c>
      <c r="Z1713" s="24">
        <v>6.0400000000000002E-2</v>
      </c>
      <c r="AA1713" s="23">
        <v>50496</v>
      </c>
      <c r="AB1713" s="23">
        <v>23550</v>
      </c>
      <c r="AC1713" s="23">
        <v>29034</v>
      </c>
      <c r="AD1713" s="23">
        <v>365</v>
      </c>
      <c r="AE1713" s="23">
        <v>210</v>
      </c>
      <c r="AF1713" s="23">
        <v>103655</v>
      </c>
      <c r="AG1713">
        <f t="shared" si="26"/>
        <v>2.8173626011500819E-5</v>
      </c>
    </row>
    <row r="1714" spans="1:33">
      <c r="A1714" t="s">
        <v>94</v>
      </c>
      <c r="B1714" t="s">
        <v>1</v>
      </c>
      <c r="C1714">
        <v>2002</v>
      </c>
      <c r="D1714">
        <v>0</v>
      </c>
      <c r="E1714">
        <v>1.35</v>
      </c>
      <c r="F1714">
        <v>1856</v>
      </c>
      <c r="G1714">
        <v>161</v>
      </c>
      <c r="H1714">
        <v>0</v>
      </c>
      <c r="I1714">
        <v>0</v>
      </c>
      <c r="J1714">
        <v>0</v>
      </c>
      <c r="K1714">
        <v>2017</v>
      </c>
      <c r="Z1714" s="24">
        <v>6.0400000000000002E-2</v>
      </c>
      <c r="AA1714" s="23">
        <v>49792</v>
      </c>
      <c r="AB1714" s="23">
        <v>104173</v>
      </c>
      <c r="AC1714" s="23">
        <v>0</v>
      </c>
      <c r="AD1714" s="23">
        <v>0</v>
      </c>
      <c r="AE1714" s="23">
        <v>9587</v>
      </c>
      <c r="AF1714" s="23">
        <v>163552</v>
      </c>
      <c r="AG1714">
        <f t="shared" si="26"/>
        <v>4.4453744454517213E-5</v>
      </c>
    </row>
    <row r="1715" spans="1:33">
      <c r="A1715" t="s">
        <v>94</v>
      </c>
      <c r="B1715" t="s">
        <v>1</v>
      </c>
      <c r="C1715">
        <v>2003</v>
      </c>
      <c r="D1715">
        <v>0</v>
      </c>
      <c r="E1715">
        <v>0</v>
      </c>
      <c r="F1715">
        <v>1885</v>
      </c>
      <c r="G1715">
        <v>174</v>
      </c>
      <c r="H1715">
        <v>0</v>
      </c>
      <c r="I1715">
        <v>0</v>
      </c>
      <c r="J1715">
        <v>0</v>
      </c>
      <c r="K1715">
        <v>2059</v>
      </c>
      <c r="Z1715" s="24">
        <v>6.0400000000000002E-2</v>
      </c>
      <c r="AA1715" s="23">
        <v>180955</v>
      </c>
      <c r="AB1715" s="23">
        <v>84443</v>
      </c>
      <c r="AC1715" s="23">
        <v>37594</v>
      </c>
      <c r="AD1715" s="23">
        <v>375</v>
      </c>
      <c r="AE1715" s="23">
        <v>0</v>
      </c>
      <c r="AF1715" s="23">
        <v>303367</v>
      </c>
      <c r="AG1715">
        <f t="shared" si="26"/>
        <v>8.2455727193391233E-5</v>
      </c>
    </row>
    <row r="1716" spans="1:33">
      <c r="A1716" t="s">
        <v>94</v>
      </c>
      <c r="B1716" t="s">
        <v>1</v>
      </c>
      <c r="C1716">
        <v>2004</v>
      </c>
      <c r="D1716">
        <v>0</v>
      </c>
      <c r="E1716">
        <v>0</v>
      </c>
      <c r="F1716">
        <v>1926</v>
      </c>
      <c r="G1716">
        <v>178</v>
      </c>
      <c r="H1716">
        <v>0</v>
      </c>
      <c r="I1716">
        <v>0</v>
      </c>
      <c r="J1716">
        <v>0</v>
      </c>
      <c r="K1716">
        <v>2104</v>
      </c>
      <c r="Z1716" s="24">
        <v>6.0499999999999998E-2</v>
      </c>
      <c r="AA1716" s="23">
        <v>24819</v>
      </c>
      <c r="AB1716" s="23">
        <v>10443</v>
      </c>
      <c r="AC1716" s="23">
        <v>0</v>
      </c>
      <c r="AD1716" s="23">
        <v>327</v>
      </c>
      <c r="AE1716" s="23">
        <v>0</v>
      </c>
      <c r="AF1716" s="23">
        <v>35589</v>
      </c>
      <c r="AG1716">
        <f t="shared" si="26"/>
        <v>9.67315784210412E-6</v>
      </c>
    </row>
    <row r="1717" spans="1:33">
      <c r="A1717" t="s">
        <v>94</v>
      </c>
      <c r="B1717" t="s">
        <v>1</v>
      </c>
      <c r="C1717">
        <v>2005</v>
      </c>
      <c r="D1717">
        <v>0</v>
      </c>
      <c r="E1717">
        <v>0</v>
      </c>
      <c r="F1717">
        <v>1722</v>
      </c>
      <c r="G1717">
        <v>141</v>
      </c>
      <c r="H1717">
        <v>0</v>
      </c>
      <c r="I1717">
        <v>0</v>
      </c>
      <c r="J1717">
        <v>0</v>
      </c>
      <c r="K1717">
        <v>1863</v>
      </c>
      <c r="Z1717" s="24">
        <v>6.0499999999999998E-2</v>
      </c>
      <c r="AA1717" s="23">
        <v>20239</v>
      </c>
      <c r="AB1717" s="23">
        <v>44425</v>
      </c>
      <c r="AC1717" s="23">
        <v>405</v>
      </c>
      <c r="AD1717" s="23">
        <v>0</v>
      </c>
      <c r="AE1717" s="23">
        <v>0</v>
      </c>
      <c r="AF1717" s="23">
        <v>65069</v>
      </c>
      <c r="AG1717">
        <f t="shared" si="26"/>
        <v>1.7685877873159489E-5</v>
      </c>
    </row>
    <row r="1718" spans="1:33">
      <c r="A1718" t="s">
        <v>94</v>
      </c>
      <c r="B1718" t="s">
        <v>1</v>
      </c>
      <c r="C1718">
        <v>2006</v>
      </c>
      <c r="D1718">
        <v>0</v>
      </c>
      <c r="E1718">
        <v>0</v>
      </c>
      <c r="F1718">
        <v>1763</v>
      </c>
      <c r="G1718">
        <v>176</v>
      </c>
      <c r="H1718">
        <v>0</v>
      </c>
      <c r="I1718">
        <v>0</v>
      </c>
      <c r="J1718">
        <v>0</v>
      </c>
      <c r="K1718">
        <v>1939</v>
      </c>
      <c r="Z1718" s="24">
        <v>6.0499999999999998E-2</v>
      </c>
      <c r="AA1718" s="23">
        <v>25037</v>
      </c>
      <c r="AB1718" s="23">
        <v>3658</v>
      </c>
      <c r="AC1718" s="23">
        <v>18727</v>
      </c>
      <c r="AD1718" s="23">
        <v>0</v>
      </c>
      <c r="AE1718" s="23">
        <v>132083</v>
      </c>
      <c r="AF1718" s="23">
        <v>179505</v>
      </c>
      <c r="AG1718">
        <f t="shared" si="26"/>
        <v>4.8789800175528962E-5</v>
      </c>
    </row>
    <row r="1719" spans="1:33">
      <c r="A1719" t="s">
        <v>95</v>
      </c>
      <c r="B1719" t="s">
        <v>1</v>
      </c>
      <c r="C1719">
        <v>1988</v>
      </c>
      <c r="D1719">
        <v>0</v>
      </c>
      <c r="E1719">
        <v>14.3</v>
      </c>
      <c r="F1719">
        <v>26869</v>
      </c>
      <c r="G1719">
        <v>16632</v>
      </c>
      <c r="H1719">
        <v>821</v>
      </c>
      <c r="I1719">
        <v>0</v>
      </c>
      <c r="J1719">
        <v>0</v>
      </c>
      <c r="K1719">
        <v>44322</v>
      </c>
      <c r="Z1719" s="24">
        <v>6.0599999999999994E-2</v>
      </c>
      <c r="AA1719" s="23">
        <v>15184</v>
      </c>
      <c r="AB1719" s="23">
        <v>3916</v>
      </c>
      <c r="AC1719" s="23">
        <v>0</v>
      </c>
      <c r="AD1719" s="23">
        <v>0</v>
      </c>
      <c r="AE1719" s="23">
        <v>0</v>
      </c>
      <c r="AF1719" s="23">
        <v>19100</v>
      </c>
      <c r="AG1719">
        <f t="shared" si="26"/>
        <v>5.191416302345913E-6</v>
      </c>
    </row>
    <row r="1720" spans="1:33">
      <c r="A1720" t="s">
        <v>95</v>
      </c>
      <c r="B1720" t="s">
        <v>1</v>
      </c>
      <c r="C1720">
        <v>1989</v>
      </c>
      <c r="D1720">
        <v>0</v>
      </c>
      <c r="E1720">
        <v>10.19</v>
      </c>
      <c r="F1720">
        <v>27613</v>
      </c>
      <c r="G1720">
        <v>17536</v>
      </c>
      <c r="H1720">
        <v>816</v>
      </c>
      <c r="I1720">
        <v>0</v>
      </c>
      <c r="J1720">
        <v>0</v>
      </c>
      <c r="K1720">
        <v>45965</v>
      </c>
      <c r="Z1720" s="24">
        <v>6.0599999999999994E-2</v>
      </c>
      <c r="AA1720" s="23">
        <v>10485</v>
      </c>
      <c r="AB1720" s="23">
        <v>8286</v>
      </c>
      <c r="AC1720" s="23">
        <v>0</v>
      </c>
      <c r="AD1720" s="23">
        <v>0</v>
      </c>
      <c r="AE1720" s="23">
        <v>412</v>
      </c>
      <c r="AF1720" s="23">
        <v>19183</v>
      </c>
      <c r="AG1720">
        <f t="shared" si="26"/>
        <v>5.2139758600995633E-6</v>
      </c>
    </row>
    <row r="1721" spans="1:33">
      <c r="A1721" t="s">
        <v>95</v>
      </c>
      <c r="B1721" t="s">
        <v>1</v>
      </c>
      <c r="C1721">
        <v>1990</v>
      </c>
      <c r="D1721">
        <v>0</v>
      </c>
      <c r="E1721">
        <v>10.87</v>
      </c>
      <c r="F1721">
        <v>28286</v>
      </c>
      <c r="G1721">
        <v>18255</v>
      </c>
      <c r="H1721">
        <v>892</v>
      </c>
      <c r="I1721">
        <v>0</v>
      </c>
      <c r="J1721">
        <v>0</v>
      </c>
      <c r="K1721">
        <v>47433</v>
      </c>
      <c r="Z1721" s="24">
        <v>6.0599999999999994E-2</v>
      </c>
      <c r="AA1721" s="23">
        <v>40550</v>
      </c>
      <c r="AB1721" s="23">
        <v>1427</v>
      </c>
      <c r="AC1721" s="23">
        <v>2692</v>
      </c>
      <c r="AD1721" s="23">
        <v>22</v>
      </c>
      <c r="AE1721" s="23">
        <v>1510</v>
      </c>
      <c r="AF1721" s="23">
        <v>46201</v>
      </c>
      <c r="AG1721">
        <f t="shared" si="26"/>
        <v>1.2557519611763536E-5</v>
      </c>
    </row>
    <row r="1722" spans="1:33">
      <c r="A1722" t="s">
        <v>95</v>
      </c>
      <c r="B1722" t="s">
        <v>1</v>
      </c>
      <c r="C1722">
        <v>1991</v>
      </c>
      <c r="D1722">
        <v>0</v>
      </c>
      <c r="E1722">
        <v>5.07</v>
      </c>
      <c r="F1722">
        <v>30748</v>
      </c>
      <c r="G1722">
        <v>19348</v>
      </c>
      <c r="H1722">
        <v>1009</v>
      </c>
      <c r="I1722">
        <v>0</v>
      </c>
      <c r="J1722">
        <v>0</v>
      </c>
      <c r="K1722">
        <v>51105</v>
      </c>
      <c r="Z1722" s="24">
        <v>6.0599999999999994E-2</v>
      </c>
      <c r="AA1722" s="23">
        <v>265343</v>
      </c>
      <c r="AB1722" s="23">
        <v>101980</v>
      </c>
      <c r="AC1722" s="23">
        <v>23469</v>
      </c>
      <c r="AD1722" s="23">
        <v>0</v>
      </c>
      <c r="AE1722" s="23">
        <v>0</v>
      </c>
      <c r="AF1722" s="23">
        <v>390792</v>
      </c>
      <c r="AG1722">
        <f t="shared" si="26"/>
        <v>1.0621800835740126E-4</v>
      </c>
    </row>
    <row r="1723" spans="1:33">
      <c r="A1723" t="s">
        <v>95</v>
      </c>
      <c r="B1723" t="s">
        <v>1</v>
      </c>
      <c r="C1723">
        <v>1992</v>
      </c>
      <c r="D1723">
        <v>0</v>
      </c>
      <c r="E1723">
        <v>6.35</v>
      </c>
      <c r="F1723">
        <v>31575</v>
      </c>
      <c r="G1723">
        <v>20318</v>
      </c>
      <c r="H1723">
        <v>927</v>
      </c>
      <c r="I1723">
        <v>0</v>
      </c>
      <c r="J1723">
        <v>0</v>
      </c>
      <c r="K1723">
        <v>52820</v>
      </c>
      <c r="Z1723" s="24">
        <v>6.0599999999999994E-2</v>
      </c>
      <c r="AA1723" s="23">
        <v>6311408</v>
      </c>
      <c r="AB1723" s="23">
        <v>5394306</v>
      </c>
      <c r="AC1723" s="23">
        <v>3632310</v>
      </c>
      <c r="AD1723" s="23">
        <v>93529</v>
      </c>
      <c r="AE1723" s="23">
        <v>0</v>
      </c>
      <c r="AF1723" s="23">
        <v>15431553</v>
      </c>
      <c r="AG1723">
        <f t="shared" si="26"/>
        <v>4.1943254353253917E-3</v>
      </c>
    </row>
    <row r="1724" spans="1:33">
      <c r="A1724" t="s">
        <v>95</v>
      </c>
      <c r="B1724" t="s">
        <v>1</v>
      </c>
      <c r="C1724">
        <v>1993</v>
      </c>
      <c r="D1724">
        <v>0</v>
      </c>
      <c r="E1724">
        <v>5.58</v>
      </c>
      <c r="F1724">
        <v>33690</v>
      </c>
      <c r="G1724">
        <v>21223</v>
      </c>
      <c r="H1724">
        <v>887</v>
      </c>
      <c r="I1724">
        <v>0</v>
      </c>
      <c r="J1724">
        <v>0</v>
      </c>
      <c r="K1724">
        <v>55800</v>
      </c>
      <c r="Z1724" s="24">
        <v>6.0700000000000004E-2</v>
      </c>
      <c r="AA1724" s="23">
        <v>8987</v>
      </c>
      <c r="AB1724" s="23">
        <v>13637</v>
      </c>
      <c r="AC1724" s="23">
        <v>0</v>
      </c>
      <c r="AD1724" s="23">
        <v>0</v>
      </c>
      <c r="AE1724" s="23">
        <v>0</v>
      </c>
      <c r="AF1724" s="23">
        <v>22624</v>
      </c>
      <c r="AG1724">
        <f t="shared" si="26"/>
        <v>6.1492462002237669E-6</v>
      </c>
    </row>
    <row r="1725" spans="1:33">
      <c r="A1725" t="s">
        <v>95</v>
      </c>
      <c r="B1725" t="s">
        <v>1</v>
      </c>
      <c r="C1725">
        <v>1994</v>
      </c>
      <c r="D1725">
        <v>0</v>
      </c>
      <c r="E1725">
        <v>6.25</v>
      </c>
      <c r="F1725">
        <v>37474</v>
      </c>
      <c r="G1725">
        <v>22003</v>
      </c>
      <c r="H1725">
        <v>946</v>
      </c>
      <c r="I1725">
        <v>0</v>
      </c>
      <c r="J1725">
        <v>0</v>
      </c>
      <c r="K1725">
        <v>60423</v>
      </c>
      <c r="Z1725" s="24">
        <v>6.0700000000000004E-2</v>
      </c>
      <c r="AA1725" s="23">
        <v>191576</v>
      </c>
      <c r="AB1725" s="23">
        <v>76447</v>
      </c>
      <c r="AC1725" s="23">
        <v>66350</v>
      </c>
      <c r="AD1725" s="23">
        <v>0</v>
      </c>
      <c r="AE1725" s="23">
        <v>114737</v>
      </c>
      <c r="AF1725" s="23">
        <v>449110</v>
      </c>
      <c r="AG1725">
        <f t="shared" si="26"/>
        <v>1.2206895159929703E-4</v>
      </c>
    </row>
    <row r="1726" spans="1:33">
      <c r="A1726" t="s">
        <v>95</v>
      </c>
      <c r="B1726" t="s">
        <v>1</v>
      </c>
      <c r="C1726">
        <v>1995</v>
      </c>
      <c r="D1726">
        <v>0</v>
      </c>
      <c r="E1726">
        <v>8.85</v>
      </c>
      <c r="F1726">
        <v>39097</v>
      </c>
      <c r="G1726">
        <v>25137</v>
      </c>
      <c r="H1726">
        <v>1072</v>
      </c>
      <c r="I1726">
        <v>0</v>
      </c>
      <c r="J1726">
        <v>0</v>
      </c>
      <c r="K1726">
        <v>65306</v>
      </c>
      <c r="Z1726" s="24">
        <v>6.08E-2</v>
      </c>
      <c r="AA1726" s="23">
        <v>26000</v>
      </c>
      <c r="AB1726" s="23">
        <v>37000</v>
      </c>
      <c r="AC1726" s="23">
        <v>0</v>
      </c>
      <c r="AD1726" s="23">
        <v>0</v>
      </c>
      <c r="AE1726" s="23">
        <v>0</v>
      </c>
      <c r="AF1726" s="23">
        <v>63000</v>
      </c>
      <c r="AG1726">
        <f t="shared" si="26"/>
        <v>1.7123519740722121E-5</v>
      </c>
    </row>
    <row r="1727" spans="1:33">
      <c r="A1727" t="s">
        <v>95</v>
      </c>
      <c r="B1727" t="s">
        <v>1</v>
      </c>
      <c r="C1727">
        <v>1996</v>
      </c>
      <c r="D1727">
        <v>0</v>
      </c>
      <c r="E1727">
        <v>9.2200000000000006</v>
      </c>
      <c r="F1727">
        <v>43378</v>
      </c>
      <c r="G1727">
        <v>26620</v>
      </c>
      <c r="H1727">
        <v>1108</v>
      </c>
      <c r="I1727">
        <v>0</v>
      </c>
      <c r="J1727">
        <v>0</v>
      </c>
      <c r="K1727">
        <v>71106</v>
      </c>
      <c r="Z1727" s="24">
        <v>6.08E-2</v>
      </c>
      <c r="AA1727" s="23">
        <v>42664</v>
      </c>
      <c r="AB1727" s="23">
        <v>55034</v>
      </c>
      <c r="AC1727" s="23">
        <v>0</v>
      </c>
      <c r="AD1727" s="23">
        <v>0</v>
      </c>
      <c r="AE1727" s="23">
        <v>0</v>
      </c>
      <c r="AF1727" s="23">
        <v>97698</v>
      </c>
      <c r="AG1727">
        <f t="shared" si="26"/>
        <v>2.6554502089350314E-5</v>
      </c>
    </row>
    <row r="1728" spans="1:33">
      <c r="A1728" t="s">
        <v>95</v>
      </c>
      <c r="B1728" t="s">
        <v>1</v>
      </c>
      <c r="C1728">
        <v>1997</v>
      </c>
      <c r="D1728">
        <v>0</v>
      </c>
      <c r="E1728">
        <v>8.91</v>
      </c>
      <c r="F1728">
        <v>46107</v>
      </c>
      <c r="G1728">
        <v>30196</v>
      </c>
      <c r="H1728">
        <v>1111</v>
      </c>
      <c r="I1728">
        <v>0</v>
      </c>
      <c r="J1728">
        <v>0</v>
      </c>
      <c r="K1728">
        <v>77414</v>
      </c>
      <c r="Z1728" s="24">
        <v>6.08E-2</v>
      </c>
      <c r="AA1728" s="23">
        <v>43091</v>
      </c>
      <c r="AB1728" s="23">
        <v>54427</v>
      </c>
      <c r="AC1728" s="23">
        <v>4486</v>
      </c>
      <c r="AD1728" s="23">
        <v>281</v>
      </c>
      <c r="AE1728" s="23">
        <v>157</v>
      </c>
      <c r="AF1728" s="23">
        <v>102442</v>
      </c>
      <c r="AG1728">
        <f t="shared" si="26"/>
        <v>2.7843930306016756E-5</v>
      </c>
    </row>
    <row r="1729" spans="1:33">
      <c r="A1729" t="s">
        <v>95</v>
      </c>
      <c r="B1729" t="s">
        <v>1</v>
      </c>
      <c r="C1729">
        <v>1998</v>
      </c>
      <c r="D1729">
        <v>0</v>
      </c>
      <c r="E1729">
        <v>9.3800000000000008</v>
      </c>
      <c r="F1729">
        <v>48842</v>
      </c>
      <c r="G1729">
        <v>31749</v>
      </c>
      <c r="H1729">
        <v>1292</v>
      </c>
      <c r="I1729">
        <v>0</v>
      </c>
      <c r="J1729">
        <v>0</v>
      </c>
      <c r="K1729">
        <v>81883</v>
      </c>
      <c r="Z1729" s="24">
        <v>6.08E-2</v>
      </c>
      <c r="AA1729" s="23">
        <v>61753</v>
      </c>
      <c r="AB1729" s="23">
        <v>24116</v>
      </c>
      <c r="AC1729" s="23">
        <v>26394</v>
      </c>
      <c r="AD1729" s="23">
        <v>0</v>
      </c>
      <c r="AE1729" s="23">
        <v>0</v>
      </c>
      <c r="AF1729" s="23">
        <v>112263</v>
      </c>
      <c r="AG1729">
        <f t="shared" si="26"/>
        <v>3.0513296772264882E-5</v>
      </c>
    </row>
    <row r="1730" spans="1:33">
      <c r="A1730" t="s">
        <v>95</v>
      </c>
      <c r="B1730" t="s">
        <v>1</v>
      </c>
      <c r="C1730">
        <v>1999</v>
      </c>
      <c r="D1730">
        <v>0</v>
      </c>
      <c r="E1730">
        <v>7.53</v>
      </c>
      <c r="F1730">
        <v>52213</v>
      </c>
      <c r="G1730">
        <v>33192</v>
      </c>
      <c r="H1730">
        <v>1168</v>
      </c>
      <c r="I1730">
        <v>0</v>
      </c>
      <c r="J1730">
        <v>0</v>
      </c>
      <c r="K1730">
        <v>86573</v>
      </c>
      <c r="Z1730" s="24">
        <v>6.08E-2</v>
      </c>
      <c r="AA1730" s="23">
        <v>103924</v>
      </c>
      <c r="AB1730" s="23">
        <v>34675</v>
      </c>
      <c r="AC1730" s="23">
        <v>89266</v>
      </c>
      <c r="AD1730" s="23">
        <v>0</v>
      </c>
      <c r="AE1730" s="23">
        <v>613</v>
      </c>
      <c r="AF1730" s="23">
        <v>228478</v>
      </c>
      <c r="AG1730">
        <f t="shared" si="26"/>
        <v>6.210075465588427E-5</v>
      </c>
    </row>
    <row r="1731" spans="1:33">
      <c r="A1731" t="s">
        <v>95</v>
      </c>
      <c r="B1731" t="s">
        <v>1</v>
      </c>
      <c r="C1731">
        <v>2000</v>
      </c>
      <c r="D1731">
        <v>0</v>
      </c>
      <c r="E1731">
        <v>8.58</v>
      </c>
      <c r="F1731">
        <v>55737</v>
      </c>
      <c r="G1731">
        <v>35143</v>
      </c>
      <c r="H1731">
        <v>755</v>
      </c>
      <c r="I1731">
        <v>0</v>
      </c>
      <c r="J1731">
        <v>0</v>
      </c>
      <c r="K1731">
        <v>91635</v>
      </c>
      <c r="Z1731" s="24">
        <v>6.08E-2</v>
      </c>
      <c r="AA1731" s="23">
        <v>96000</v>
      </c>
      <c r="AB1731" s="23">
        <v>22900</v>
      </c>
      <c r="AC1731" s="23">
        <v>107700</v>
      </c>
      <c r="AD1731" s="23">
        <v>400</v>
      </c>
      <c r="AE1731" s="23">
        <v>19000</v>
      </c>
      <c r="AF1731" s="23">
        <v>246000</v>
      </c>
      <c r="AG1731">
        <f t="shared" ref="AG1731:AG1794" si="27">AF1731/AF$3340</f>
        <v>6.6863267559010185E-5</v>
      </c>
    </row>
    <row r="1732" spans="1:33">
      <c r="A1732" t="s">
        <v>95</v>
      </c>
      <c r="B1732" t="s">
        <v>1</v>
      </c>
      <c r="C1732">
        <v>2001</v>
      </c>
      <c r="D1732">
        <v>0</v>
      </c>
      <c r="E1732">
        <v>7.81</v>
      </c>
      <c r="F1732">
        <v>56674</v>
      </c>
      <c r="G1732">
        <v>35469</v>
      </c>
      <c r="H1732">
        <v>818</v>
      </c>
      <c r="I1732">
        <v>0</v>
      </c>
      <c r="J1732">
        <v>0</v>
      </c>
      <c r="K1732">
        <v>92961</v>
      </c>
      <c r="Z1732" s="24">
        <v>6.08E-2</v>
      </c>
      <c r="AA1732" s="23">
        <v>333433</v>
      </c>
      <c r="AB1732" s="23">
        <v>114160</v>
      </c>
      <c r="AC1732" s="23">
        <v>114191</v>
      </c>
      <c r="AD1732" s="23">
        <v>1170</v>
      </c>
      <c r="AE1732" s="23">
        <v>88350</v>
      </c>
      <c r="AF1732" s="23">
        <v>651304</v>
      </c>
      <c r="AG1732">
        <f t="shared" si="27"/>
        <v>1.7702566509859177E-4</v>
      </c>
    </row>
    <row r="1733" spans="1:33">
      <c r="A1733" t="s">
        <v>95</v>
      </c>
      <c r="B1733" t="s">
        <v>1</v>
      </c>
      <c r="C1733">
        <v>2002</v>
      </c>
      <c r="D1733">
        <v>0</v>
      </c>
      <c r="E1733">
        <v>5.76</v>
      </c>
      <c r="F1733">
        <v>59507</v>
      </c>
      <c r="G1733">
        <v>33723</v>
      </c>
      <c r="H1733">
        <v>998</v>
      </c>
      <c r="I1733">
        <v>0</v>
      </c>
      <c r="J1733">
        <v>0</v>
      </c>
      <c r="K1733">
        <v>94228</v>
      </c>
      <c r="Z1733" s="24">
        <v>6.0899999999999996E-2</v>
      </c>
      <c r="AA1733" s="23">
        <v>16970</v>
      </c>
      <c r="AB1733" s="23">
        <v>19937</v>
      </c>
      <c r="AC1733" s="23">
        <v>2707</v>
      </c>
      <c r="AD1733" s="23">
        <v>0</v>
      </c>
      <c r="AE1733" s="23">
        <v>0</v>
      </c>
      <c r="AF1733" s="23">
        <v>39614</v>
      </c>
      <c r="AG1733">
        <f t="shared" si="27"/>
        <v>1.0767160492205812E-5</v>
      </c>
    </row>
    <row r="1734" spans="1:33">
      <c r="A1734" t="s">
        <v>95</v>
      </c>
      <c r="B1734" t="s">
        <v>1</v>
      </c>
      <c r="C1734">
        <v>2003</v>
      </c>
      <c r="D1734">
        <v>0</v>
      </c>
      <c r="E1734">
        <v>0.13</v>
      </c>
      <c r="F1734">
        <v>67438</v>
      </c>
      <c r="G1734">
        <v>37803</v>
      </c>
      <c r="H1734">
        <v>1066</v>
      </c>
      <c r="I1734">
        <v>0</v>
      </c>
      <c r="J1734">
        <v>0</v>
      </c>
      <c r="K1734">
        <v>106307</v>
      </c>
      <c r="Z1734" s="24">
        <v>6.0899999999999996E-2</v>
      </c>
      <c r="AA1734" s="23">
        <v>71600</v>
      </c>
      <c r="AB1734" s="23">
        <v>56133</v>
      </c>
      <c r="AC1734" s="23">
        <v>0</v>
      </c>
      <c r="AD1734" s="23">
        <v>0</v>
      </c>
      <c r="AE1734" s="23">
        <v>13248</v>
      </c>
      <c r="AF1734" s="23">
        <v>140981</v>
      </c>
      <c r="AG1734">
        <f t="shared" si="27"/>
        <v>3.8318903755027705E-5</v>
      </c>
    </row>
    <row r="1735" spans="1:33">
      <c r="A1735" t="s">
        <v>95</v>
      </c>
      <c r="B1735" t="s">
        <v>1</v>
      </c>
      <c r="C1735">
        <v>2004</v>
      </c>
      <c r="D1735">
        <v>0</v>
      </c>
      <c r="E1735">
        <v>3.74</v>
      </c>
      <c r="F1735">
        <v>66438</v>
      </c>
      <c r="G1735">
        <v>36990</v>
      </c>
      <c r="H1735">
        <v>828</v>
      </c>
      <c r="I1735">
        <v>0</v>
      </c>
      <c r="J1735">
        <v>0</v>
      </c>
      <c r="K1735">
        <v>104256</v>
      </c>
      <c r="Z1735" s="24">
        <v>6.0999999999999999E-2</v>
      </c>
      <c r="AA1735" s="23">
        <v>7909</v>
      </c>
      <c r="AB1735" s="23">
        <v>3910</v>
      </c>
      <c r="AC1735" s="23">
        <v>0</v>
      </c>
      <c r="AD1735" s="23">
        <v>430</v>
      </c>
      <c r="AE1735" s="23">
        <v>4683</v>
      </c>
      <c r="AF1735" s="23">
        <v>16932</v>
      </c>
      <c r="AG1735">
        <f t="shared" si="27"/>
        <v>4.6021497817445551E-6</v>
      </c>
    </row>
    <row r="1736" spans="1:33">
      <c r="A1736" t="s">
        <v>95</v>
      </c>
      <c r="B1736" t="s">
        <v>1</v>
      </c>
      <c r="C1736">
        <v>2005</v>
      </c>
      <c r="D1736">
        <v>0</v>
      </c>
      <c r="E1736">
        <v>2.88</v>
      </c>
      <c r="F1736">
        <v>70063</v>
      </c>
      <c r="G1736">
        <v>38357</v>
      </c>
      <c r="H1736">
        <v>883</v>
      </c>
      <c r="I1736">
        <v>0</v>
      </c>
      <c r="J1736">
        <v>0</v>
      </c>
      <c r="K1736">
        <v>109303</v>
      </c>
      <c r="Z1736" s="24">
        <v>6.1100000000000002E-2</v>
      </c>
      <c r="AA1736" s="23">
        <v>27024</v>
      </c>
      <c r="AB1736" s="23">
        <v>10505</v>
      </c>
      <c r="AC1736" s="23">
        <v>0</v>
      </c>
      <c r="AD1736" s="23">
        <v>298</v>
      </c>
      <c r="AE1736" s="23">
        <v>0</v>
      </c>
      <c r="AF1736" s="23">
        <v>37827</v>
      </c>
      <c r="AG1736">
        <f t="shared" si="27"/>
        <v>1.0281450495750726E-5</v>
      </c>
    </row>
    <row r="1737" spans="1:33">
      <c r="A1737" t="s">
        <v>95</v>
      </c>
      <c r="B1737" t="s">
        <v>1</v>
      </c>
      <c r="C1737">
        <v>2006</v>
      </c>
      <c r="D1737">
        <v>0</v>
      </c>
      <c r="E1737">
        <v>3.86</v>
      </c>
      <c r="F1737">
        <v>77270</v>
      </c>
      <c r="G1737">
        <v>40272</v>
      </c>
      <c r="H1737">
        <v>967</v>
      </c>
      <c r="I1737">
        <v>0</v>
      </c>
      <c r="J1737">
        <v>0</v>
      </c>
      <c r="K1737">
        <v>118509</v>
      </c>
      <c r="Z1737" s="24">
        <v>6.1100000000000002E-2</v>
      </c>
      <c r="AA1737" s="23">
        <v>63721</v>
      </c>
      <c r="AB1737" s="23">
        <v>17532</v>
      </c>
      <c r="AC1737" s="23">
        <v>26914</v>
      </c>
      <c r="AD1737" s="23">
        <v>399</v>
      </c>
      <c r="AE1737" s="23">
        <v>4501</v>
      </c>
      <c r="AF1737" s="23">
        <v>113067</v>
      </c>
      <c r="AG1737">
        <f t="shared" si="27"/>
        <v>3.0731825500384576E-5</v>
      </c>
    </row>
    <row r="1738" spans="1:33">
      <c r="A1738" t="s">
        <v>96</v>
      </c>
      <c r="B1738" t="s">
        <v>1</v>
      </c>
      <c r="C1738">
        <v>1988</v>
      </c>
      <c r="D1738">
        <v>0</v>
      </c>
      <c r="E1738">
        <v>0</v>
      </c>
      <c r="F1738">
        <v>104585</v>
      </c>
      <c r="G1738">
        <v>29642</v>
      </c>
      <c r="H1738">
        <v>23922</v>
      </c>
      <c r="I1738">
        <v>79</v>
      </c>
      <c r="J1738">
        <v>8051</v>
      </c>
      <c r="K1738">
        <v>166279</v>
      </c>
      <c r="Z1738" s="24">
        <v>6.1100000000000002E-2</v>
      </c>
      <c r="AA1738" s="23">
        <v>98200</v>
      </c>
      <c r="AB1738" s="23">
        <v>47400</v>
      </c>
      <c r="AC1738" s="23">
        <v>52135</v>
      </c>
      <c r="AD1738" s="23">
        <v>2400</v>
      </c>
      <c r="AE1738" s="23">
        <v>17600</v>
      </c>
      <c r="AF1738" s="23">
        <v>217735</v>
      </c>
      <c r="AG1738">
        <f t="shared" si="27"/>
        <v>5.9180786837240178E-5</v>
      </c>
    </row>
    <row r="1739" spans="1:33">
      <c r="A1739" t="s">
        <v>96</v>
      </c>
      <c r="B1739" t="s">
        <v>1</v>
      </c>
      <c r="C1739">
        <v>1989</v>
      </c>
      <c r="D1739">
        <v>0</v>
      </c>
      <c r="E1739">
        <v>9.1999999999999993</v>
      </c>
      <c r="F1739">
        <v>113472</v>
      </c>
      <c r="G1739">
        <v>30578</v>
      </c>
      <c r="H1739">
        <v>25004</v>
      </c>
      <c r="I1739">
        <v>80</v>
      </c>
      <c r="J1739">
        <v>5559</v>
      </c>
      <c r="K1739">
        <v>174693</v>
      </c>
      <c r="Z1739" s="24">
        <v>6.1200000000000004E-2</v>
      </c>
      <c r="AA1739" s="23">
        <v>17258</v>
      </c>
      <c r="AB1739" s="23">
        <v>10678</v>
      </c>
      <c r="AC1739" s="23">
        <v>13673</v>
      </c>
      <c r="AD1739" s="23">
        <v>174</v>
      </c>
      <c r="AE1739" s="23">
        <v>4152</v>
      </c>
      <c r="AF1739" s="23">
        <v>45935</v>
      </c>
      <c r="AG1739">
        <f t="shared" si="27"/>
        <v>1.2485220306191597E-5</v>
      </c>
    </row>
    <row r="1740" spans="1:33">
      <c r="A1740" t="s">
        <v>96</v>
      </c>
      <c r="B1740" t="s">
        <v>1</v>
      </c>
      <c r="C1740">
        <v>1990</v>
      </c>
      <c r="D1740">
        <v>0</v>
      </c>
      <c r="E1740">
        <v>8.4600000000000009</v>
      </c>
      <c r="F1740">
        <v>114560</v>
      </c>
      <c r="G1740">
        <v>32320</v>
      </c>
      <c r="H1740">
        <v>25744</v>
      </c>
      <c r="I1740">
        <v>93</v>
      </c>
      <c r="J1740">
        <v>4031</v>
      </c>
      <c r="K1740">
        <v>176748</v>
      </c>
      <c r="Z1740" s="24">
        <v>6.1200000000000004E-2</v>
      </c>
      <c r="AA1740" s="23">
        <v>25344</v>
      </c>
      <c r="AB1740" s="23">
        <v>16295</v>
      </c>
      <c r="AC1740" s="23">
        <v>6784</v>
      </c>
      <c r="AD1740" s="23">
        <v>200</v>
      </c>
      <c r="AE1740" s="23">
        <v>3374</v>
      </c>
      <c r="AF1740" s="23">
        <v>51997</v>
      </c>
      <c r="AG1740">
        <f t="shared" si="27"/>
        <v>1.4132883427909971E-5</v>
      </c>
    </row>
    <row r="1741" spans="1:33">
      <c r="A1741" t="s">
        <v>96</v>
      </c>
      <c r="B1741" t="s">
        <v>1</v>
      </c>
      <c r="C1741">
        <v>1991</v>
      </c>
      <c r="D1741">
        <v>0</v>
      </c>
      <c r="E1741">
        <v>6.39</v>
      </c>
      <c r="F1741">
        <v>126929</v>
      </c>
      <c r="G1741">
        <v>36620</v>
      </c>
      <c r="H1741">
        <v>23088</v>
      </c>
      <c r="I1741">
        <v>108</v>
      </c>
      <c r="J1741">
        <v>5224</v>
      </c>
      <c r="K1741">
        <v>191969</v>
      </c>
      <c r="Z1741" s="24">
        <v>6.1200000000000004E-2</v>
      </c>
      <c r="AA1741" s="23">
        <v>18406</v>
      </c>
      <c r="AB1741" s="23">
        <v>27683</v>
      </c>
      <c r="AC1741" s="23">
        <v>3746</v>
      </c>
      <c r="AD1741" s="23">
        <v>240</v>
      </c>
      <c r="AE1741" s="23">
        <v>8804</v>
      </c>
      <c r="AF1741" s="23">
        <v>58879</v>
      </c>
      <c r="AG1741">
        <f t="shared" si="27"/>
        <v>1.6003424108158378E-5</v>
      </c>
    </row>
    <row r="1742" spans="1:33">
      <c r="A1742" t="s">
        <v>96</v>
      </c>
      <c r="B1742" t="s">
        <v>1</v>
      </c>
      <c r="C1742">
        <v>1992</v>
      </c>
      <c r="D1742">
        <v>0</v>
      </c>
      <c r="E1742">
        <v>6.77</v>
      </c>
      <c r="F1742">
        <v>127094</v>
      </c>
      <c r="G1742">
        <v>39195</v>
      </c>
      <c r="H1742">
        <v>23494</v>
      </c>
      <c r="I1742">
        <v>110</v>
      </c>
      <c r="J1742">
        <v>7268</v>
      </c>
      <c r="K1742">
        <v>197161</v>
      </c>
      <c r="Z1742" s="24">
        <v>6.13E-2</v>
      </c>
      <c r="AA1742" s="23">
        <v>39490</v>
      </c>
      <c r="AB1742" s="23">
        <v>10010</v>
      </c>
      <c r="AC1742" s="23">
        <v>0</v>
      </c>
      <c r="AD1742" s="23">
        <v>140</v>
      </c>
      <c r="AE1742" s="23">
        <v>0</v>
      </c>
      <c r="AF1742" s="23">
        <v>49640</v>
      </c>
      <c r="AG1742">
        <f t="shared" si="27"/>
        <v>1.3492246348086447E-5</v>
      </c>
    </row>
    <row r="1743" spans="1:33">
      <c r="A1743" t="s">
        <v>96</v>
      </c>
      <c r="B1743" t="s">
        <v>1</v>
      </c>
      <c r="C1743">
        <v>1993</v>
      </c>
      <c r="D1743">
        <v>0</v>
      </c>
      <c r="E1743">
        <v>7.59</v>
      </c>
      <c r="F1743">
        <v>147139</v>
      </c>
      <c r="G1743">
        <v>39414</v>
      </c>
      <c r="H1743">
        <v>22763</v>
      </c>
      <c r="I1743">
        <v>130</v>
      </c>
      <c r="J1743">
        <v>3405</v>
      </c>
      <c r="K1743">
        <v>212851</v>
      </c>
      <c r="Z1743" s="24">
        <v>6.13E-2</v>
      </c>
      <c r="AA1743" s="23">
        <v>40858</v>
      </c>
      <c r="AB1743" s="23">
        <v>12989</v>
      </c>
      <c r="AC1743" s="23">
        <v>0</v>
      </c>
      <c r="AD1743" s="23">
        <v>0</v>
      </c>
      <c r="AE1743" s="23">
        <v>5236</v>
      </c>
      <c r="AF1743" s="23">
        <v>59083</v>
      </c>
      <c r="AG1743">
        <f t="shared" si="27"/>
        <v>1.6058871695890242E-5</v>
      </c>
    </row>
    <row r="1744" spans="1:33">
      <c r="A1744" t="s">
        <v>96</v>
      </c>
      <c r="B1744" t="s">
        <v>1</v>
      </c>
      <c r="C1744">
        <v>1994</v>
      </c>
      <c r="D1744">
        <v>0</v>
      </c>
      <c r="E1744">
        <v>8.43</v>
      </c>
      <c r="F1744">
        <v>147166</v>
      </c>
      <c r="G1744">
        <v>45115</v>
      </c>
      <c r="H1744">
        <v>29945</v>
      </c>
      <c r="I1744">
        <v>159</v>
      </c>
      <c r="J1744">
        <v>6544</v>
      </c>
      <c r="K1744">
        <v>228929</v>
      </c>
      <c r="Z1744" s="24">
        <v>6.13E-2</v>
      </c>
      <c r="AA1744" s="23">
        <v>184422</v>
      </c>
      <c r="AB1744" s="23">
        <v>62595</v>
      </c>
      <c r="AC1744" s="23">
        <v>103122</v>
      </c>
      <c r="AD1744" s="23">
        <v>112</v>
      </c>
      <c r="AE1744" s="23">
        <v>8078</v>
      </c>
      <c r="AF1744" s="23">
        <v>358329</v>
      </c>
      <c r="AG1744">
        <f t="shared" si="27"/>
        <v>9.7394503256717735E-5</v>
      </c>
    </row>
    <row r="1745" spans="1:33">
      <c r="A1745" t="s">
        <v>96</v>
      </c>
      <c r="B1745" t="s">
        <v>1</v>
      </c>
      <c r="C1745">
        <v>1995</v>
      </c>
      <c r="D1745">
        <v>0</v>
      </c>
      <c r="E1745">
        <v>6.78</v>
      </c>
      <c r="F1745">
        <v>155234</v>
      </c>
      <c r="G1745">
        <v>47067</v>
      </c>
      <c r="H1745">
        <v>26109</v>
      </c>
      <c r="I1745">
        <v>183</v>
      </c>
      <c r="J1745">
        <v>4499</v>
      </c>
      <c r="K1745">
        <v>233092</v>
      </c>
      <c r="Z1745" s="24">
        <v>6.13E-2</v>
      </c>
      <c r="AA1745" s="23">
        <v>84646</v>
      </c>
      <c r="AB1745" s="23">
        <v>352784</v>
      </c>
      <c r="AC1745" s="23">
        <v>0</v>
      </c>
      <c r="AD1745" s="23">
        <v>0</v>
      </c>
      <c r="AE1745" s="23">
        <v>343</v>
      </c>
      <c r="AF1745" s="23">
        <v>437773</v>
      </c>
      <c r="AG1745">
        <f t="shared" si="27"/>
        <v>1.1898753345166898E-4</v>
      </c>
    </row>
    <row r="1746" spans="1:33">
      <c r="A1746" t="s">
        <v>96</v>
      </c>
      <c r="B1746" t="s">
        <v>1</v>
      </c>
      <c r="C1746">
        <v>1996</v>
      </c>
      <c r="D1746">
        <v>0</v>
      </c>
      <c r="E1746">
        <v>12.14</v>
      </c>
      <c r="F1746">
        <v>171526</v>
      </c>
      <c r="G1746">
        <v>54515</v>
      </c>
      <c r="H1746">
        <v>26327</v>
      </c>
      <c r="I1746">
        <v>251</v>
      </c>
      <c r="J1746">
        <v>4857</v>
      </c>
      <c r="K1746">
        <v>257476</v>
      </c>
      <c r="Z1746" s="24">
        <v>6.13E-2</v>
      </c>
      <c r="AA1746" s="23">
        <v>266798</v>
      </c>
      <c r="AB1746" s="23">
        <v>173643</v>
      </c>
      <c r="AC1746" s="23">
        <v>180591</v>
      </c>
      <c r="AD1746" s="23">
        <v>1634</v>
      </c>
      <c r="AE1746" s="23">
        <v>33036</v>
      </c>
      <c r="AF1746" s="23">
        <v>655702</v>
      </c>
      <c r="AG1746">
        <f t="shared" si="27"/>
        <v>1.7822104985763454E-4</v>
      </c>
    </row>
    <row r="1747" spans="1:33">
      <c r="A1747" t="s">
        <v>96</v>
      </c>
      <c r="B1747" t="s">
        <v>1</v>
      </c>
      <c r="C1747">
        <v>1997</v>
      </c>
      <c r="D1747">
        <v>0</v>
      </c>
      <c r="E1747">
        <v>5.61</v>
      </c>
      <c r="F1747">
        <v>175166</v>
      </c>
      <c r="G1747">
        <v>59595</v>
      </c>
      <c r="H1747">
        <v>12541</v>
      </c>
      <c r="I1747">
        <v>276</v>
      </c>
      <c r="J1747">
        <v>4409</v>
      </c>
      <c r="K1747">
        <v>251987</v>
      </c>
      <c r="Z1747" s="24">
        <v>6.1399999999999996E-2</v>
      </c>
      <c r="AA1747" s="23">
        <v>0</v>
      </c>
      <c r="AB1747" s="23">
        <v>413</v>
      </c>
      <c r="AC1747" s="23">
        <v>0</v>
      </c>
      <c r="AD1747" s="23">
        <v>0</v>
      </c>
      <c r="AE1747" s="23">
        <v>0</v>
      </c>
      <c r="AF1747" s="23">
        <v>413</v>
      </c>
      <c r="AG1747">
        <f t="shared" si="27"/>
        <v>1.1225418496695614E-7</v>
      </c>
    </row>
    <row r="1748" spans="1:33">
      <c r="A1748" t="s">
        <v>96</v>
      </c>
      <c r="B1748" t="s">
        <v>1</v>
      </c>
      <c r="C1748">
        <v>1998</v>
      </c>
      <c r="D1748">
        <v>0</v>
      </c>
      <c r="E1748">
        <v>7.89</v>
      </c>
      <c r="F1748">
        <v>172688</v>
      </c>
      <c r="G1748">
        <v>65432</v>
      </c>
      <c r="H1748">
        <v>8117</v>
      </c>
      <c r="I1748">
        <v>285</v>
      </c>
      <c r="J1748">
        <v>4394</v>
      </c>
      <c r="K1748">
        <v>250916</v>
      </c>
      <c r="Z1748" s="24">
        <v>6.1399999999999996E-2</v>
      </c>
      <c r="AA1748" s="23">
        <v>49917</v>
      </c>
      <c r="AB1748" s="23">
        <v>5363</v>
      </c>
      <c r="AC1748" s="23">
        <v>40962</v>
      </c>
      <c r="AD1748" s="23">
        <v>0</v>
      </c>
      <c r="AE1748" s="23">
        <v>1497</v>
      </c>
      <c r="AF1748" s="23">
        <v>97739</v>
      </c>
      <c r="AG1748">
        <f t="shared" si="27"/>
        <v>2.6565645967276818E-5</v>
      </c>
    </row>
    <row r="1749" spans="1:33">
      <c r="A1749" t="s">
        <v>96</v>
      </c>
      <c r="B1749" t="s">
        <v>1</v>
      </c>
      <c r="C1749">
        <v>1999</v>
      </c>
      <c r="D1749">
        <v>0</v>
      </c>
      <c r="E1749">
        <v>6.4</v>
      </c>
      <c r="F1749">
        <v>186043</v>
      </c>
      <c r="G1749">
        <v>69427</v>
      </c>
      <c r="H1749">
        <v>8809</v>
      </c>
      <c r="I1749">
        <v>316</v>
      </c>
      <c r="J1749">
        <v>5610</v>
      </c>
      <c r="K1749">
        <v>270205</v>
      </c>
      <c r="Z1749" s="24">
        <v>6.1399999999999996E-2</v>
      </c>
      <c r="AA1749" s="23">
        <v>395293</v>
      </c>
      <c r="AB1749" s="23">
        <v>212734</v>
      </c>
      <c r="AC1749" s="23">
        <v>200254</v>
      </c>
      <c r="AD1749" s="23">
        <v>0</v>
      </c>
      <c r="AE1749" s="23">
        <v>0</v>
      </c>
      <c r="AF1749" s="23">
        <v>808281</v>
      </c>
      <c r="AG1749">
        <f t="shared" si="27"/>
        <v>2.1969231205635901E-4</v>
      </c>
    </row>
    <row r="1750" spans="1:33">
      <c r="A1750" t="s">
        <v>96</v>
      </c>
      <c r="B1750" t="s">
        <v>1</v>
      </c>
      <c r="C1750">
        <v>2000</v>
      </c>
      <c r="D1750">
        <v>0</v>
      </c>
      <c r="E1750">
        <v>7.47</v>
      </c>
      <c r="F1750">
        <v>193554</v>
      </c>
      <c r="G1750">
        <v>72643</v>
      </c>
      <c r="H1750">
        <v>8806</v>
      </c>
      <c r="I1750">
        <v>329</v>
      </c>
      <c r="J1750">
        <v>3679</v>
      </c>
      <c r="K1750">
        <v>279011</v>
      </c>
      <c r="Z1750" s="24">
        <v>6.1500000000000006E-2</v>
      </c>
      <c r="AA1750" s="23">
        <v>25031</v>
      </c>
      <c r="AB1750" s="23">
        <v>3648</v>
      </c>
      <c r="AC1750" s="23">
        <v>19022</v>
      </c>
      <c r="AD1750" s="23">
        <v>0</v>
      </c>
      <c r="AE1750" s="23">
        <v>123246</v>
      </c>
      <c r="AF1750" s="23">
        <v>170947</v>
      </c>
      <c r="AG1750">
        <f t="shared" si="27"/>
        <v>4.6463719509797214E-5</v>
      </c>
    </row>
    <row r="1751" spans="1:33">
      <c r="A1751" t="s">
        <v>96</v>
      </c>
      <c r="B1751" t="s">
        <v>1</v>
      </c>
      <c r="C1751">
        <v>2001</v>
      </c>
      <c r="D1751">
        <v>0</v>
      </c>
      <c r="E1751">
        <v>5.13</v>
      </c>
      <c r="F1751">
        <v>196298</v>
      </c>
      <c r="G1751">
        <v>73528</v>
      </c>
      <c r="H1751">
        <v>7598</v>
      </c>
      <c r="I1751">
        <v>0</v>
      </c>
      <c r="J1751">
        <v>4311</v>
      </c>
      <c r="K1751">
        <v>281735</v>
      </c>
      <c r="Z1751" s="24">
        <v>6.1500000000000006E-2</v>
      </c>
      <c r="AA1751" s="23">
        <v>42368</v>
      </c>
      <c r="AB1751" s="23">
        <v>5160</v>
      </c>
      <c r="AC1751" s="23">
        <v>47011</v>
      </c>
      <c r="AD1751" s="23">
        <v>0</v>
      </c>
      <c r="AE1751" s="23">
        <v>159655</v>
      </c>
      <c r="AF1751" s="23">
        <v>254194</v>
      </c>
      <c r="AG1751">
        <f t="shared" si="27"/>
        <v>6.9090412332906647E-5</v>
      </c>
    </row>
    <row r="1752" spans="1:33">
      <c r="A1752" t="s">
        <v>96</v>
      </c>
      <c r="B1752" t="s">
        <v>1</v>
      </c>
      <c r="C1752">
        <v>2002</v>
      </c>
      <c r="D1752">
        <v>0</v>
      </c>
      <c r="E1752">
        <v>7.79</v>
      </c>
      <c r="F1752">
        <v>201021</v>
      </c>
      <c r="G1752">
        <v>76857</v>
      </c>
      <c r="H1752">
        <v>9012</v>
      </c>
      <c r="I1752">
        <v>0</v>
      </c>
      <c r="J1752">
        <v>4011</v>
      </c>
      <c r="K1752">
        <v>290901</v>
      </c>
      <c r="Z1752" s="24">
        <v>6.1500000000000006E-2</v>
      </c>
      <c r="AA1752" s="23">
        <v>252535</v>
      </c>
      <c r="AB1752" s="23">
        <v>255678</v>
      </c>
      <c r="AC1752" s="23">
        <v>32287</v>
      </c>
      <c r="AD1752" s="23">
        <v>0</v>
      </c>
      <c r="AE1752" s="23">
        <v>0</v>
      </c>
      <c r="AF1752" s="23">
        <v>540500</v>
      </c>
      <c r="AG1752">
        <f t="shared" si="27"/>
        <v>1.4690892729936995E-4</v>
      </c>
    </row>
    <row r="1753" spans="1:33">
      <c r="A1753" t="s">
        <v>96</v>
      </c>
      <c r="B1753" t="s">
        <v>1</v>
      </c>
      <c r="C1753">
        <v>2003</v>
      </c>
      <c r="D1753">
        <v>0</v>
      </c>
      <c r="E1753">
        <v>5.97</v>
      </c>
      <c r="F1753">
        <v>214781</v>
      </c>
      <c r="G1753">
        <v>83100</v>
      </c>
      <c r="H1753">
        <v>14750</v>
      </c>
      <c r="I1753">
        <v>0</v>
      </c>
      <c r="J1753">
        <v>0</v>
      </c>
      <c r="K1753">
        <v>312631</v>
      </c>
      <c r="Z1753" s="24">
        <v>6.1600000000000002E-2</v>
      </c>
      <c r="AA1753" s="23">
        <v>61393</v>
      </c>
      <c r="AB1753" s="23">
        <v>1890</v>
      </c>
      <c r="AC1753" s="23">
        <v>0</v>
      </c>
      <c r="AD1753" s="23">
        <v>22</v>
      </c>
      <c r="AE1753" s="23">
        <v>2373</v>
      </c>
      <c r="AF1753" s="23">
        <v>65678</v>
      </c>
      <c r="AG1753">
        <f t="shared" si="27"/>
        <v>1.7851405230653137E-5</v>
      </c>
    </row>
    <row r="1754" spans="1:33">
      <c r="A1754" t="s">
        <v>96</v>
      </c>
      <c r="B1754" t="s">
        <v>1</v>
      </c>
      <c r="C1754">
        <v>2004</v>
      </c>
      <c r="D1754">
        <v>0</v>
      </c>
      <c r="E1754">
        <v>5.56</v>
      </c>
      <c r="F1754">
        <v>229532</v>
      </c>
      <c r="G1754">
        <v>89127</v>
      </c>
      <c r="H1754">
        <v>15759</v>
      </c>
      <c r="I1754">
        <v>0</v>
      </c>
      <c r="J1754">
        <v>0</v>
      </c>
      <c r="K1754">
        <v>334418</v>
      </c>
      <c r="Z1754" s="24">
        <v>6.1699999999999998E-2</v>
      </c>
      <c r="AA1754" s="23">
        <v>82976</v>
      </c>
      <c r="AB1754" s="23">
        <v>51853</v>
      </c>
      <c r="AC1754" s="23">
        <v>0</v>
      </c>
      <c r="AD1754" s="23">
        <v>0</v>
      </c>
      <c r="AE1754" s="23">
        <v>14775</v>
      </c>
      <c r="AF1754" s="23">
        <v>149604</v>
      </c>
      <c r="AG1754">
        <f t="shared" si="27"/>
        <v>4.0662651544301467E-5</v>
      </c>
    </row>
    <row r="1755" spans="1:33">
      <c r="A1755" t="s">
        <v>96</v>
      </c>
      <c r="B1755" t="s">
        <v>1</v>
      </c>
      <c r="C1755">
        <v>2005</v>
      </c>
      <c r="D1755">
        <v>0</v>
      </c>
      <c r="E1755">
        <v>6.79</v>
      </c>
      <c r="F1755">
        <v>243294</v>
      </c>
      <c r="G1755">
        <v>95444</v>
      </c>
      <c r="H1755">
        <v>22755</v>
      </c>
      <c r="I1755">
        <v>0</v>
      </c>
      <c r="J1755">
        <v>0</v>
      </c>
      <c r="K1755">
        <v>361493</v>
      </c>
      <c r="Z1755" s="24">
        <v>6.1699999999999998E-2</v>
      </c>
      <c r="AA1755" s="23">
        <v>84565</v>
      </c>
      <c r="AB1755" s="23">
        <v>97691</v>
      </c>
      <c r="AC1755" s="23">
        <v>0</v>
      </c>
      <c r="AD1755" s="23">
        <v>0</v>
      </c>
      <c r="AE1755" s="23">
        <v>0</v>
      </c>
      <c r="AF1755" s="23">
        <v>182256</v>
      </c>
      <c r="AG1755">
        <f t="shared" si="27"/>
        <v>4.953752720420716E-5</v>
      </c>
    </row>
    <row r="1756" spans="1:33">
      <c r="A1756" t="s">
        <v>96</v>
      </c>
      <c r="B1756" t="s">
        <v>1</v>
      </c>
      <c r="C1756">
        <v>2006</v>
      </c>
      <c r="D1756">
        <v>0</v>
      </c>
      <c r="E1756">
        <v>6.06</v>
      </c>
      <c r="F1756">
        <v>265343</v>
      </c>
      <c r="G1756">
        <v>101980</v>
      </c>
      <c r="H1756">
        <v>23469</v>
      </c>
      <c r="I1756">
        <v>0</v>
      </c>
      <c r="J1756">
        <v>0</v>
      </c>
      <c r="K1756">
        <v>390792</v>
      </c>
      <c r="Z1756" s="24">
        <v>6.1699999999999998E-2</v>
      </c>
      <c r="AA1756" s="23">
        <v>150006</v>
      </c>
      <c r="AB1756" s="23">
        <v>70560</v>
      </c>
      <c r="AC1756" s="23">
        <v>32109</v>
      </c>
      <c r="AD1756" s="23">
        <v>289</v>
      </c>
      <c r="AE1756" s="23">
        <v>2306</v>
      </c>
      <c r="AF1756" s="23">
        <v>255270</v>
      </c>
      <c r="AG1756">
        <f t="shared" si="27"/>
        <v>6.9382871178002155E-5</v>
      </c>
    </row>
    <row r="1757" spans="1:33">
      <c r="A1757" t="s">
        <v>97</v>
      </c>
      <c r="B1757" t="s">
        <v>1</v>
      </c>
      <c r="C1757">
        <v>1988</v>
      </c>
      <c r="D1757">
        <v>0</v>
      </c>
      <c r="E1757">
        <v>2.91</v>
      </c>
      <c r="F1757">
        <v>11679</v>
      </c>
      <c r="G1757">
        <v>109508</v>
      </c>
      <c r="H1757">
        <v>0</v>
      </c>
      <c r="I1757">
        <v>118757</v>
      </c>
      <c r="J1757">
        <v>0</v>
      </c>
      <c r="K1757">
        <v>239944</v>
      </c>
      <c r="Z1757" s="24">
        <v>6.1699999999999998E-2</v>
      </c>
      <c r="AA1757" s="23">
        <v>243723</v>
      </c>
      <c r="AB1757" s="23">
        <v>45599</v>
      </c>
      <c r="AC1757" s="23">
        <v>51528</v>
      </c>
      <c r="AD1757" s="23">
        <v>596</v>
      </c>
      <c r="AE1757" s="23">
        <v>5333</v>
      </c>
      <c r="AF1757" s="23">
        <v>346779</v>
      </c>
      <c r="AG1757">
        <f t="shared" si="27"/>
        <v>9.4255191304252006E-5</v>
      </c>
    </row>
    <row r="1758" spans="1:33">
      <c r="A1758" t="s">
        <v>97</v>
      </c>
      <c r="B1758" t="s">
        <v>1</v>
      </c>
      <c r="C1758">
        <v>1989</v>
      </c>
      <c r="D1758">
        <v>0</v>
      </c>
      <c r="E1758">
        <v>3.74</v>
      </c>
      <c r="F1758">
        <v>111000</v>
      </c>
      <c r="G1758">
        <v>111000</v>
      </c>
      <c r="H1758">
        <v>0</v>
      </c>
      <c r="I1758">
        <v>19000</v>
      </c>
      <c r="J1758">
        <v>0</v>
      </c>
      <c r="K1758">
        <v>241000</v>
      </c>
      <c r="Z1758" s="24">
        <v>6.1699999999999998E-2</v>
      </c>
      <c r="AA1758" s="23">
        <v>90453</v>
      </c>
      <c r="AB1758" s="23">
        <v>380570</v>
      </c>
      <c r="AC1758" s="23">
        <v>0</v>
      </c>
      <c r="AD1758" s="23">
        <v>0</v>
      </c>
      <c r="AE1758" s="23">
        <v>0</v>
      </c>
      <c r="AF1758" s="23">
        <v>471023</v>
      </c>
      <c r="AG1758">
        <f t="shared" si="27"/>
        <v>1.2802494664816122E-4</v>
      </c>
    </row>
    <row r="1759" spans="1:33">
      <c r="A1759" t="s">
        <v>97</v>
      </c>
      <c r="B1759" t="s">
        <v>1</v>
      </c>
      <c r="C1759">
        <v>1990</v>
      </c>
      <c r="D1759">
        <v>0</v>
      </c>
      <c r="E1759">
        <v>3.24</v>
      </c>
      <c r="F1759">
        <v>116578</v>
      </c>
      <c r="G1759">
        <v>114336</v>
      </c>
      <c r="H1759">
        <v>0</v>
      </c>
      <c r="I1759">
        <v>18790</v>
      </c>
      <c r="J1759">
        <v>0</v>
      </c>
      <c r="K1759">
        <v>249704</v>
      </c>
      <c r="Z1759" s="24">
        <v>6.1699999999999998E-2</v>
      </c>
      <c r="AA1759" s="23">
        <v>3624889</v>
      </c>
      <c r="AB1759" s="23">
        <v>3719660</v>
      </c>
      <c r="AC1759" s="23">
        <v>3903166</v>
      </c>
      <c r="AD1759" s="23">
        <v>17903</v>
      </c>
      <c r="AE1759" s="23">
        <v>0</v>
      </c>
      <c r="AF1759" s="23">
        <v>11265618</v>
      </c>
      <c r="AG1759">
        <f t="shared" si="27"/>
        <v>3.0620163843561028E-3</v>
      </c>
    </row>
    <row r="1760" spans="1:33">
      <c r="A1760" t="s">
        <v>97</v>
      </c>
      <c r="B1760" t="s">
        <v>1</v>
      </c>
      <c r="C1760">
        <v>1991</v>
      </c>
      <c r="D1760">
        <v>0</v>
      </c>
      <c r="E1760">
        <v>3.06</v>
      </c>
      <c r="F1760">
        <v>121461</v>
      </c>
      <c r="G1760">
        <v>118444</v>
      </c>
      <c r="H1760">
        <v>0</v>
      </c>
      <c r="I1760">
        <v>19330</v>
      </c>
      <c r="J1760">
        <v>0</v>
      </c>
      <c r="K1760">
        <v>259235</v>
      </c>
      <c r="Z1760" s="24">
        <v>6.1799999999999994E-2</v>
      </c>
      <c r="AA1760" s="23">
        <v>23922</v>
      </c>
      <c r="AB1760" s="23">
        <v>46575</v>
      </c>
      <c r="AC1760" s="23">
        <v>0</v>
      </c>
      <c r="AD1760" s="23">
        <v>0</v>
      </c>
      <c r="AE1760" s="23">
        <v>0</v>
      </c>
      <c r="AF1760" s="23">
        <v>70497</v>
      </c>
      <c r="AG1760">
        <f t="shared" si="27"/>
        <v>1.9161218589868054E-5</v>
      </c>
    </row>
    <row r="1761" spans="1:33">
      <c r="A1761" t="s">
        <v>97</v>
      </c>
      <c r="B1761" t="s">
        <v>1</v>
      </c>
      <c r="C1761">
        <v>1992</v>
      </c>
      <c r="D1761">
        <v>0</v>
      </c>
      <c r="E1761">
        <v>3.93</v>
      </c>
      <c r="F1761">
        <v>115302</v>
      </c>
      <c r="G1761">
        <v>118930</v>
      </c>
      <c r="H1761">
        <v>0</v>
      </c>
      <c r="I1761">
        <v>19362</v>
      </c>
      <c r="J1761">
        <v>0</v>
      </c>
      <c r="K1761">
        <v>253594</v>
      </c>
      <c r="Z1761" s="24">
        <v>6.1799999999999994E-2</v>
      </c>
      <c r="AA1761" s="23">
        <v>44469</v>
      </c>
      <c r="AB1761" s="23">
        <v>57299</v>
      </c>
      <c r="AC1761" s="23">
        <v>0</v>
      </c>
      <c r="AD1761" s="23">
        <v>0</v>
      </c>
      <c r="AE1761" s="23">
        <v>0</v>
      </c>
      <c r="AF1761" s="23">
        <v>101768</v>
      </c>
      <c r="AG1761">
        <f t="shared" si="27"/>
        <v>2.7660735824981095E-5</v>
      </c>
    </row>
    <row r="1762" spans="1:33">
      <c r="A1762" t="s">
        <v>97</v>
      </c>
      <c r="B1762" t="s">
        <v>1</v>
      </c>
      <c r="C1762">
        <v>1993</v>
      </c>
      <c r="D1762">
        <v>0</v>
      </c>
      <c r="E1762">
        <v>5.42</v>
      </c>
      <c r="F1762">
        <v>123513</v>
      </c>
      <c r="G1762">
        <v>123217</v>
      </c>
      <c r="H1762">
        <v>0</v>
      </c>
      <c r="I1762">
        <v>19650</v>
      </c>
      <c r="J1762">
        <v>0</v>
      </c>
      <c r="K1762">
        <v>266380</v>
      </c>
      <c r="Z1762" s="24">
        <v>6.1799999999999994E-2</v>
      </c>
      <c r="AA1762" s="23">
        <v>180512</v>
      </c>
      <c r="AB1762" s="23">
        <v>39130</v>
      </c>
      <c r="AC1762" s="23">
        <v>57406</v>
      </c>
      <c r="AD1762" s="23">
        <v>0</v>
      </c>
      <c r="AE1762" s="23">
        <v>0</v>
      </c>
      <c r="AF1762" s="23">
        <v>277048</v>
      </c>
      <c r="AG1762">
        <f t="shared" si="27"/>
        <v>7.5302172970279083E-5</v>
      </c>
    </row>
    <row r="1763" spans="1:33">
      <c r="A1763" t="s">
        <v>97</v>
      </c>
      <c r="B1763" t="s">
        <v>1</v>
      </c>
      <c r="C1763">
        <v>1994</v>
      </c>
      <c r="D1763">
        <v>0</v>
      </c>
      <c r="E1763">
        <v>4.63</v>
      </c>
      <c r="F1763">
        <v>115960</v>
      </c>
      <c r="G1763">
        <v>134404</v>
      </c>
      <c r="H1763">
        <v>0</v>
      </c>
      <c r="I1763">
        <v>20689</v>
      </c>
      <c r="J1763">
        <v>0</v>
      </c>
      <c r="K1763">
        <v>271053</v>
      </c>
      <c r="Z1763" s="24">
        <v>6.1799999999999994E-2</v>
      </c>
      <c r="AA1763" s="23">
        <v>131022</v>
      </c>
      <c r="AB1763" s="23">
        <v>138616</v>
      </c>
      <c r="AC1763" s="23">
        <v>0</v>
      </c>
      <c r="AD1763" s="23">
        <v>0</v>
      </c>
      <c r="AE1763" s="23">
        <v>10514</v>
      </c>
      <c r="AF1763" s="23">
        <v>280152</v>
      </c>
      <c r="AG1763">
        <f t="shared" si="27"/>
        <v>7.6145846069885454E-5</v>
      </c>
    </row>
    <row r="1764" spans="1:33">
      <c r="A1764" t="s">
        <v>97</v>
      </c>
      <c r="B1764" t="s">
        <v>1</v>
      </c>
      <c r="C1764">
        <v>1995</v>
      </c>
      <c r="D1764">
        <v>0</v>
      </c>
      <c r="E1764">
        <v>4.01</v>
      </c>
      <c r="F1764">
        <v>114538</v>
      </c>
      <c r="G1764">
        <v>136616</v>
      </c>
      <c r="H1764">
        <v>0</v>
      </c>
      <c r="I1764">
        <v>21735</v>
      </c>
      <c r="J1764">
        <v>0</v>
      </c>
      <c r="K1764">
        <v>272889</v>
      </c>
      <c r="Z1764" s="24">
        <v>6.1799999999999994E-2</v>
      </c>
      <c r="AA1764" s="23">
        <v>13290941</v>
      </c>
      <c r="AB1764" s="23">
        <v>13752540</v>
      </c>
      <c r="AC1764" s="23">
        <v>19956199</v>
      </c>
      <c r="AD1764" s="23">
        <v>0</v>
      </c>
      <c r="AE1764" s="23">
        <v>708781</v>
      </c>
      <c r="AF1764" s="23">
        <v>47708461</v>
      </c>
      <c r="AG1764">
        <f t="shared" si="27"/>
        <v>1.2967250376713833E-2</v>
      </c>
    </row>
    <row r="1765" spans="1:33">
      <c r="A1765" t="s">
        <v>97</v>
      </c>
      <c r="B1765" t="s">
        <v>1</v>
      </c>
      <c r="C1765">
        <v>1996</v>
      </c>
      <c r="D1765">
        <v>0</v>
      </c>
      <c r="E1765">
        <v>4.67</v>
      </c>
      <c r="F1765">
        <v>121903</v>
      </c>
      <c r="G1765">
        <v>129991</v>
      </c>
      <c r="H1765">
        <v>0</v>
      </c>
      <c r="I1765">
        <v>22099</v>
      </c>
      <c r="J1765">
        <v>0</v>
      </c>
      <c r="K1765">
        <v>273993</v>
      </c>
      <c r="Z1765" s="24">
        <v>6.1900000000000004E-2</v>
      </c>
      <c r="AA1765" s="23">
        <v>25817</v>
      </c>
      <c r="AB1765" s="23">
        <v>3561</v>
      </c>
      <c r="AC1765" s="23">
        <v>15974</v>
      </c>
      <c r="AD1765" s="23">
        <v>0</v>
      </c>
      <c r="AE1765" s="23">
        <v>135017</v>
      </c>
      <c r="AF1765" s="23">
        <v>180369</v>
      </c>
      <c r="AG1765">
        <f t="shared" si="27"/>
        <v>4.9024637017687436E-5</v>
      </c>
    </row>
    <row r="1766" spans="1:33">
      <c r="A1766" t="s">
        <v>97</v>
      </c>
      <c r="B1766" t="s">
        <v>1</v>
      </c>
      <c r="C1766">
        <v>1997</v>
      </c>
      <c r="D1766">
        <v>0</v>
      </c>
      <c r="E1766">
        <v>3.96</v>
      </c>
      <c r="F1766">
        <v>119525</v>
      </c>
      <c r="G1766">
        <v>134019</v>
      </c>
      <c r="H1766">
        <v>0</v>
      </c>
      <c r="I1766">
        <v>0</v>
      </c>
      <c r="J1766">
        <v>21798</v>
      </c>
      <c r="K1766">
        <v>275342</v>
      </c>
      <c r="Z1766" s="24">
        <v>6.1900000000000004E-2</v>
      </c>
      <c r="AA1766" s="23">
        <v>41147</v>
      </c>
      <c r="AB1766" s="23">
        <v>50641</v>
      </c>
      <c r="AC1766" s="23">
        <v>168466</v>
      </c>
      <c r="AD1766" s="23">
        <v>0</v>
      </c>
      <c r="AE1766" s="23">
        <v>0</v>
      </c>
      <c r="AF1766" s="23">
        <v>260254</v>
      </c>
      <c r="AG1766">
        <f t="shared" si="27"/>
        <v>7.0737531850823728E-5</v>
      </c>
    </row>
    <row r="1767" spans="1:33">
      <c r="A1767" t="s">
        <v>97</v>
      </c>
      <c r="B1767" t="s">
        <v>1</v>
      </c>
      <c r="C1767">
        <v>1998</v>
      </c>
      <c r="D1767">
        <v>0</v>
      </c>
      <c r="E1767">
        <v>4.68</v>
      </c>
      <c r="F1767">
        <v>116125</v>
      </c>
      <c r="G1767">
        <v>125947</v>
      </c>
      <c r="H1767">
        <v>0</v>
      </c>
      <c r="I1767">
        <v>23440</v>
      </c>
      <c r="J1767">
        <v>0</v>
      </c>
      <c r="K1767">
        <v>265512</v>
      </c>
      <c r="Z1767" s="24">
        <v>6.1900000000000004E-2</v>
      </c>
      <c r="AA1767" s="23">
        <v>4392484</v>
      </c>
      <c r="AB1767" s="23">
        <v>5368469</v>
      </c>
      <c r="AC1767" s="23">
        <v>4808101</v>
      </c>
      <c r="AD1767" s="23">
        <v>29335</v>
      </c>
      <c r="AE1767" s="23">
        <v>0</v>
      </c>
      <c r="AF1767" s="23">
        <v>14598389</v>
      </c>
      <c r="AG1767">
        <f t="shared" si="27"/>
        <v>3.9678698765752488E-3</v>
      </c>
    </row>
    <row r="1768" spans="1:33">
      <c r="A1768" t="s">
        <v>97</v>
      </c>
      <c r="B1768" t="s">
        <v>1</v>
      </c>
      <c r="C1768">
        <v>1999</v>
      </c>
      <c r="D1768">
        <v>0</v>
      </c>
      <c r="E1768">
        <v>3.82</v>
      </c>
      <c r="F1768">
        <v>123769</v>
      </c>
      <c r="G1768">
        <v>127367</v>
      </c>
      <c r="H1768">
        <v>0</v>
      </c>
      <c r="I1768">
        <v>26383</v>
      </c>
      <c r="J1768">
        <v>0</v>
      </c>
      <c r="K1768">
        <v>277519</v>
      </c>
      <c r="Z1768" s="24">
        <v>6.1900000000000004E-2</v>
      </c>
      <c r="AA1768" s="23">
        <v>6225936</v>
      </c>
      <c r="AB1768" s="23">
        <v>5717035</v>
      </c>
      <c r="AC1768" s="23">
        <v>3602161</v>
      </c>
      <c r="AD1768" s="23">
        <v>98726</v>
      </c>
      <c r="AE1768" s="23">
        <v>0</v>
      </c>
      <c r="AF1768" s="23">
        <v>15643858</v>
      </c>
      <c r="AG1768">
        <f t="shared" si="27"/>
        <v>4.2520303378421219E-3</v>
      </c>
    </row>
    <row r="1769" spans="1:33">
      <c r="A1769" t="s">
        <v>97</v>
      </c>
      <c r="B1769" t="s">
        <v>1</v>
      </c>
      <c r="C1769">
        <v>2000</v>
      </c>
      <c r="D1769">
        <v>0</v>
      </c>
      <c r="E1769">
        <v>3.59</v>
      </c>
      <c r="F1769">
        <v>122269</v>
      </c>
      <c r="G1769">
        <v>136208</v>
      </c>
      <c r="H1769">
        <v>0</v>
      </c>
      <c r="I1769">
        <v>26843</v>
      </c>
      <c r="J1769">
        <v>0</v>
      </c>
      <c r="K1769">
        <v>285320</v>
      </c>
      <c r="Z1769" s="24">
        <v>6.2E-2</v>
      </c>
      <c r="AA1769" s="23">
        <v>19842</v>
      </c>
      <c r="AB1769" s="23">
        <v>25345</v>
      </c>
      <c r="AC1769" s="23">
        <v>3928</v>
      </c>
      <c r="AD1769" s="23">
        <v>164</v>
      </c>
      <c r="AE1769" s="23">
        <v>11812</v>
      </c>
      <c r="AF1769" s="23">
        <v>61091</v>
      </c>
      <c r="AG1769">
        <f t="shared" si="27"/>
        <v>1.6604649912388177E-5</v>
      </c>
    </row>
    <row r="1770" spans="1:33">
      <c r="A1770" t="s">
        <v>97</v>
      </c>
      <c r="B1770" t="s">
        <v>1</v>
      </c>
      <c r="C1770">
        <v>2001</v>
      </c>
      <c r="D1770">
        <v>0</v>
      </c>
      <c r="E1770">
        <v>3.65</v>
      </c>
      <c r="F1770">
        <v>116234</v>
      </c>
      <c r="G1770">
        <v>134748</v>
      </c>
      <c r="H1770">
        <v>0</v>
      </c>
      <c r="I1770">
        <v>0</v>
      </c>
      <c r="J1770">
        <v>24788</v>
      </c>
      <c r="K1770">
        <v>275770</v>
      </c>
      <c r="Z1770" s="24">
        <v>6.2E-2</v>
      </c>
      <c r="AA1770" s="23">
        <v>82989</v>
      </c>
      <c r="AB1770" s="23">
        <v>44249</v>
      </c>
      <c r="AC1770" s="23">
        <v>0</v>
      </c>
      <c r="AD1770" s="23">
        <v>118</v>
      </c>
      <c r="AE1770" s="23">
        <v>241176</v>
      </c>
      <c r="AF1770" s="23">
        <v>368532</v>
      </c>
      <c r="AG1770">
        <f t="shared" si="27"/>
        <v>1.0016769804901278E-4</v>
      </c>
    </row>
    <row r="1771" spans="1:33">
      <c r="A1771" t="s">
        <v>97</v>
      </c>
      <c r="B1771" t="s">
        <v>1</v>
      </c>
      <c r="C1771">
        <v>2002</v>
      </c>
      <c r="D1771">
        <v>0</v>
      </c>
      <c r="E1771">
        <v>3.96</v>
      </c>
      <c r="F1771">
        <v>116268</v>
      </c>
      <c r="G1771">
        <v>137633</v>
      </c>
      <c r="H1771">
        <v>0</v>
      </c>
      <c r="I1771">
        <v>0</v>
      </c>
      <c r="J1771">
        <v>25468</v>
      </c>
      <c r="K1771">
        <v>279369</v>
      </c>
      <c r="Z1771" s="24">
        <v>6.2E-2</v>
      </c>
      <c r="AA1771" s="23">
        <v>8602472</v>
      </c>
      <c r="AB1771" s="23">
        <v>5649617</v>
      </c>
      <c r="AC1771" s="23">
        <v>3580946</v>
      </c>
      <c r="AD1771" s="23">
        <v>66572</v>
      </c>
      <c r="AE1771" s="23">
        <v>0</v>
      </c>
      <c r="AF1771" s="23">
        <v>17899607</v>
      </c>
      <c r="AG1771">
        <f t="shared" si="27"/>
        <v>4.8651472034233001E-3</v>
      </c>
    </row>
    <row r="1772" spans="1:33">
      <c r="A1772" t="s">
        <v>97</v>
      </c>
      <c r="B1772" t="s">
        <v>1</v>
      </c>
      <c r="C1772">
        <v>2003</v>
      </c>
      <c r="D1772">
        <v>0</v>
      </c>
      <c r="E1772">
        <v>4.4000000000000004</v>
      </c>
      <c r="F1772">
        <v>112400</v>
      </c>
      <c r="G1772">
        <v>163276</v>
      </c>
      <c r="H1772">
        <v>0</v>
      </c>
      <c r="I1772">
        <v>0</v>
      </c>
      <c r="J1772">
        <v>0</v>
      </c>
      <c r="K1772">
        <v>275676</v>
      </c>
      <c r="Z1772" s="24">
        <v>6.2100000000000002E-2</v>
      </c>
      <c r="AA1772" s="23">
        <v>18510</v>
      </c>
      <c r="AB1772" s="23">
        <v>28720</v>
      </c>
      <c r="AC1772" s="23">
        <v>3332</v>
      </c>
      <c r="AD1772" s="23">
        <v>394</v>
      </c>
      <c r="AE1772" s="23">
        <v>9101</v>
      </c>
      <c r="AF1772" s="23">
        <v>60057</v>
      </c>
      <c r="AG1772">
        <f t="shared" si="27"/>
        <v>1.6323606747119818E-5</v>
      </c>
    </row>
    <row r="1773" spans="1:33">
      <c r="A1773" t="s">
        <v>97</v>
      </c>
      <c r="B1773" t="s">
        <v>1</v>
      </c>
      <c r="C1773">
        <v>2004</v>
      </c>
      <c r="D1773">
        <v>0</v>
      </c>
      <c r="E1773">
        <v>3.92</v>
      </c>
      <c r="F1773">
        <v>136883</v>
      </c>
      <c r="G1773">
        <v>135973</v>
      </c>
      <c r="H1773">
        <v>0</v>
      </c>
      <c r="I1773">
        <v>0</v>
      </c>
      <c r="J1773">
        <v>0</v>
      </c>
      <c r="K1773">
        <v>272856</v>
      </c>
      <c r="Z1773" s="24">
        <v>6.2100000000000002E-2</v>
      </c>
      <c r="AA1773" s="23">
        <v>56606</v>
      </c>
      <c r="AB1773" s="23">
        <v>23710</v>
      </c>
      <c r="AC1773" s="23">
        <v>30945</v>
      </c>
      <c r="AD1773" s="23">
        <v>0</v>
      </c>
      <c r="AE1773" s="23">
        <v>0</v>
      </c>
      <c r="AF1773" s="23">
        <v>111261</v>
      </c>
      <c r="AG1773">
        <f t="shared" si="27"/>
        <v>3.0240951267817208E-5</v>
      </c>
    </row>
    <row r="1774" spans="1:33">
      <c r="A1774" t="s">
        <v>97</v>
      </c>
      <c r="B1774" t="s">
        <v>1</v>
      </c>
      <c r="C1774">
        <v>2005</v>
      </c>
      <c r="D1774">
        <v>0</v>
      </c>
      <c r="E1774">
        <v>4.4400000000000004</v>
      </c>
      <c r="F1774">
        <v>138820</v>
      </c>
      <c r="G1774">
        <v>138303</v>
      </c>
      <c r="H1774">
        <v>0</v>
      </c>
      <c r="I1774">
        <v>0</v>
      </c>
      <c r="J1774">
        <v>0</v>
      </c>
      <c r="K1774">
        <v>277123</v>
      </c>
      <c r="Z1774" s="24">
        <v>6.2100000000000002E-2</v>
      </c>
      <c r="AA1774" s="23">
        <v>136595</v>
      </c>
      <c r="AB1774" s="23">
        <v>98064</v>
      </c>
      <c r="AC1774" s="23">
        <v>15878</v>
      </c>
      <c r="AD1774" s="23">
        <v>0</v>
      </c>
      <c r="AE1774" s="23">
        <v>0</v>
      </c>
      <c r="AF1774" s="23">
        <v>250537</v>
      </c>
      <c r="AG1774">
        <f t="shared" si="27"/>
        <v>6.809643278224283E-5</v>
      </c>
    </row>
    <row r="1775" spans="1:33">
      <c r="A1775" t="s">
        <v>97</v>
      </c>
      <c r="B1775" t="s">
        <v>1</v>
      </c>
      <c r="C1775">
        <v>2006</v>
      </c>
      <c r="D1775">
        <v>0</v>
      </c>
      <c r="E1775">
        <v>4.22</v>
      </c>
      <c r="F1775">
        <v>140810</v>
      </c>
      <c r="G1775">
        <v>131042</v>
      </c>
      <c r="H1775">
        <v>0</v>
      </c>
      <c r="I1775">
        <v>0</v>
      </c>
      <c r="J1775">
        <v>0</v>
      </c>
      <c r="K1775">
        <v>271852</v>
      </c>
      <c r="Z1775" s="24">
        <v>6.2100000000000002E-2</v>
      </c>
      <c r="AA1775" s="23">
        <v>60888</v>
      </c>
      <c r="AB1775" s="23">
        <v>155463</v>
      </c>
      <c r="AC1775" s="23">
        <v>0</v>
      </c>
      <c r="AD1775" s="23">
        <v>2469</v>
      </c>
      <c r="AE1775" s="23">
        <v>46519</v>
      </c>
      <c r="AF1775" s="23">
        <v>265339</v>
      </c>
      <c r="AG1775">
        <f t="shared" si="27"/>
        <v>7.2119644515610592E-5</v>
      </c>
    </row>
    <row r="1776" spans="1:33">
      <c r="A1776" t="s">
        <v>98</v>
      </c>
      <c r="B1776" t="s">
        <v>1</v>
      </c>
      <c r="C1776">
        <v>1988</v>
      </c>
      <c r="D1776">
        <v>0</v>
      </c>
      <c r="E1776">
        <v>6.87</v>
      </c>
      <c r="F1776">
        <v>148980</v>
      </c>
      <c r="G1776">
        <v>24762</v>
      </c>
      <c r="H1776">
        <v>46187</v>
      </c>
      <c r="I1776">
        <v>457</v>
      </c>
      <c r="J1776">
        <v>0</v>
      </c>
      <c r="K1776">
        <v>220386</v>
      </c>
      <c r="Z1776" s="24">
        <v>6.2199999999999998E-2</v>
      </c>
      <c r="AA1776" s="23">
        <v>88553</v>
      </c>
      <c r="AB1776" s="23">
        <v>361481</v>
      </c>
      <c r="AC1776" s="23">
        <v>0</v>
      </c>
      <c r="AD1776" s="23">
        <v>0</v>
      </c>
      <c r="AE1776" s="23">
        <v>0</v>
      </c>
      <c r="AF1776" s="23">
        <v>450034</v>
      </c>
      <c r="AG1776">
        <f t="shared" si="27"/>
        <v>1.2232009655549427E-4</v>
      </c>
    </row>
    <row r="1777" spans="1:33">
      <c r="A1777" t="s">
        <v>98</v>
      </c>
      <c r="B1777" t="s">
        <v>1</v>
      </c>
      <c r="C1777">
        <v>1989</v>
      </c>
      <c r="D1777">
        <v>0</v>
      </c>
      <c r="E1777">
        <v>7.55</v>
      </c>
      <c r="F1777">
        <v>165346</v>
      </c>
      <c r="G1777">
        <v>26787</v>
      </c>
      <c r="H1777">
        <v>36390</v>
      </c>
      <c r="I1777">
        <v>459</v>
      </c>
      <c r="J1777">
        <v>0</v>
      </c>
      <c r="K1777">
        <v>228982</v>
      </c>
      <c r="Z1777" s="24">
        <v>6.2199999999999998E-2</v>
      </c>
      <c r="AA1777" s="23">
        <v>3109816</v>
      </c>
      <c r="AB1777" s="23">
        <v>3406116</v>
      </c>
      <c r="AC1777" s="23">
        <v>1359805</v>
      </c>
      <c r="AD1777" s="23">
        <v>95922</v>
      </c>
      <c r="AE1777" s="23">
        <v>817170</v>
      </c>
      <c r="AF1777" s="23">
        <v>8788829</v>
      </c>
      <c r="AG1777">
        <f t="shared" si="27"/>
        <v>2.3888204266560489E-3</v>
      </c>
    </row>
    <row r="1778" spans="1:33">
      <c r="A1778" t="s">
        <v>98</v>
      </c>
      <c r="B1778" t="s">
        <v>1</v>
      </c>
      <c r="C1778">
        <v>1990</v>
      </c>
      <c r="D1778">
        <v>0</v>
      </c>
      <c r="E1778">
        <v>6.99</v>
      </c>
      <c r="F1778">
        <v>167287</v>
      </c>
      <c r="G1778">
        <v>24728</v>
      </c>
      <c r="H1778">
        <v>23608</v>
      </c>
      <c r="I1778">
        <v>464</v>
      </c>
      <c r="J1778">
        <v>164</v>
      </c>
      <c r="K1778">
        <v>216251</v>
      </c>
      <c r="Z1778" s="24">
        <v>6.2300000000000001E-2</v>
      </c>
      <c r="AA1778" s="23">
        <v>87590</v>
      </c>
      <c r="AB1778" s="23">
        <v>40543</v>
      </c>
      <c r="AC1778" s="23">
        <v>0</v>
      </c>
      <c r="AD1778" s="23">
        <v>57</v>
      </c>
      <c r="AE1778" s="23">
        <v>41604</v>
      </c>
      <c r="AF1778" s="23">
        <v>169794</v>
      </c>
      <c r="AG1778">
        <f t="shared" si="27"/>
        <v>4.6150331918351938E-5</v>
      </c>
    </row>
    <row r="1779" spans="1:33">
      <c r="A1779" t="s">
        <v>98</v>
      </c>
      <c r="B1779" t="s">
        <v>1</v>
      </c>
      <c r="C1779">
        <v>1991</v>
      </c>
      <c r="D1779">
        <v>0</v>
      </c>
      <c r="E1779">
        <v>7.81</v>
      </c>
      <c r="F1779">
        <v>169491</v>
      </c>
      <c r="G1779">
        <v>24703</v>
      </c>
      <c r="H1779">
        <v>3028</v>
      </c>
      <c r="I1779">
        <v>461</v>
      </c>
      <c r="J1779">
        <v>136</v>
      </c>
      <c r="K1779">
        <v>197819</v>
      </c>
      <c r="Z1779" s="24">
        <v>6.2300000000000001E-2</v>
      </c>
      <c r="AA1779" s="23">
        <v>234392</v>
      </c>
      <c r="AB1779" s="23">
        <v>88687</v>
      </c>
      <c r="AC1779" s="23">
        <v>92780</v>
      </c>
      <c r="AD1779" s="23">
        <v>0</v>
      </c>
      <c r="AE1779" s="23">
        <v>0</v>
      </c>
      <c r="AF1779" s="23">
        <v>415859</v>
      </c>
      <c r="AG1779">
        <f t="shared" si="27"/>
        <v>1.1303126660090414E-4</v>
      </c>
    </row>
    <row r="1780" spans="1:33">
      <c r="A1780" t="s">
        <v>98</v>
      </c>
      <c r="B1780" t="s">
        <v>1</v>
      </c>
      <c r="C1780">
        <v>1992</v>
      </c>
      <c r="D1780">
        <v>0</v>
      </c>
      <c r="E1780">
        <v>8.43</v>
      </c>
      <c r="F1780">
        <v>160799</v>
      </c>
      <c r="G1780">
        <v>23884</v>
      </c>
      <c r="H1780">
        <v>121</v>
      </c>
      <c r="I1780">
        <v>474</v>
      </c>
      <c r="J1780">
        <v>153</v>
      </c>
      <c r="K1780">
        <v>185431</v>
      </c>
      <c r="Z1780" s="24">
        <v>6.2300000000000001E-2</v>
      </c>
      <c r="AA1780" s="23">
        <v>262901</v>
      </c>
      <c r="AB1780" s="23">
        <v>270636</v>
      </c>
      <c r="AC1780" s="23">
        <v>41276</v>
      </c>
      <c r="AD1780" s="23">
        <v>0</v>
      </c>
      <c r="AE1780" s="23">
        <v>0</v>
      </c>
      <c r="AF1780" s="23">
        <v>574813</v>
      </c>
      <c r="AG1780">
        <f t="shared" si="27"/>
        <v>1.5623526591624929E-4</v>
      </c>
    </row>
    <row r="1781" spans="1:33">
      <c r="A1781" t="s">
        <v>98</v>
      </c>
      <c r="B1781" t="s">
        <v>1</v>
      </c>
      <c r="C1781">
        <v>1993</v>
      </c>
      <c r="D1781">
        <v>0</v>
      </c>
      <c r="E1781">
        <v>7.07</v>
      </c>
      <c r="F1781">
        <v>178639</v>
      </c>
      <c r="G1781">
        <v>25468</v>
      </c>
      <c r="H1781">
        <v>130</v>
      </c>
      <c r="I1781">
        <v>462</v>
      </c>
      <c r="J1781">
        <v>56</v>
      </c>
      <c r="K1781">
        <v>204755</v>
      </c>
      <c r="Z1781" s="24">
        <v>6.2300000000000001E-2</v>
      </c>
      <c r="AA1781" s="23">
        <v>8009994</v>
      </c>
      <c r="AB1781" s="23">
        <v>5041838</v>
      </c>
      <c r="AC1781" s="23">
        <v>3239228</v>
      </c>
      <c r="AD1781" s="23">
        <v>63565</v>
      </c>
      <c r="AE1781" s="23">
        <v>0</v>
      </c>
      <c r="AF1781" s="23">
        <v>16354625</v>
      </c>
      <c r="AG1781">
        <f t="shared" si="27"/>
        <v>4.4452181593588498E-3</v>
      </c>
    </row>
    <row r="1782" spans="1:33">
      <c r="A1782" t="s">
        <v>98</v>
      </c>
      <c r="B1782" t="s">
        <v>1</v>
      </c>
      <c r="C1782">
        <v>1994</v>
      </c>
      <c r="D1782">
        <v>0</v>
      </c>
      <c r="E1782">
        <v>7.69</v>
      </c>
      <c r="F1782">
        <v>175816</v>
      </c>
      <c r="G1782">
        <v>26440</v>
      </c>
      <c r="H1782">
        <v>0</v>
      </c>
      <c r="I1782">
        <v>466</v>
      </c>
      <c r="J1782">
        <v>99</v>
      </c>
      <c r="K1782">
        <v>202821</v>
      </c>
      <c r="Z1782" s="24">
        <v>6.2400000000000004E-2</v>
      </c>
      <c r="AA1782" s="23">
        <v>19398</v>
      </c>
      <c r="AB1782" s="23">
        <v>24947</v>
      </c>
      <c r="AC1782" s="23">
        <v>4592</v>
      </c>
      <c r="AD1782" s="23">
        <v>164</v>
      </c>
      <c r="AE1782" s="23">
        <v>9944</v>
      </c>
      <c r="AF1782" s="23">
        <v>59045</v>
      </c>
      <c r="AG1782">
        <f t="shared" si="27"/>
        <v>1.6048543223665678E-5</v>
      </c>
    </row>
    <row r="1783" spans="1:33">
      <c r="A1783" t="s">
        <v>98</v>
      </c>
      <c r="B1783" t="s">
        <v>1</v>
      </c>
      <c r="C1783">
        <v>1995</v>
      </c>
      <c r="D1783">
        <v>0</v>
      </c>
      <c r="E1783">
        <v>7.42</v>
      </c>
      <c r="F1783">
        <v>171164</v>
      </c>
      <c r="G1783">
        <v>25581</v>
      </c>
      <c r="H1783">
        <v>0</v>
      </c>
      <c r="I1783">
        <v>469</v>
      </c>
      <c r="J1783">
        <v>72</v>
      </c>
      <c r="K1783">
        <v>197286</v>
      </c>
      <c r="Z1783" s="24">
        <v>6.2400000000000004E-2</v>
      </c>
      <c r="AA1783" s="23">
        <v>42747</v>
      </c>
      <c r="AB1783" s="23">
        <v>61791</v>
      </c>
      <c r="AC1783" s="23">
        <v>67</v>
      </c>
      <c r="AD1783" s="23">
        <v>0</v>
      </c>
      <c r="AE1783" s="23">
        <v>0</v>
      </c>
      <c r="AF1783" s="23">
        <v>104605</v>
      </c>
      <c r="AG1783">
        <f t="shared" si="27"/>
        <v>2.8431837817114882E-5</v>
      </c>
    </row>
    <row r="1784" spans="1:33">
      <c r="A1784" t="s">
        <v>98</v>
      </c>
      <c r="B1784" t="s">
        <v>1</v>
      </c>
      <c r="C1784">
        <v>1996</v>
      </c>
      <c r="D1784">
        <v>0</v>
      </c>
      <c r="E1784">
        <v>6.82</v>
      </c>
      <c r="F1784">
        <v>186880</v>
      </c>
      <c r="G1784">
        <v>26581</v>
      </c>
      <c r="H1784">
        <v>0</v>
      </c>
      <c r="I1784">
        <v>465</v>
      </c>
      <c r="J1784">
        <v>75</v>
      </c>
      <c r="K1784">
        <v>214001</v>
      </c>
      <c r="Z1784" s="24">
        <v>6.2400000000000004E-2</v>
      </c>
      <c r="AA1784" s="23">
        <v>68357</v>
      </c>
      <c r="AB1784" s="23">
        <v>17690</v>
      </c>
      <c r="AC1784" s="23">
        <v>34682</v>
      </c>
      <c r="AD1784" s="23">
        <v>0</v>
      </c>
      <c r="AE1784" s="23">
        <v>0</v>
      </c>
      <c r="AF1784" s="23">
        <v>120729</v>
      </c>
      <c r="AG1784">
        <f t="shared" si="27"/>
        <v>3.2814371663137157E-5</v>
      </c>
    </row>
    <row r="1785" spans="1:33">
      <c r="A1785" t="s">
        <v>98</v>
      </c>
      <c r="B1785" t="s">
        <v>1</v>
      </c>
      <c r="C1785">
        <v>1997</v>
      </c>
      <c r="D1785">
        <v>0</v>
      </c>
      <c r="E1785">
        <v>7.29</v>
      </c>
      <c r="F1785">
        <v>184154</v>
      </c>
      <c r="G1785">
        <v>27857</v>
      </c>
      <c r="H1785">
        <v>0</v>
      </c>
      <c r="I1785">
        <v>468</v>
      </c>
      <c r="J1785">
        <v>73</v>
      </c>
      <c r="K1785">
        <v>212552</v>
      </c>
      <c r="Z1785" s="24">
        <v>6.25E-2</v>
      </c>
      <c r="AA1785" s="23">
        <v>10000</v>
      </c>
      <c r="AB1785" s="23">
        <v>4000</v>
      </c>
      <c r="AC1785" s="23">
        <v>0</v>
      </c>
      <c r="AD1785" s="23">
        <v>0</v>
      </c>
      <c r="AE1785" s="23">
        <v>0</v>
      </c>
      <c r="AF1785" s="23">
        <v>14000</v>
      </c>
      <c r="AG1785">
        <f t="shared" si="27"/>
        <v>3.8052266090493603E-6</v>
      </c>
    </row>
    <row r="1786" spans="1:33">
      <c r="A1786" t="s">
        <v>98</v>
      </c>
      <c r="B1786" t="s">
        <v>1</v>
      </c>
      <c r="C1786">
        <v>1998</v>
      </c>
      <c r="D1786">
        <v>0</v>
      </c>
      <c r="E1786">
        <v>6.31</v>
      </c>
      <c r="F1786">
        <v>188023</v>
      </c>
      <c r="G1786">
        <v>31350</v>
      </c>
      <c r="H1786">
        <v>0</v>
      </c>
      <c r="I1786">
        <v>547</v>
      </c>
      <c r="J1786">
        <v>71</v>
      </c>
      <c r="K1786">
        <v>219991</v>
      </c>
      <c r="Z1786" s="24">
        <v>6.25E-2</v>
      </c>
      <c r="AA1786" s="23">
        <v>37474</v>
      </c>
      <c r="AB1786" s="23">
        <v>22003</v>
      </c>
      <c r="AC1786" s="23">
        <v>946</v>
      </c>
      <c r="AD1786" s="23">
        <v>0</v>
      </c>
      <c r="AE1786" s="23">
        <v>0</v>
      </c>
      <c r="AF1786" s="23">
        <v>60423</v>
      </c>
      <c r="AG1786">
        <f t="shared" si="27"/>
        <v>1.6423086242756394E-5</v>
      </c>
    </row>
    <row r="1787" spans="1:33">
      <c r="A1787" t="s">
        <v>98</v>
      </c>
      <c r="B1787" t="s">
        <v>1</v>
      </c>
      <c r="C1787">
        <v>1999</v>
      </c>
      <c r="D1787">
        <v>0</v>
      </c>
      <c r="E1787">
        <v>6.62</v>
      </c>
      <c r="F1787">
        <v>194083</v>
      </c>
      <c r="G1787">
        <v>31071</v>
      </c>
      <c r="H1787">
        <v>0</v>
      </c>
      <c r="I1787">
        <v>561</v>
      </c>
      <c r="J1787">
        <v>69</v>
      </c>
      <c r="K1787">
        <v>225784</v>
      </c>
      <c r="Z1787" s="24">
        <v>6.25E-2</v>
      </c>
      <c r="AA1787" s="23">
        <v>108876</v>
      </c>
      <c r="AB1787" s="23">
        <v>71677</v>
      </c>
      <c r="AC1787" s="23">
        <v>94109</v>
      </c>
      <c r="AD1787" s="23">
        <v>176</v>
      </c>
      <c r="AE1787" s="23">
        <v>261342</v>
      </c>
      <c r="AF1787" s="23">
        <v>536180</v>
      </c>
      <c r="AG1787">
        <f t="shared" si="27"/>
        <v>1.4573474308857758E-4</v>
      </c>
    </row>
    <row r="1788" spans="1:33">
      <c r="A1788" t="s">
        <v>98</v>
      </c>
      <c r="B1788" t="s">
        <v>1</v>
      </c>
      <c r="C1788">
        <v>2000</v>
      </c>
      <c r="D1788">
        <v>0</v>
      </c>
      <c r="E1788">
        <v>6.92</v>
      </c>
      <c r="F1788">
        <v>195001</v>
      </c>
      <c r="G1788">
        <v>30285</v>
      </c>
      <c r="H1788">
        <v>0</v>
      </c>
      <c r="I1788">
        <v>591</v>
      </c>
      <c r="J1788">
        <v>95</v>
      </c>
      <c r="K1788">
        <v>225972</v>
      </c>
      <c r="Z1788" s="24">
        <v>6.2600000000000003E-2</v>
      </c>
      <c r="AA1788" s="23">
        <v>1526</v>
      </c>
      <c r="AB1788" s="23">
        <v>628</v>
      </c>
      <c r="AC1788" s="23">
        <v>0</v>
      </c>
      <c r="AD1788" s="23">
        <v>0</v>
      </c>
      <c r="AE1788" s="23">
        <v>496</v>
      </c>
      <c r="AF1788" s="23">
        <v>2650</v>
      </c>
      <c r="AG1788">
        <f t="shared" si="27"/>
        <v>7.2027503671291468E-7</v>
      </c>
    </row>
    <row r="1789" spans="1:33">
      <c r="A1789" t="s">
        <v>98</v>
      </c>
      <c r="B1789" t="s">
        <v>1</v>
      </c>
      <c r="C1789">
        <v>2001</v>
      </c>
      <c r="D1789">
        <v>0</v>
      </c>
      <c r="E1789">
        <v>7.64</v>
      </c>
      <c r="F1789">
        <v>181421</v>
      </c>
      <c r="G1789">
        <v>30799</v>
      </c>
      <c r="H1789">
        <v>0</v>
      </c>
      <c r="I1789">
        <v>0</v>
      </c>
      <c r="J1789">
        <v>762</v>
      </c>
      <c r="K1789">
        <v>212982</v>
      </c>
      <c r="Z1789" s="24">
        <v>6.2600000000000003E-2</v>
      </c>
      <c r="AA1789" s="23">
        <v>8762</v>
      </c>
      <c r="AB1789" s="23">
        <v>3187</v>
      </c>
      <c r="AC1789" s="23">
        <v>80</v>
      </c>
      <c r="AD1789" s="23">
        <v>128</v>
      </c>
      <c r="AE1789" s="23">
        <v>1788</v>
      </c>
      <c r="AF1789" s="23">
        <v>13945</v>
      </c>
      <c r="AG1789">
        <f t="shared" si="27"/>
        <v>3.7902775045138094E-6</v>
      </c>
    </row>
    <row r="1790" spans="1:33">
      <c r="A1790" t="s">
        <v>98</v>
      </c>
      <c r="B1790" t="s">
        <v>1</v>
      </c>
      <c r="C1790">
        <v>2002</v>
      </c>
      <c r="D1790">
        <v>0</v>
      </c>
      <c r="E1790">
        <v>7.92</v>
      </c>
      <c r="F1790">
        <v>179499</v>
      </c>
      <c r="G1790">
        <v>29384</v>
      </c>
      <c r="H1790">
        <v>0</v>
      </c>
      <c r="I1790">
        <v>0</v>
      </c>
      <c r="J1790">
        <v>750</v>
      </c>
      <c r="K1790">
        <v>209633</v>
      </c>
      <c r="Z1790" s="24">
        <v>6.2600000000000003E-2</v>
      </c>
      <c r="AA1790" s="23">
        <v>24820</v>
      </c>
      <c r="AB1790" s="23">
        <v>3867</v>
      </c>
      <c r="AC1790" s="23">
        <v>0</v>
      </c>
      <c r="AD1790" s="23">
        <v>0</v>
      </c>
      <c r="AE1790" s="23">
        <v>0</v>
      </c>
      <c r="AF1790" s="23">
        <v>28687</v>
      </c>
      <c r="AG1790">
        <f t="shared" si="27"/>
        <v>7.7971811238427867E-6</v>
      </c>
    </row>
    <row r="1791" spans="1:33">
      <c r="A1791" t="s">
        <v>98</v>
      </c>
      <c r="B1791" t="s">
        <v>1</v>
      </c>
      <c r="C1791">
        <v>2003</v>
      </c>
      <c r="D1791">
        <v>0</v>
      </c>
      <c r="E1791">
        <v>5.96</v>
      </c>
      <c r="F1791">
        <v>180250</v>
      </c>
      <c r="G1791">
        <v>29888</v>
      </c>
      <c r="H1791">
        <v>0</v>
      </c>
      <c r="I1791">
        <v>0</v>
      </c>
      <c r="J1791">
        <v>0</v>
      </c>
      <c r="K1791">
        <v>210138</v>
      </c>
      <c r="Z1791" s="24">
        <v>6.2600000000000003E-2</v>
      </c>
      <c r="AA1791" s="23">
        <v>211947</v>
      </c>
      <c r="AB1791" s="23">
        <v>95029</v>
      </c>
      <c r="AC1791" s="23">
        <v>184645</v>
      </c>
      <c r="AD1791" s="23">
        <v>0</v>
      </c>
      <c r="AE1791" s="23">
        <v>0</v>
      </c>
      <c r="AF1791" s="23">
        <v>491621</v>
      </c>
      <c r="AG1791">
        <f t="shared" si="27"/>
        <v>1.3362352219767541E-4</v>
      </c>
    </row>
    <row r="1792" spans="1:33">
      <c r="A1792" t="s">
        <v>98</v>
      </c>
      <c r="B1792" t="s">
        <v>1</v>
      </c>
      <c r="C1792">
        <v>2004</v>
      </c>
      <c r="D1792">
        <v>0</v>
      </c>
      <c r="E1792">
        <v>7.12</v>
      </c>
      <c r="F1792">
        <v>177435</v>
      </c>
      <c r="G1792">
        <v>30888</v>
      </c>
      <c r="H1792">
        <v>84</v>
      </c>
      <c r="I1792">
        <v>0</v>
      </c>
      <c r="J1792">
        <v>0</v>
      </c>
      <c r="K1792">
        <v>208407</v>
      </c>
      <c r="Z1792" s="24">
        <v>6.2600000000000003E-2</v>
      </c>
      <c r="AA1792" s="23">
        <v>15334603</v>
      </c>
      <c r="AB1792" s="23">
        <v>15949208</v>
      </c>
      <c r="AC1792" s="23">
        <v>20471543</v>
      </c>
      <c r="AD1792" s="23">
        <v>0</v>
      </c>
      <c r="AE1792" s="23">
        <v>41982</v>
      </c>
      <c r="AF1792" s="23">
        <v>51797336</v>
      </c>
      <c r="AG1792">
        <f t="shared" si="27"/>
        <v>1.4078614373219311E-2</v>
      </c>
    </row>
    <row r="1793" spans="1:33">
      <c r="A1793" t="s">
        <v>98</v>
      </c>
      <c r="B1793" t="s">
        <v>1</v>
      </c>
      <c r="C1793">
        <v>2005</v>
      </c>
      <c r="D1793">
        <v>0</v>
      </c>
      <c r="E1793">
        <v>7.17</v>
      </c>
      <c r="F1793">
        <v>184786</v>
      </c>
      <c r="G1793">
        <v>32681</v>
      </c>
      <c r="H1793">
        <v>73</v>
      </c>
      <c r="I1793">
        <v>0</v>
      </c>
      <c r="J1793">
        <v>0</v>
      </c>
      <c r="K1793">
        <v>217540</v>
      </c>
      <c r="Z1793" s="24">
        <v>6.2699999999999992E-2</v>
      </c>
      <c r="AA1793" s="23">
        <v>50394</v>
      </c>
      <c r="AB1793" s="23">
        <v>10867</v>
      </c>
      <c r="AC1793" s="23">
        <v>0</v>
      </c>
      <c r="AD1793" s="23">
        <v>0</v>
      </c>
      <c r="AE1793" s="23">
        <v>0</v>
      </c>
      <c r="AF1793" s="23">
        <v>61261</v>
      </c>
      <c r="AG1793">
        <f t="shared" si="27"/>
        <v>1.6650856235498063E-5</v>
      </c>
    </row>
    <row r="1794" spans="1:33">
      <c r="A1794" t="s">
        <v>98</v>
      </c>
      <c r="B1794" t="s">
        <v>1</v>
      </c>
      <c r="C1794">
        <v>2006</v>
      </c>
      <c r="D1794">
        <v>0</v>
      </c>
      <c r="E1794">
        <v>5.95</v>
      </c>
      <c r="F1794">
        <v>192082</v>
      </c>
      <c r="G1794">
        <v>35678</v>
      </c>
      <c r="H1794">
        <v>75</v>
      </c>
      <c r="I1794">
        <v>0</v>
      </c>
      <c r="J1794">
        <v>0</v>
      </c>
      <c r="K1794">
        <v>227835</v>
      </c>
      <c r="Z1794" s="24">
        <v>6.2699999999999992E-2</v>
      </c>
      <c r="AA1794" s="23">
        <v>218535</v>
      </c>
      <c r="AB1794" s="23">
        <v>261921</v>
      </c>
      <c r="AC1794" s="23">
        <v>0</v>
      </c>
      <c r="AD1794" s="23">
        <v>2312</v>
      </c>
      <c r="AE1794" s="23">
        <v>112469</v>
      </c>
      <c r="AF1794" s="23">
        <v>595237</v>
      </c>
      <c r="AG1794">
        <f t="shared" si="27"/>
        <v>1.6178654793505101E-4</v>
      </c>
    </row>
    <row r="1795" spans="1:33">
      <c r="A1795" t="s">
        <v>99</v>
      </c>
      <c r="B1795" t="s">
        <v>1</v>
      </c>
      <c r="C1795">
        <v>1988</v>
      </c>
      <c r="D1795">
        <v>0</v>
      </c>
      <c r="E1795">
        <v>0</v>
      </c>
      <c r="F1795">
        <v>15617</v>
      </c>
      <c r="G1795">
        <v>6193</v>
      </c>
      <c r="H1795">
        <v>0</v>
      </c>
      <c r="I1795">
        <v>0</v>
      </c>
      <c r="J1795">
        <v>0</v>
      </c>
      <c r="K1795">
        <v>21810</v>
      </c>
      <c r="Z1795" s="24">
        <v>6.2800000000000009E-2</v>
      </c>
      <c r="AA1795" s="23">
        <v>10400</v>
      </c>
      <c r="AB1795" s="23">
        <v>5903</v>
      </c>
      <c r="AC1795" s="23">
        <v>0</v>
      </c>
      <c r="AD1795" s="23">
        <v>0</v>
      </c>
      <c r="AE1795" s="23">
        <v>0</v>
      </c>
      <c r="AF1795" s="23">
        <v>16303</v>
      </c>
      <c r="AG1795">
        <f t="shared" ref="AG1795:AG1858" si="28">AF1795/AF$3340</f>
        <v>4.4311863862379802E-6</v>
      </c>
    </row>
    <row r="1796" spans="1:33">
      <c r="A1796" t="s">
        <v>99</v>
      </c>
      <c r="B1796" t="s">
        <v>1</v>
      </c>
      <c r="C1796">
        <v>1989</v>
      </c>
      <c r="D1796">
        <v>0</v>
      </c>
      <c r="E1796">
        <v>0</v>
      </c>
      <c r="F1796">
        <v>15617</v>
      </c>
      <c r="G1796">
        <v>6193</v>
      </c>
      <c r="H1796">
        <v>0</v>
      </c>
      <c r="I1796">
        <v>0</v>
      </c>
      <c r="J1796">
        <v>0</v>
      </c>
      <c r="K1796">
        <v>21810</v>
      </c>
      <c r="Z1796" s="24">
        <v>6.2800000000000009E-2</v>
      </c>
      <c r="AA1796" s="23">
        <v>39501</v>
      </c>
      <c r="AB1796" s="23">
        <v>18028</v>
      </c>
      <c r="AC1796" s="23">
        <v>15970</v>
      </c>
      <c r="AD1796" s="23">
        <v>63</v>
      </c>
      <c r="AE1796" s="23">
        <v>21</v>
      </c>
      <c r="AF1796" s="23">
        <v>73583</v>
      </c>
      <c r="AG1796">
        <f t="shared" si="28"/>
        <v>1.9999999255262793E-5</v>
      </c>
    </row>
    <row r="1797" spans="1:33">
      <c r="A1797" t="s">
        <v>99</v>
      </c>
      <c r="B1797" t="s">
        <v>1</v>
      </c>
      <c r="C1797">
        <v>1990</v>
      </c>
      <c r="D1797">
        <v>0</v>
      </c>
      <c r="E1797">
        <v>0</v>
      </c>
      <c r="F1797">
        <v>17328</v>
      </c>
      <c r="G1797">
        <v>6738</v>
      </c>
      <c r="H1797">
        <v>0</v>
      </c>
      <c r="I1797">
        <v>0</v>
      </c>
      <c r="J1797">
        <v>0</v>
      </c>
      <c r="K1797">
        <v>24066</v>
      </c>
      <c r="Z1797" s="24">
        <v>6.2800000000000009E-2</v>
      </c>
      <c r="AA1797" s="23">
        <v>216850</v>
      </c>
      <c r="AB1797" s="23">
        <v>139755</v>
      </c>
      <c r="AC1797" s="23">
        <v>53203</v>
      </c>
      <c r="AD1797" s="23">
        <v>575</v>
      </c>
      <c r="AE1797" s="23">
        <v>8526</v>
      </c>
      <c r="AF1797" s="23">
        <v>418909</v>
      </c>
      <c r="AG1797">
        <f t="shared" si="28"/>
        <v>1.1386026239787561E-4</v>
      </c>
    </row>
    <row r="1798" spans="1:33">
      <c r="A1798" t="s">
        <v>99</v>
      </c>
      <c r="B1798" t="s">
        <v>1</v>
      </c>
      <c r="C1798">
        <v>1991</v>
      </c>
      <c r="D1798">
        <v>0</v>
      </c>
      <c r="E1798">
        <v>6.54</v>
      </c>
      <c r="F1798">
        <v>17008</v>
      </c>
      <c r="G1798">
        <v>7097</v>
      </c>
      <c r="H1798">
        <v>0</v>
      </c>
      <c r="I1798">
        <v>0</v>
      </c>
      <c r="J1798">
        <v>0</v>
      </c>
      <c r="K1798">
        <v>24105</v>
      </c>
      <c r="Z1798" s="24">
        <v>6.2899999999999998E-2</v>
      </c>
      <c r="AA1798" s="23">
        <v>39283</v>
      </c>
      <c r="AB1798" s="23">
        <v>25779</v>
      </c>
      <c r="AC1798" s="23">
        <v>0</v>
      </c>
      <c r="AD1798" s="23">
        <v>0</v>
      </c>
      <c r="AE1798" s="23">
        <v>0</v>
      </c>
      <c r="AF1798" s="23">
        <v>65062</v>
      </c>
      <c r="AG1798">
        <f t="shared" si="28"/>
        <v>1.7683975259854963E-5</v>
      </c>
    </row>
    <row r="1799" spans="1:33">
      <c r="A1799" t="s">
        <v>99</v>
      </c>
      <c r="B1799" t="s">
        <v>1</v>
      </c>
      <c r="C1799">
        <v>1992</v>
      </c>
      <c r="D1799">
        <v>0</v>
      </c>
      <c r="E1799">
        <v>14.48</v>
      </c>
      <c r="F1799">
        <v>17535</v>
      </c>
      <c r="G1799">
        <v>6819</v>
      </c>
      <c r="H1799">
        <v>0</v>
      </c>
      <c r="I1799">
        <v>0</v>
      </c>
      <c r="J1799">
        <v>0</v>
      </c>
      <c r="K1799">
        <v>24354</v>
      </c>
      <c r="Z1799" s="24">
        <v>6.2899999999999998E-2</v>
      </c>
      <c r="AA1799" s="23">
        <v>188796</v>
      </c>
      <c r="AB1799" s="23">
        <v>74307</v>
      </c>
      <c r="AC1799" s="23">
        <v>71915</v>
      </c>
      <c r="AD1799" s="23">
        <v>0</v>
      </c>
      <c r="AE1799" s="23">
        <v>115742</v>
      </c>
      <c r="AF1799" s="23">
        <v>450760</v>
      </c>
      <c r="AG1799">
        <f t="shared" si="28"/>
        <v>1.2251742473536354E-4</v>
      </c>
    </row>
    <row r="1800" spans="1:33">
      <c r="A1800" t="s">
        <v>99</v>
      </c>
      <c r="B1800" t="s">
        <v>1</v>
      </c>
      <c r="C1800">
        <v>1993</v>
      </c>
      <c r="D1800">
        <v>0</v>
      </c>
      <c r="E1800">
        <v>12.22</v>
      </c>
      <c r="F1800">
        <v>18710</v>
      </c>
      <c r="G1800">
        <v>7059</v>
      </c>
      <c r="H1800">
        <v>0</v>
      </c>
      <c r="I1800">
        <v>0</v>
      </c>
      <c r="J1800">
        <v>0</v>
      </c>
      <c r="K1800">
        <v>25769</v>
      </c>
      <c r="Z1800" s="24">
        <v>6.2899999999999998E-2</v>
      </c>
      <c r="AA1800" s="23">
        <v>1647766</v>
      </c>
      <c r="AB1800" s="23">
        <v>2082615</v>
      </c>
      <c r="AC1800" s="23">
        <v>2574137</v>
      </c>
      <c r="AD1800" s="23">
        <v>11094</v>
      </c>
      <c r="AE1800" s="23">
        <v>0</v>
      </c>
      <c r="AF1800" s="23">
        <v>6315612</v>
      </c>
      <c r="AG1800">
        <f t="shared" si="28"/>
        <v>1.7165953453451034E-3</v>
      </c>
    </row>
    <row r="1801" spans="1:33">
      <c r="A1801" t="s">
        <v>99</v>
      </c>
      <c r="B1801" t="s">
        <v>1</v>
      </c>
      <c r="C1801">
        <v>1994</v>
      </c>
      <c r="D1801">
        <v>0</v>
      </c>
      <c r="E1801">
        <v>10.029999999999999</v>
      </c>
      <c r="F1801">
        <v>18750</v>
      </c>
      <c r="G1801">
        <v>7032</v>
      </c>
      <c r="H1801">
        <v>0</v>
      </c>
      <c r="I1801">
        <v>0</v>
      </c>
      <c r="J1801">
        <v>0</v>
      </c>
      <c r="K1801">
        <v>25782</v>
      </c>
      <c r="Z1801" s="24">
        <v>6.3E-2</v>
      </c>
      <c r="AA1801" s="23">
        <v>12223</v>
      </c>
      <c r="AB1801" s="23">
        <v>9564</v>
      </c>
      <c r="AC1801" s="23">
        <v>384</v>
      </c>
      <c r="AD1801" s="23">
        <v>0</v>
      </c>
      <c r="AE1801" s="23">
        <v>0</v>
      </c>
      <c r="AF1801" s="23">
        <v>22171</v>
      </c>
      <c r="AG1801">
        <f t="shared" si="28"/>
        <v>6.0261199392309548E-6</v>
      </c>
    </row>
    <row r="1802" spans="1:33">
      <c r="A1802" t="s">
        <v>99</v>
      </c>
      <c r="B1802" t="s">
        <v>1</v>
      </c>
      <c r="C1802">
        <v>1995</v>
      </c>
      <c r="D1802">
        <v>0</v>
      </c>
      <c r="E1802">
        <v>25.72</v>
      </c>
      <c r="F1802">
        <v>22371</v>
      </c>
      <c r="G1802">
        <v>9165</v>
      </c>
      <c r="H1802">
        <v>0</v>
      </c>
      <c r="I1802">
        <v>0</v>
      </c>
      <c r="J1802">
        <v>0</v>
      </c>
      <c r="K1802">
        <v>31536</v>
      </c>
      <c r="Z1802" s="24">
        <v>6.3E-2</v>
      </c>
      <c r="AA1802" s="23">
        <v>16982</v>
      </c>
      <c r="AB1802" s="23">
        <v>3713</v>
      </c>
      <c r="AC1802" s="23">
        <v>13018</v>
      </c>
      <c r="AD1802" s="23">
        <v>0</v>
      </c>
      <c r="AE1802" s="23">
        <v>0</v>
      </c>
      <c r="AF1802" s="23">
        <v>33713</v>
      </c>
      <c r="AG1802">
        <f t="shared" si="28"/>
        <v>9.1632574764915064E-6</v>
      </c>
    </row>
    <row r="1803" spans="1:33">
      <c r="A1803" t="s">
        <v>99</v>
      </c>
      <c r="B1803" t="s">
        <v>1</v>
      </c>
      <c r="C1803">
        <v>1996</v>
      </c>
      <c r="D1803">
        <v>0</v>
      </c>
      <c r="E1803">
        <v>1.24</v>
      </c>
      <c r="F1803">
        <v>25441</v>
      </c>
      <c r="G1803">
        <v>20303</v>
      </c>
      <c r="H1803">
        <v>0</v>
      </c>
      <c r="I1803">
        <v>0</v>
      </c>
      <c r="J1803">
        <v>0</v>
      </c>
      <c r="K1803">
        <v>45744</v>
      </c>
      <c r="Z1803" s="24">
        <v>6.3E-2</v>
      </c>
      <c r="AA1803" s="23">
        <v>19181</v>
      </c>
      <c r="AB1803" s="23">
        <v>12853</v>
      </c>
      <c r="AC1803" s="23">
        <v>18654</v>
      </c>
      <c r="AD1803" s="23">
        <v>197</v>
      </c>
      <c r="AE1803" s="23">
        <v>2283</v>
      </c>
      <c r="AF1803" s="23">
        <v>53168</v>
      </c>
      <c r="AG1803">
        <f t="shared" si="28"/>
        <v>1.4451163453566885E-5</v>
      </c>
    </row>
    <row r="1804" spans="1:33">
      <c r="A1804" t="s">
        <v>99</v>
      </c>
      <c r="B1804" t="s">
        <v>1</v>
      </c>
      <c r="C1804">
        <v>1997</v>
      </c>
      <c r="D1804">
        <v>0</v>
      </c>
      <c r="E1804">
        <v>1.24</v>
      </c>
      <c r="F1804">
        <v>25441</v>
      </c>
      <c r="G1804">
        <v>20303</v>
      </c>
      <c r="H1804">
        <v>0</v>
      </c>
      <c r="I1804">
        <v>0</v>
      </c>
      <c r="J1804">
        <v>0</v>
      </c>
      <c r="K1804">
        <v>45744</v>
      </c>
      <c r="Z1804" s="24">
        <v>6.3E-2</v>
      </c>
      <c r="AA1804" s="23">
        <v>17300</v>
      </c>
      <c r="AB1804" s="23">
        <v>20523</v>
      </c>
      <c r="AC1804" s="23">
        <v>37951</v>
      </c>
      <c r="AD1804" s="23">
        <v>20</v>
      </c>
      <c r="AE1804" s="23">
        <v>0</v>
      </c>
      <c r="AF1804" s="23">
        <v>75794</v>
      </c>
      <c r="AG1804">
        <f t="shared" si="28"/>
        <v>2.0600953257591945E-5</v>
      </c>
    </row>
    <row r="1805" spans="1:33">
      <c r="A1805" t="s">
        <v>99</v>
      </c>
      <c r="B1805" t="s">
        <v>1</v>
      </c>
      <c r="C1805">
        <v>1998</v>
      </c>
      <c r="D1805">
        <v>0</v>
      </c>
      <c r="E1805">
        <v>6.94</v>
      </c>
      <c r="F1805">
        <v>31920</v>
      </c>
      <c r="G1805">
        <v>14725</v>
      </c>
      <c r="H1805">
        <v>0</v>
      </c>
      <c r="I1805">
        <v>0</v>
      </c>
      <c r="J1805">
        <v>8131</v>
      </c>
      <c r="K1805">
        <v>54776</v>
      </c>
      <c r="Z1805" s="24">
        <v>6.3E-2</v>
      </c>
      <c r="AA1805" s="23">
        <v>42997</v>
      </c>
      <c r="AB1805" s="23">
        <v>59868</v>
      </c>
      <c r="AC1805" s="23">
        <v>11793</v>
      </c>
      <c r="AD1805" s="23">
        <v>0</v>
      </c>
      <c r="AE1805" s="23">
        <v>0</v>
      </c>
      <c r="AF1805" s="23">
        <v>114658</v>
      </c>
      <c r="AG1805">
        <f t="shared" si="28"/>
        <v>3.1164262324312969E-5</v>
      </c>
    </row>
    <row r="1806" spans="1:33">
      <c r="A1806" t="s">
        <v>99</v>
      </c>
      <c r="B1806" t="s">
        <v>1</v>
      </c>
      <c r="C1806">
        <v>1999</v>
      </c>
      <c r="D1806">
        <v>0</v>
      </c>
      <c r="E1806">
        <v>1.85</v>
      </c>
      <c r="F1806">
        <v>34031</v>
      </c>
      <c r="G1806">
        <v>26409</v>
      </c>
      <c r="H1806">
        <v>0</v>
      </c>
      <c r="I1806">
        <v>0</v>
      </c>
      <c r="J1806">
        <v>970</v>
      </c>
      <c r="K1806">
        <v>61410</v>
      </c>
      <c r="Z1806" s="24">
        <v>6.3E-2</v>
      </c>
      <c r="AA1806" s="23">
        <v>159539</v>
      </c>
      <c r="AB1806" s="23">
        <v>76292</v>
      </c>
      <c r="AC1806" s="23">
        <v>32275</v>
      </c>
      <c r="AD1806" s="23">
        <v>284</v>
      </c>
      <c r="AE1806" s="23">
        <v>0</v>
      </c>
      <c r="AF1806" s="23">
        <v>268390</v>
      </c>
      <c r="AG1806">
        <f t="shared" si="28"/>
        <v>7.2948912114482705E-5</v>
      </c>
    </row>
    <row r="1807" spans="1:33">
      <c r="A1807" t="s">
        <v>99</v>
      </c>
      <c r="B1807" t="s">
        <v>1</v>
      </c>
      <c r="C1807">
        <v>2000</v>
      </c>
      <c r="D1807">
        <v>0</v>
      </c>
      <c r="E1807">
        <v>4</v>
      </c>
      <c r="F1807">
        <v>39130</v>
      </c>
      <c r="G1807">
        <v>20836</v>
      </c>
      <c r="H1807">
        <v>0</v>
      </c>
      <c r="I1807">
        <v>0</v>
      </c>
      <c r="J1807">
        <v>3895</v>
      </c>
      <c r="K1807">
        <v>63861</v>
      </c>
      <c r="Z1807" s="24">
        <v>6.3099999999999989E-2</v>
      </c>
      <c r="AA1807" s="23">
        <v>9691</v>
      </c>
      <c r="AB1807" s="23">
        <v>8662</v>
      </c>
      <c r="AC1807" s="23">
        <v>0</v>
      </c>
      <c r="AD1807" s="23">
        <v>6</v>
      </c>
      <c r="AE1807" s="23">
        <v>0</v>
      </c>
      <c r="AF1807" s="23">
        <v>18359</v>
      </c>
      <c r="AG1807">
        <f t="shared" si="28"/>
        <v>4.9900110939669431E-6</v>
      </c>
    </row>
    <row r="1808" spans="1:33">
      <c r="A1808" t="s">
        <v>99</v>
      </c>
      <c r="B1808" t="s">
        <v>1</v>
      </c>
      <c r="C1808">
        <v>2001</v>
      </c>
      <c r="D1808">
        <v>0</v>
      </c>
      <c r="E1808">
        <v>0</v>
      </c>
      <c r="F1808">
        <v>54327</v>
      </c>
      <c r="G1808">
        <v>112933</v>
      </c>
      <c r="H1808">
        <v>0</v>
      </c>
      <c r="I1808">
        <v>0</v>
      </c>
      <c r="J1808">
        <v>2704</v>
      </c>
      <c r="K1808">
        <v>169964</v>
      </c>
      <c r="Z1808" s="24">
        <v>6.3099999999999989E-2</v>
      </c>
      <c r="AA1808" s="23">
        <v>47944</v>
      </c>
      <c r="AB1808" s="23">
        <v>5269</v>
      </c>
      <c r="AC1808" s="23">
        <v>41944</v>
      </c>
      <c r="AD1808" s="23">
        <v>0</v>
      </c>
      <c r="AE1808" s="23">
        <v>0</v>
      </c>
      <c r="AF1808" s="23">
        <v>95157</v>
      </c>
      <c r="AG1808">
        <f t="shared" si="28"/>
        <v>2.5863853459807857E-5</v>
      </c>
    </row>
    <row r="1809" spans="1:33">
      <c r="A1809" t="s">
        <v>99</v>
      </c>
      <c r="B1809" t="s">
        <v>1</v>
      </c>
      <c r="C1809">
        <v>2002</v>
      </c>
      <c r="D1809">
        <v>0</v>
      </c>
      <c r="E1809">
        <v>6.04</v>
      </c>
      <c r="F1809">
        <v>49792</v>
      </c>
      <c r="G1809">
        <v>104173</v>
      </c>
      <c r="H1809">
        <v>0</v>
      </c>
      <c r="I1809">
        <v>0</v>
      </c>
      <c r="J1809">
        <v>9587</v>
      </c>
      <c r="K1809">
        <v>163552</v>
      </c>
      <c r="Z1809" s="24">
        <v>6.3099999999999989E-2</v>
      </c>
      <c r="AA1809" s="23">
        <v>188023</v>
      </c>
      <c r="AB1809" s="23">
        <v>31350</v>
      </c>
      <c r="AC1809" s="23">
        <v>0</v>
      </c>
      <c r="AD1809" s="23">
        <v>547</v>
      </c>
      <c r="AE1809" s="23">
        <v>71</v>
      </c>
      <c r="AF1809" s="23">
        <v>219991</v>
      </c>
      <c r="AG1809">
        <f t="shared" si="28"/>
        <v>5.9793971925098415E-5</v>
      </c>
    </row>
    <row r="1810" spans="1:33">
      <c r="A1810" t="s">
        <v>99</v>
      </c>
      <c r="B1810" t="s">
        <v>1</v>
      </c>
      <c r="C1810">
        <v>2003</v>
      </c>
      <c r="D1810">
        <v>0</v>
      </c>
      <c r="E1810">
        <v>4.99</v>
      </c>
      <c r="F1810">
        <v>54881</v>
      </c>
      <c r="G1810">
        <v>104954</v>
      </c>
      <c r="H1810">
        <v>0</v>
      </c>
      <c r="I1810">
        <v>0</v>
      </c>
      <c r="J1810">
        <v>0</v>
      </c>
      <c r="K1810">
        <v>159835</v>
      </c>
      <c r="Z1810" s="24">
        <v>6.3099999999999989E-2</v>
      </c>
      <c r="AA1810" s="23">
        <v>101150</v>
      </c>
      <c r="AB1810" s="23">
        <v>24150</v>
      </c>
      <c r="AC1810" s="23">
        <v>117390</v>
      </c>
      <c r="AD1810" s="23">
        <v>400</v>
      </c>
      <c r="AE1810" s="23">
        <v>20290</v>
      </c>
      <c r="AF1810" s="23">
        <v>263380</v>
      </c>
      <c r="AG1810">
        <f t="shared" si="28"/>
        <v>7.1587184592244326E-5</v>
      </c>
    </row>
    <row r="1811" spans="1:33">
      <c r="A1811" t="s">
        <v>99</v>
      </c>
      <c r="B1811" t="s">
        <v>1</v>
      </c>
      <c r="C1811">
        <v>2004</v>
      </c>
      <c r="D1811">
        <v>0</v>
      </c>
      <c r="E1811">
        <v>0</v>
      </c>
      <c r="F1811">
        <v>56063</v>
      </c>
      <c r="G1811">
        <v>107287</v>
      </c>
      <c r="H1811">
        <v>0</v>
      </c>
      <c r="I1811">
        <v>0</v>
      </c>
      <c r="J1811">
        <v>0</v>
      </c>
      <c r="K1811">
        <v>163350</v>
      </c>
      <c r="Z1811" s="24">
        <v>6.3099999999999989E-2</v>
      </c>
      <c r="AA1811" s="23">
        <v>3747375</v>
      </c>
      <c r="AB1811" s="23">
        <v>3417412</v>
      </c>
      <c r="AC1811" s="23">
        <v>8571931</v>
      </c>
      <c r="AD1811" s="23">
        <v>47149</v>
      </c>
      <c r="AE1811" s="23">
        <v>541989</v>
      </c>
      <c r="AF1811" s="23">
        <v>16325856</v>
      </c>
      <c r="AG1811">
        <f t="shared" si="28"/>
        <v>4.4373986904791543E-3</v>
      </c>
    </row>
    <row r="1812" spans="1:33">
      <c r="A1812" t="s">
        <v>99</v>
      </c>
      <c r="B1812" t="s">
        <v>1</v>
      </c>
      <c r="C1812">
        <v>2005</v>
      </c>
      <c r="D1812">
        <v>0</v>
      </c>
      <c r="E1812">
        <v>4.0599999999999996</v>
      </c>
      <c r="F1812">
        <v>68733</v>
      </c>
      <c r="G1812">
        <v>108395</v>
      </c>
      <c r="H1812">
        <v>0</v>
      </c>
      <c r="I1812">
        <v>0</v>
      </c>
      <c r="J1812">
        <v>0</v>
      </c>
      <c r="K1812">
        <v>177128</v>
      </c>
      <c r="Z1812" s="24">
        <v>6.3200000000000006E-2</v>
      </c>
      <c r="AA1812" s="23">
        <v>164605</v>
      </c>
      <c r="AB1812" s="23">
        <v>59125</v>
      </c>
      <c r="AC1812" s="23">
        <v>29096</v>
      </c>
      <c r="AD1812" s="23">
        <v>68</v>
      </c>
      <c r="AE1812" s="23">
        <v>30166</v>
      </c>
      <c r="AF1812" s="23">
        <v>283060</v>
      </c>
      <c r="AG1812">
        <f t="shared" si="28"/>
        <v>7.6936245996965145E-5</v>
      </c>
    </row>
    <row r="1813" spans="1:33">
      <c r="A1813" t="s">
        <v>99</v>
      </c>
      <c r="B1813" t="s">
        <v>1</v>
      </c>
      <c r="C1813">
        <v>2006</v>
      </c>
      <c r="D1813">
        <v>0</v>
      </c>
      <c r="E1813">
        <v>6.17</v>
      </c>
      <c r="F1813">
        <v>84565</v>
      </c>
      <c r="G1813">
        <v>97691</v>
      </c>
      <c r="H1813">
        <v>0</v>
      </c>
      <c r="I1813">
        <v>0</v>
      </c>
      <c r="J1813">
        <v>0</v>
      </c>
      <c r="K1813">
        <v>182256</v>
      </c>
      <c r="Z1813" s="24">
        <v>6.3200000000000006E-2</v>
      </c>
      <c r="AA1813" s="23">
        <v>209667</v>
      </c>
      <c r="AB1813" s="23">
        <v>75955</v>
      </c>
      <c r="AC1813" s="23">
        <v>86176</v>
      </c>
      <c r="AD1813" s="23">
        <v>150</v>
      </c>
      <c r="AE1813" s="23">
        <v>10253</v>
      </c>
      <c r="AF1813" s="23">
        <v>382201</v>
      </c>
      <c r="AG1813">
        <f t="shared" si="28"/>
        <v>1.0388295822894818E-4</v>
      </c>
    </row>
    <row r="1814" spans="1:33">
      <c r="A1814" t="s">
        <v>100</v>
      </c>
      <c r="B1814" t="s">
        <v>1</v>
      </c>
      <c r="C1814">
        <v>1988</v>
      </c>
      <c r="D1814">
        <v>0</v>
      </c>
      <c r="E1814">
        <v>4.95</v>
      </c>
      <c r="F1814">
        <v>1991</v>
      </c>
      <c r="G1814">
        <v>1066</v>
      </c>
      <c r="H1814">
        <v>0</v>
      </c>
      <c r="I1814">
        <v>0</v>
      </c>
      <c r="J1814">
        <v>0</v>
      </c>
      <c r="K1814">
        <v>3057</v>
      </c>
      <c r="Z1814" s="24">
        <v>6.3200000000000006E-2</v>
      </c>
      <c r="AA1814" s="23">
        <v>330696</v>
      </c>
      <c r="AB1814" s="23">
        <v>54702</v>
      </c>
      <c r="AC1814" s="23">
        <v>77223</v>
      </c>
      <c r="AD1814" s="23">
        <v>796</v>
      </c>
      <c r="AE1814" s="23">
        <v>11663</v>
      </c>
      <c r="AF1814" s="23">
        <v>475080</v>
      </c>
      <c r="AG1814">
        <f t="shared" si="28"/>
        <v>1.2912764695908359E-4</v>
      </c>
    </row>
    <row r="1815" spans="1:33">
      <c r="A1815" t="s">
        <v>100</v>
      </c>
      <c r="B1815" t="s">
        <v>1</v>
      </c>
      <c r="C1815">
        <v>1989</v>
      </c>
      <c r="D1815">
        <v>0</v>
      </c>
      <c r="E1815">
        <v>5.1100000000000003</v>
      </c>
      <c r="F1815">
        <v>2051</v>
      </c>
      <c r="G1815">
        <v>845</v>
      </c>
      <c r="H1815">
        <v>0</v>
      </c>
      <c r="I1815">
        <v>0</v>
      </c>
      <c r="J1815">
        <v>0</v>
      </c>
      <c r="K1815">
        <v>2896</v>
      </c>
      <c r="Z1815" s="24">
        <v>6.3299999999999995E-2</v>
      </c>
      <c r="AA1815" s="23">
        <v>12325</v>
      </c>
      <c r="AB1815" s="23">
        <v>11015</v>
      </c>
      <c r="AC1815" s="23">
        <v>260</v>
      </c>
      <c r="AD1815" s="23">
        <v>0</v>
      </c>
      <c r="AE1815" s="23">
        <v>0</v>
      </c>
      <c r="AF1815" s="23">
        <v>23600</v>
      </c>
      <c r="AG1815">
        <f t="shared" si="28"/>
        <v>6.4145248552546361E-6</v>
      </c>
    </row>
    <row r="1816" spans="1:33">
      <c r="A1816" t="s">
        <v>100</v>
      </c>
      <c r="B1816" t="s">
        <v>1</v>
      </c>
      <c r="C1816">
        <v>1990</v>
      </c>
      <c r="D1816">
        <v>0</v>
      </c>
      <c r="E1816">
        <v>4.79</v>
      </c>
      <c r="F1816">
        <v>1889</v>
      </c>
      <c r="G1816">
        <v>926</v>
      </c>
      <c r="H1816">
        <v>0</v>
      </c>
      <c r="I1816">
        <v>0</v>
      </c>
      <c r="J1816">
        <v>0</v>
      </c>
      <c r="K1816">
        <v>2815</v>
      </c>
      <c r="Z1816" s="24">
        <v>6.3299999999999995E-2</v>
      </c>
      <c r="AA1816" s="23">
        <v>239089</v>
      </c>
      <c r="AB1816" s="23">
        <v>85212</v>
      </c>
      <c r="AC1816" s="23">
        <v>106822</v>
      </c>
      <c r="AD1816" s="23">
        <v>184</v>
      </c>
      <c r="AE1816" s="23">
        <v>0</v>
      </c>
      <c r="AF1816" s="23">
        <v>431307</v>
      </c>
      <c r="AG1816">
        <f t="shared" si="28"/>
        <v>1.1723006236208947E-4</v>
      </c>
    </row>
    <row r="1817" spans="1:33">
      <c r="A1817" t="s">
        <v>100</v>
      </c>
      <c r="B1817" t="s">
        <v>1</v>
      </c>
      <c r="C1817">
        <v>1991</v>
      </c>
      <c r="D1817">
        <v>0</v>
      </c>
      <c r="E1817">
        <v>12.14</v>
      </c>
      <c r="F1817">
        <v>2057</v>
      </c>
      <c r="G1817">
        <v>574</v>
      </c>
      <c r="H1817">
        <v>0</v>
      </c>
      <c r="I1817">
        <v>0</v>
      </c>
      <c r="J1817">
        <v>0</v>
      </c>
      <c r="K1817">
        <v>2631</v>
      </c>
      <c r="Z1817" s="24">
        <v>6.3299999999999995E-2</v>
      </c>
      <c r="AA1817" s="23">
        <v>239089</v>
      </c>
      <c r="AB1817" s="23">
        <v>85212</v>
      </c>
      <c r="AC1817" s="23">
        <v>106822</v>
      </c>
      <c r="AD1817" s="23">
        <v>0</v>
      </c>
      <c r="AE1817" s="23">
        <v>184</v>
      </c>
      <c r="AF1817" s="23">
        <v>431307</v>
      </c>
      <c r="AG1817">
        <f t="shared" si="28"/>
        <v>1.1723006236208947E-4</v>
      </c>
    </row>
    <row r="1818" spans="1:33">
      <c r="A1818" t="s">
        <v>100</v>
      </c>
      <c r="B1818" t="s">
        <v>1</v>
      </c>
      <c r="C1818">
        <v>1992</v>
      </c>
      <c r="D1818">
        <v>0</v>
      </c>
      <c r="E1818">
        <v>0</v>
      </c>
      <c r="F1818">
        <v>1902</v>
      </c>
      <c r="G1818">
        <v>87</v>
      </c>
      <c r="H1818">
        <v>0</v>
      </c>
      <c r="I1818">
        <v>0</v>
      </c>
      <c r="J1818">
        <v>848</v>
      </c>
      <c r="K1818">
        <v>2837</v>
      </c>
      <c r="Z1818" s="24">
        <v>6.3399999999999998E-2</v>
      </c>
      <c r="AA1818" s="23">
        <v>247518</v>
      </c>
      <c r="AB1818" s="23">
        <v>54970</v>
      </c>
      <c r="AC1818" s="23">
        <v>57707</v>
      </c>
      <c r="AD1818" s="23">
        <v>0</v>
      </c>
      <c r="AE1818" s="23">
        <v>0</v>
      </c>
      <c r="AF1818" s="23">
        <v>360195</v>
      </c>
      <c r="AG1818">
        <f t="shared" si="28"/>
        <v>9.7901685603323879E-5</v>
      </c>
    </row>
    <row r="1819" spans="1:33">
      <c r="A1819" t="s">
        <v>100</v>
      </c>
      <c r="B1819" t="s">
        <v>1</v>
      </c>
      <c r="C1819">
        <v>1993</v>
      </c>
      <c r="D1819">
        <v>0</v>
      </c>
      <c r="E1819">
        <v>8.11</v>
      </c>
      <c r="F1819">
        <v>1877</v>
      </c>
      <c r="G1819">
        <v>775</v>
      </c>
      <c r="H1819">
        <v>0</v>
      </c>
      <c r="I1819">
        <v>0</v>
      </c>
      <c r="J1819">
        <v>0</v>
      </c>
      <c r="K1819">
        <v>2652</v>
      </c>
      <c r="Z1819" s="24">
        <v>6.3399999999999998E-2</v>
      </c>
      <c r="AA1819" s="23">
        <v>225358</v>
      </c>
      <c r="AB1819" s="23">
        <v>358003</v>
      </c>
      <c r="AC1819" s="23">
        <v>0</v>
      </c>
      <c r="AD1819" s="23">
        <v>3362</v>
      </c>
      <c r="AE1819" s="23">
        <v>120731</v>
      </c>
      <c r="AF1819" s="23">
        <v>707454</v>
      </c>
      <c r="AG1819">
        <f t="shared" si="28"/>
        <v>1.9228734181988617E-4</v>
      </c>
    </row>
    <row r="1820" spans="1:33">
      <c r="A1820" t="s">
        <v>100</v>
      </c>
      <c r="B1820" t="s">
        <v>1</v>
      </c>
      <c r="C1820">
        <v>1994</v>
      </c>
      <c r="D1820">
        <v>0</v>
      </c>
      <c r="E1820">
        <v>9.01</v>
      </c>
      <c r="F1820">
        <v>2429</v>
      </c>
      <c r="G1820">
        <v>108</v>
      </c>
      <c r="H1820">
        <v>0</v>
      </c>
      <c r="I1820">
        <v>0</v>
      </c>
      <c r="J1820">
        <v>750</v>
      </c>
      <c r="K1820">
        <v>3287</v>
      </c>
      <c r="Z1820" s="24">
        <v>6.3500000000000001E-2</v>
      </c>
      <c r="AA1820" s="23">
        <v>31575</v>
      </c>
      <c r="AB1820" s="23">
        <v>20318</v>
      </c>
      <c r="AC1820" s="23">
        <v>927</v>
      </c>
      <c r="AD1820" s="23">
        <v>0</v>
      </c>
      <c r="AE1820" s="23">
        <v>0</v>
      </c>
      <c r="AF1820" s="23">
        <v>52820</v>
      </c>
      <c r="AG1820">
        <f t="shared" si="28"/>
        <v>1.4356576392141945E-5</v>
      </c>
    </row>
    <row r="1821" spans="1:33">
      <c r="A1821" t="s">
        <v>100</v>
      </c>
      <c r="B1821" t="s">
        <v>1</v>
      </c>
      <c r="C1821">
        <v>1995</v>
      </c>
      <c r="D1821">
        <v>0</v>
      </c>
      <c r="E1821">
        <v>10.54</v>
      </c>
      <c r="F1821">
        <v>1969</v>
      </c>
      <c r="G1821">
        <v>185</v>
      </c>
      <c r="H1821">
        <v>0</v>
      </c>
      <c r="I1821">
        <v>40</v>
      </c>
      <c r="J1821">
        <v>399</v>
      </c>
      <c r="K1821">
        <v>2593</v>
      </c>
      <c r="Z1821" s="24">
        <v>6.3500000000000001E-2</v>
      </c>
      <c r="AA1821" s="23">
        <v>25711</v>
      </c>
      <c r="AB1821" s="23">
        <v>19356</v>
      </c>
      <c r="AC1821" s="23">
        <v>20186</v>
      </c>
      <c r="AD1821" s="23">
        <v>209</v>
      </c>
      <c r="AE1821" s="23">
        <v>1565</v>
      </c>
      <c r="AF1821" s="23">
        <v>67027</v>
      </c>
      <c r="AG1821">
        <f t="shared" si="28"/>
        <v>1.8218065994625106E-5</v>
      </c>
    </row>
    <row r="1822" spans="1:33">
      <c r="A1822" t="s">
        <v>100</v>
      </c>
      <c r="B1822" t="s">
        <v>1</v>
      </c>
      <c r="C1822">
        <v>1996</v>
      </c>
      <c r="D1822">
        <v>0</v>
      </c>
      <c r="E1822">
        <v>1.78</v>
      </c>
      <c r="F1822">
        <v>2039</v>
      </c>
      <c r="G1822">
        <v>252</v>
      </c>
      <c r="H1822">
        <v>0</v>
      </c>
      <c r="I1822">
        <v>399</v>
      </c>
      <c r="J1822">
        <v>799</v>
      </c>
      <c r="K1822">
        <v>3489</v>
      </c>
      <c r="Z1822" s="24">
        <v>6.3500000000000001E-2</v>
      </c>
      <c r="AA1822" s="23">
        <v>177159</v>
      </c>
      <c r="AB1822" s="23">
        <v>95676</v>
      </c>
      <c r="AC1822" s="23">
        <v>42511</v>
      </c>
      <c r="AD1822" s="23">
        <v>1755</v>
      </c>
      <c r="AE1822" s="23">
        <v>1868</v>
      </c>
      <c r="AF1822" s="23">
        <v>318969</v>
      </c>
      <c r="AG1822">
        <f t="shared" si="28"/>
        <v>8.6696380447276098E-5</v>
      </c>
    </row>
    <row r="1823" spans="1:33">
      <c r="A1823" t="s">
        <v>100</v>
      </c>
      <c r="B1823" t="s">
        <v>1</v>
      </c>
      <c r="C1823">
        <v>1997</v>
      </c>
      <c r="D1823">
        <v>0</v>
      </c>
      <c r="E1823">
        <v>2.11</v>
      </c>
      <c r="F1823">
        <v>2064</v>
      </c>
      <c r="G1823">
        <v>248</v>
      </c>
      <c r="H1823">
        <v>0</v>
      </c>
      <c r="I1823">
        <v>0</v>
      </c>
      <c r="J1823">
        <v>564</v>
      </c>
      <c r="K1823">
        <v>2876</v>
      </c>
      <c r="Z1823" s="24">
        <v>6.3500000000000001E-2</v>
      </c>
      <c r="AA1823" s="23">
        <v>1882156</v>
      </c>
      <c r="AB1823" s="23">
        <v>2192376</v>
      </c>
      <c r="AC1823" s="23">
        <v>3104782</v>
      </c>
      <c r="AD1823" s="23">
        <v>33825</v>
      </c>
      <c r="AE1823" s="23">
        <v>89637</v>
      </c>
      <c r="AF1823" s="23">
        <v>7302776</v>
      </c>
      <c r="AG1823">
        <f t="shared" si="28"/>
        <v>1.9849083967947894E-3</v>
      </c>
    </row>
    <row r="1824" spans="1:33">
      <c r="A1824" t="s">
        <v>100</v>
      </c>
      <c r="B1824" t="s">
        <v>1</v>
      </c>
      <c r="C1824">
        <v>1998</v>
      </c>
      <c r="D1824">
        <v>0</v>
      </c>
      <c r="E1824">
        <v>0</v>
      </c>
      <c r="F1824">
        <v>2326</v>
      </c>
      <c r="G1824">
        <v>256</v>
      </c>
      <c r="H1824">
        <v>0</v>
      </c>
      <c r="I1824">
        <v>0</v>
      </c>
      <c r="J1824">
        <v>539</v>
      </c>
      <c r="K1824">
        <v>3121</v>
      </c>
      <c r="Z1824" s="24">
        <v>6.3600000000000004E-2</v>
      </c>
      <c r="AA1824" s="23">
        <v>8211</v>
      </c>
      <c r="AB1824" s="23">
        <v>2089</v>
      </c>
      <c r="AC1824" s="23">
        <v>0</v>
      </c>
      <c r="AD1824" s="23">
        <v>0</v>
      </c>
      <c r="AE1824" s="23">
        <v>0</v>
      </c>
      <c r="AF1824" s="23">
        <v>10300</v>
      </c>
      <c r="AG1824">
        <f t="shared" si="28"/>
        <v>2.7995595766577437E-6</v>
      </c>
    </row>
    <row r="1825" spans="1:33">
      <c r="A1825" t="s">
        <v>100</v>
      </c>
      <c r="B1825" t="s">
        <v>1</v>
      </c>
      <c r="C1825">
        <v>1999</v>
      </c>
      <c r="D1825">
        <v>0</v>
      </c>
      <c r="E1825">
        <v>2.09</v>
      </c>
      <c r="F1825">
        <v>2355</v>
      </c>
      <c r="G1825">
        <v>0</v>
      </c>
      <c r="H1825">
        <v>0</v>
      </c>
      <c r="I1825">
        <v>0</v>
      </c>
      <c r="J1825">
        <v>790</v>
      </c>
      <c r="K1825">
        <v>3145</v>
      </c>
      <c r="Z1825" s="24">
        <v>6.3600000000000004E-2</v>
      </c>
      <c r="AA1825" s="23">
        <v>16654</v>
      </c>
      <c r="AB1825" s="23">
        <v>3513</v>
      </c>
      <c r="AC1825" s="23">
        <v>5950</v>
      </c>
      <c r="AD1825" s="23">
        <v>43</v>
      </c>
      <c r="AE1825" s="23">
        <v>2619</v>
      </c>
      <c r="AF1825" s="23">
        <v>28779</v>
      </c>
      <c r="AG1825">
        <f t="shared" si="28"/>
        <v>7.8221868987022529E-6</v>
      </c>
    </row>
    <row r="1826" spans="1:33">
      <c r="A1826" t="s">
        <v>100</v>
      </c>
      <c r="B1826" t="s">
        <v>1</v>
      </c>
      <c r="C1826">
        <v>2000</v>
      </c>
      <c r="D1826">
        <v>0</v>
      </c>
      <c r="E1826">
        <v>3.14</v>
      </c>
      <c r="F1826">
        <v>2345</v>
      </c>
      <c r="G1826">
        <v>0</v>
      </c>
      <c r="H1826">
        <v>0</v>
      </c>
      <c r="I1826">
        <v>0</v>
      </c>
      <c r="J1826">
        <v>857</v>
      </c>
      <c r="K1826">
        <v>3202</v>
      </c>
      <c r="Z1826" s="24">
        <v>6.3600000000000004E-2</v>
      </c>
      <c r="AA1826" s="23">
        <v>21218</v>
      </c>
      <c r="AB1826" s="23">
        <v>29517</v>
      </c>
      <c r="AC1826" s="23">
        <v>0</v>
      </c>
      <c r="AD1826" s="23">
        <v>0</v>
      </c>
      <c r="AE1826" s="23">
        <v>0</v>
      </c>
      <c r="AF1826" s="23">
        <v>50735</v>
      </c>
      <c r="AG1826">
        <f t="shared" si="28"/>
        <v>1.3789869429294236E-5</v>
      </c>
    </row>
    <row r="1827" spans="1:33">
      <c r="A1827" t="s">
        <v>100</v>
      </c>
      <c r="B1827" t="s">
        <v>1</v>
      </c>
      <c r="C1827">
        <v>2001</v>
      </c>
      <c r="D1827">
        <v>0</v>
      </c>
      <c r="E1827">
        <v>4.25</v>
      </c>
      <c r="F1827">
        <v>2376</v>
      </c>
      <c r="G1827">
        <v>0</v>
      </c>
      <c r="H1827">
        <v>0</v>
      </c>
      <c r="I1827">
        <v>0</v>
      </c>
      <c r="J1827">
        <v>845</v>
      </c>
      <c r="K1827">
        <v>3221</v>
      </c>
      <c r="Z1827" s="24">
        <v>6.3600000000000004E-2</v>
      </c>
      <c r="AA1827" s="23">
        <v>22000</v>
      </c>
      <c r="AB1827" s="23">
        <v>10000</v>
      </c>
      <c r="AC1827" s="23">
        <v>15396</v>
      </c>
      <c r="AD1827" s="23">
        <v>0</v>
      </c>
      <c r="AE1827" s="23">
        <v>18000</v>
      </c>
      <c r="AF1827" s="23">
        <v>65396</v>
      </c>
      <c r="AG1827">
        <f t="shared" si="28"/>
        <v>1.7774757094670857E-5</v>
      </c>
    </row>
    <row r="1828" spans="1:33">
      <c r="A1828" t="s">
        <v>100</v>
      </c>
      <c r="B1828" t="s">
        <v>1</v>
      </c>
      <c r="C1828">
        <v>2002</v>
      </c>
      <c r="D1828">
        <v>0</v>
      </c>
      <c r="E1828">
        <v>2.36</v>
      </c>
      <c r="F1828">
        <v>2654</v>
      </c>
      <c r="G1828">
        <v>0</v>
      </c>
      <c r="H1828">
        <v>0</v>
      </c>
      <c r="I1828">
        <v>0</v>
      </c>
      <c r="J1828">
        <v>909</v>
      </c>
      <c r="K1828">
        <v>3563</v>
      </c>
      <c r="Z1828" s="24">
        <v>6.3600000000000004E-2</v>
      </c>
      <c r="AA1828" s="23">
        <v>42584</v>
      </c>
      <c r="AB1828" s="23">
        <v>14905</v>
      </c>
      <c r="AC1828" s="23">
        <v>9845</v>
      </c>
      <c r="AD1828" s="23">
        <v>90</v>
      </c>
      <c r="AE1828" s="23">
        <v>10609</v>
      </c>
      <c r="AF1828" s="23">
        <v>78033</v>
      </c>
      <c r="AG1828">
        <f t="shared" si="28"/>
        <v>2.1209517713139197E-5</v>
      </c>
    </row>
    <row r="1829" spans="1:33">
      <c r="A1829" t="s">
        <v>100</v>
      </c>
      <c r="B1829" t="s">
        <v>1</v>
      </c>
      <c r="C1829">
        <v>2003</v>
      </c>
      <c r="D1829">
        <v>0</v>
      </c>
      <c r="E1829">
        <v>2.1800000000000002</v>
      </c>
      <c r="F1829">
        <v>2697</v>
      </c>
      <c r="G1829">
        <v>0</v>
      </c>
      <c r="H1829">
        <v>699</v>
      </c>
      <c r="I1829">
        <v>0</v>
      </c>
      <c r="J1829">
        <v>0</v>
      </c>
      <c r="K1829">
        <v>3396</v>
      </c>
      <c r="Z1829" s="24">
        <v>6.3700000000000007E-2</v>
      </c>
      <c r="AA1829" s="23">
        <v>25787</v>
      </c>
      <c r="AB1829" s="23">
        <v>18173</v>
      </c>
      <c r="AC1829" s="23">
        <v>0</v>
      </c>
      <c r="AD1829" s="23">
        <v>0</v>
      </c>
      <c r="AE1829" s="23">
        <v>0</v>
      </c>
      <c r="AF1829" s="23">
        <v>43960</v>
      </c>
      <c r="AG1829">
        <f t="shared" si="28"/>
        <v>1.1948411552414992E-5</v>
      </c>
    </row>
    <row r="1830" spans="1:33">
      <c r="A1830" t="s">
        <v>100</v>
      </c>
      <c r="B1830" t="s">
        <v>1</v>
      </c>
      <c r="C1830">
        <v>2004</v>
      </c>
      <c r="D1830">
        <v>0</v>
      </c>
      <c r="E1830">
        <v>0</v>
      </c>
      <c r="F1830">
        <v>2755</v>
      </c>
      <c r="G1830">
        <v>0</v>
      </c>
      <c r="H1830">
        <v>746</v>
      </c>
      <c r="I1830">
        <v>0</v>
      </c>
      <c r="J1830">
        <v>0</v>
      </c>
      <c r="K1830">
        <v>3501</v>
      </c>
      <c r="Z1830" s="24">
        <v>6.3700000000000007E-2</v>
      </c>
      <c r="AA1830" s="23">
        <v>208188</v>
      </c>
      <c r="AB1830" s="23">
        <v>272273</v>
      </c>
      <c r="AC1830" s="23">
        <v>0</v>
      </c>
      <c r="AD1830" s="23">
        <v>2401</v>
      </c>
      <c r="AE1830" s="23">
        <v>112630</v>
      </c>
      <c r="AF1830" s="23">
        <v>595492</v>
      </c>
      <c r="AG1830">
        <f t="shared" si="28"/>
        <v>1.6185585741971585E-4</v>
      </c>
    </row>
    <row r="1831" spans="1:33">
      <c r="A1831" t="s">
        <v>100</v>
      </c>
      <c r="B1831" t="s">
        <v>1</v>
      </c>
      <c r="C1831">
        <v>2005</v>
      </c>
      <c r="D1831">
        <v>0</v>
      </c>
      <c r="E1831">
        <v>13.3</v>
      </c>
      <c r="F1831">
        <v>2446</v>
      </c>
      <c r="G1831">
        <v>291</v>
      </c>
      <c r="H1831">
        <v>401</v>
      </c>
      <c r="I1831">
        <v>0</v>
      </c>
      <c r="J1831">
        <v>0</v>
      </c>
      <c r="K1831">
        <v>3138</v>
      </c>
      <c r="Z1831" s="24">
        <v>6.3799999999999996E-2</v>
      </c>
      <c r="AA1831" s="23">
        <v>7216</v>
      </c>
      <c r="AB1831" s="23">
        <v>2380</v>
      </c>
      <c r="AC1831" s="23">
        <v>0</v>
      </c>
      <c r="AD1831" s="23">
        <v>0</v>
      </c>
      <c r="AE1831" s="23">
        <v>3207</v>
      </c>
      <c r="AF1831" s="23">
        <v>12803</v>
      </c>
      <c r="AG1831">
        <f t="shared" si="28"/>
        <v>3.4798797339756401E-6</v>
      </c>
    </row>
    <row r="1832" spans="1:33">
      <c r="A1832" t="s">
        <v>100</v>
      </c>
      <c r="B1832" t="s">
        <v>1</v>
      </c>
      <c r="C1832">
        <v>2006</v>
      </c>
      <c r="D1832">
        <v>0</v>
      </c>
      <c r="E1832">
        <v>10.47</v>
      </c>
      <c r="F1832">
        <v>2628</v>
      </c>
      <c r="G1832">
        <v>311</v>
      </c>
      <c r="H1832">
        <v>612</v>
      </c>
      <c r="I1832">
        <v>0</v>
      </c>
      <c r="J1832">
        <v>0</v>
      </c>
      <c r="K1832">
        <v>3551</v>
      </c>
      <c r="Z1832" s="24">
        <v>6.3799999999999996E-2</v>
      </c>
      <c r="AA1832" s="23">
        <v>49718</v>
      </c>
      <c r="AB1832" s="23">
        <v>10810</v>
      </c>
      <c r="AC1832" s="23">
        <v>0</v>
      </c>
      <c r="AD1832" s="23">
        <v>176</v>
      </c>
      <c r="AE1832" s="23">
        <v>0</v>
      </c>
      <c r="AF1832" s="23">
        <v>60704</v>
      </c>
      <c r="AG1832">
        <f t="shared" si="28"/>
        <v>1.6499462576838026E-5</v>
      </c>
    </row>
    <row r="1833" spans="1:33">
      <c r="A1833" t="s">
        <v>101</v>
      </c>
      <c r="B1833" t="s">
        <v>1</v>
      </c>
      <c r="C1833">
        <v>1988</v>
      </c>
      <c r="D1833">
        <v>0</v>
      </c>
      <c r="E1833">
        <v>7.3</v>
      </c>
      <c r="F1833">
        <v>54924</v>
      </c>
      <c r="G1833">
        <v>17320</v>
      </c>
      <c r="H1833">
        <v>26276</v>
      </c>
      <c r="I1833">
        <v>197</v>
      </c>
      <c r="J1833">
        <v>73019</v>
      </c>
      <c r="K1833">
        <v>171736</v>
      </c>
      <c r="Z1833" s="24">
        <v>6.3799999999999996E-2</v>
      </c>
      <c r="AA1833" s="23">
        <v>161795</v>
      </c>
      <c r="AB1833" s="23">
        <v>60568</v>
      </c>
      <c r="AC1833" s="23">
        <v>28314</v>
      </c>
      <c r="AD1833" s="23">
        <v>593</v>
      </c>
      <c r="AE1833" s="23">
        <v>23641</v>
      </c>
      <c r="AF1833" s="23">
        <v>274911</v>
      </c>
      <c r="AG1833">
        <f t="shared" si="28"/>
        <v>7.4721332308597772E-5</v>
      </c>
    </row>
    <row r="1834" spans="1:33">
      <c r="A1834" t="s">
        <v>101</v>
      </c>
      <c r="B1834" t="s">
        <v>1</v>
      </c>
      <c r="C1834">
        <v>1989</v>
      </c>
      <c r="D1834">
        <v>0</v>
      </c>
      <c r="E1834">
        <v>5.2</v>
      </c>
      <c r="F1834">
        <v>58793</v>
      </c>
      <c r="G1834">
        <v>19043</v>
      </c>
      <c r="H1834">
        <v>28803</v>
      </c>
      <c r="I1834">
        <v>197</v>
      </c>
      <c r="J1834">
        <v>67159</v>
      </c>
      <c r="K1834">
        <v>173995</v>
      </c>
      <c r="Z1834" s="24">
        <v>6.3799999999999996E-2</v>
      </c>
      <c r="AA1834" s="23">
        <v>3497093</v>
      </c>
      <c r="AB1834" s="23">
        <v>3624145</v>
      </c>
      <c r="AC1834" s="23">
        <v>3929490</v>
      </c>
      <c r="AD1834" s="23">
        <v>18353</v>
      </c>
      <c r="AE1834" s="23">
        <v>0</v>
      </c>
      <c r="AF1834" s="23">
        <v>11069081</v>
      </c>
      <c r="AG1834">
        <f t="shared" si="28"/>
        <v>3.0085972542087647E-3</v>
      </c>
    </row>
    <row r="1835" spans="1:33">
      <c r="A1835" t="s">
        <v>101</v>
      </c>
      <c r="B1835" t="s">
        <v>1</v>
      </c>
      <c r="C1835">
        <v>1990</v>
      </c>
      <c r="D1835">
        <v>0</v>
      </c>
      <c r="E1835">
        <v>6.61</v>
      </c>
      <c r="F1835">
        <v>57515</v>
      </c>
      <c r="G1835">
        <v>17677</v>
      </c>
      <c r="H1835">
        <v>31345</v>
      </c>
      <c r="I1835">
        <v>200</v>
      </c>
      <c r="J1835">
        <v>76630</v>
      </c>
      <c r="K1835">
        <v>183367</v>
      </c>
      <c r="Z1835" s="24">
        <v>6.3899999999999998E-2</v>
      </c>
      <c r="AA1835" s="23">
        <v>1385</v>
      </c>
      <c r="AB1835" s="23">
        <v>0</v>
      </c>
      <c r="AC1835" s="23">
        <v>0</v>
      </c>
      <c r="AD1835" s="23">
        <v>0</v>
      </c>
      <c r="AE1835" s="23">
        <v>0</v>
      </c>
      <c r="AF1835" s="23">
        <v>1385</v>
      </c>
      <c r="AG1835">
        <f t="shared" si="28"/>
        <v>3.7644563239524029E-7</v>
      </c>
    </row>
    <row r="1836" spans="1:33">
      <c r="A1836" t="s">
        <v>101</v>
      </c>
      <c r="B1836" t="s">
        <v>1</v>
      </c>
      <c r="C1836">
        <v>1991</v>
      </c>
      <c r="D1836">
        <v>0</v>
      </c>
      <c r="E1836">
        <v>6.57</v>
      </c>
      <c r="F1836">
        <v>61516</v>
      </c>
      <c r="G1836">
        <v>20428</v>
      </c>
      <c r="H1836">
        <v>33269</v>
      </c>
      <c r="I1836">
        <v>206</v>
      </c>
      <c r="J1836">
        <v>63000</v>
      </c>
      <c r="K1836">
        <v>178419</v>
      </c>
      <c r="Z1836" s="24">
        <v>6.3899999999999998E-2</v>
      </c>
      <c r="AA1836" s="23">
        <v>9409</v>
      </c>
      <c r="AB1836" s="23">
        <v>7271</v>
      </c>
      <c r="AC1836" s="23">
        <v>0</v>
      </c>
      <c r="AD1836" s="23">
        <v>95</v>
      </c>
      <c r="AE1836" s="23">
        <v>2463</v>
      </c>
      <c r="AF1836" s="23">
        <v>19238</v>
      </c>
      <c r="AG1836">
        <f t="shared" si="28"/>
        <v>5.2289249646351142E-6</v>
      </c>
    </row>
    <row r="1837" spans="1:33">
      <c r="A1837" t="s">
        <v>101</v>
      </c>
      <c r="B1837" t="s">
        <v>1</v>
      </c>
      <c r="C1837">
        <v>1992</v>
      </c>
      <c r="D1837">
        <v>0</v>
      </c>
      <c r="E1837">
        <v>8.32</v>
      </c>
      <c r="F1837">
        <v>57940</v>
      </c>
      <c r="G1837">
        <v>18844</v>
      </c>
      <c r="H1837">
        <v>35065</v>
      </c>
      <c r="I1837">
        <v>208</v>
      </c>
      <c r="J1837">
        <v>72381</v>
      </c>
      <c r="K1837">
        <v>184438</v>
      </c>
      <c r="Z1837" s="24">
        <v>6.3899999999999998E-2</v>
      </c>
      <c r="AA1837" s="23">
        <v>59932</v>
      </c>
      <c r="AB1837" s="23">
        <v>23209</v>
      </c>
      <c r="AC1837" s="23">
        <v>26728</v>
      </c>
      <c r="AD1837" s="23">
        <v>0</v>
      </c>
      <c r="AE1837" s="23">
        <v>0</v>
      </c>
      <c r="AF1837" s="23">
        <v>109869</v>
      </c>
      <c r="AG1837">
        <f t="shared" si="28"/>
        <v>2.9862603022117442E-5</v>
      </c>
    </row>
    <row r="1838" spans="1:33">
      <c r="A1838" t="s">
        <v>101</v>
      </c>
      <c r="B1838" t="s">
        <v>1</v>
      </c>
      <c r="C1838">
        <v>1993</v>
      </c>
      <c r="D1838">
        <v>0</v>
      </c>
      <c r="E1838">
        <v>6.85</v>
      </c>
      <c r="F1838">
        <v>67820</v>
      </c>
      <c r="G1838">
        <v>21030</v>
      </c>
      <c r="H1838">
        <v>36052</v>
      </c>
      <c r="I1838">
        <v>91</v>
      </c>
      <c r="J1838">
        <v>54389</v>
      </c>
      <c r="K1838">
        <v>179382</v>
      </c>
      <c r="Z1838" s="24">
        <v>6.3899999999999998E-2</v>
      </c>
      <c r="AA1838" s="23">
        <v>126929</v>
      </c>
      <c r="AB1838" s="23">
        <v>36620</v>
      </c>
      <c r="AC1838" s="23">
        <v>23088</v>
      </c>
      <c r="AD1838" s="23">
        <v>108</v>
      </c>
      <c r="AE1838" s="23">
        <v>5224</v>
      </c>
      <c r="AF1838" s="23">
        <v>191969</v>
      </c>
      <c r="AG1838">
        <f t="shared" si="28"/>
        <v>5.217753906518548E-5</v>
      </c>
    </row>
    <row r="1839" spans="1:33">
      <c r="A1839" t="s">
        <v>101</v>
      </c>
      <c r="B1839" t="s">
        <v>1</v>
      </c>
      <c r="C1839">
        <v>1994</v>
      </c>
      <c r="D1839">
        <v>0</v>
      </c>
      <c r="E1839">
        <v>7.9</v>
      </c>
      <c r="F1839">
        <v>66232</v>
      </c>
      <c r="G1839">
        <v>20974</v>
      </c>
      <c r="H1839">
        <v>37578</v>
      </c>
      <c r="I1839">
        <v>158</v>
      </c>
      <c r="J1839">
        <v>73002</v>
      </c>
      <c r="K1839">
        <v>197944</v>
      </c>
      <c r="Z1839" s="24">
        <v>6.3899999999999998E-2</v>
      </c>
      <c r="AA1839" s="23">
        <v>185433</v>
      </c>
      <c r="AB1839" s="23">
        <v>60916</v>
      </c>
      <c r="AC1839" s="23">
        <v>28460</v>
      </c>
      <c r="AD1839" s="23">
        <v>0</v>
      </c>
      <c r="AE1839" s="23">
        <v>46023</v>
      </c>
      <c r="AF1839" s="23">
        <v>320832</v>
      </c>
      <c r="AG1839">
        <f t="shared" si="28"/>
        <v>8.7202747388180312E-5</v>
      </c>
    </row>
    <row r="1840" spans="1:33">
      <c r="A1840" t="s">
        <v>101</v>
      </c>
      <c r="B1840" t="s">
        <v>1</v>
      </c>
      <c r="C1840">
        <v>1995</v>
      </c>
      <c r="D1840">
        <v>0</v>
      </c>
      <c r="E1840">
        <v>6.79</v>
      </c>
      <c r="F1840">
        <v>42631</v>
      </c>
      <c r="G1840">
        <v>18654</v>
      </c>
      <c r="H1840">
        <v>40518</v>
      </c>
      <c r="I1840">
        <v>150</v>
      </c>
      <c r="J1840">
        <v>1166</v>
      </c>
      <c r="K1840">
        <v>103119</v>
      </c>
      <c r="Z1840" s="24">
        <v>6.3899999999999998E-2</v>
      </c>
      <c r="AA1840" s="23">
        <v>211448</v>
      </c>
      <c r="AB1840" s="23">
        <v>77154</v>
      </c>
      <c r="AC1840" s="23">
        <v>81776</v>
      </c>
      <c r="AD1840" s="23">
        <v>152</v>
      </c>
      <c r="AE1840" s="23">
        <v>9185</v>
      </c>
      <c r="AF1840" s="23">
        <v>379715</v>
      </c>
      <c r="AG1840">
        <f t="shared" si="28"/>
        <v>1.0320725870394127E-4</v>
      </c>
    </row>
    <row r="1841" spans="1:33">
      <c r="A1841" t="s">
        <v>101</v>
      </c>
      <c r="B1841" t="s">
        <v>1</v>
      </c>
      <c r="C1841">
        <v>1996</v>
      </c>
      <c r="D1841">
        <v>0</v>
      </c>
      <c r="E1841">
        <v>9.06</v>
      </c>
      <c r="F1841">
        <v>46205</v>
      </c>
      <c r="G1841">
        <v>21366</v>
      </c>
      <c r="H1841">
        <v>40541</v>
      </c>
      <c r="I1841">
        <v>114</v>
      </c>
      <c r="J1841">
        <v>1300</v>
      </c>
      <c r="K1841">
        <v>109526</v>
      </c>
      <c r="Z1841" s="24">
        <v>6.4000000000000001E-2</v>
      </c>
      <c r="AA1841" s="23">
        <v>10917</v>
      </c>
      <c r="AB1841" s="23">
        <v>8739</v>
      </c>
      <c r="AC1841" s="23">
        <v>0</v>
      </c>
      <c r="AD1841" s="23">
        <v>0</v>
      </c>
      <c r="AE1841" s="23">
        <v>262</v>
      </c>
      <c r="AF1841" s="23">
        <v>19918</v>
      </c>
      <c r="AG1841">
        <f t="shared" si="28"/>
        <v>5.4137502570746541E-6</v>
      </c>
    </row>
    <row r="1842" spans="1:33">
      <c r="A1842" t="s">
        <v>101</v>
      </c>
      <c r="B1842" t="s">
        <v>1</v>
      </c>
      <c r="C1842">
        <v>1997</v>
      </c>
      <c r="D1842">
        <v>0</v>
      </c>
      <c r="E1842">
        <v>5.6</v>
      </c>
      <c r="F1842">
        <v>46993</v>
      </c>
      <c r="G1842">
        <v>19928</v>
      </c>
      <c r="H1842">
        <v>41193</v>
      </c>
      <c r="I1842">
        <v>125</v>
      </c>
      <c r="J1842">
        <v>0</v>
      </c>
      <c r="K1842">
        <v>108239</v>
      </c>
      <c r="Z1842" s="24">
        <v>6.4000000000000001E-2</v>
      </c>
      <c r="AA1842" s="23">
        <v>78291</v>
      </c>
      <c r="AB1842" s="23">
        <v>15313</v>
      </c>
      <c r="AC1842" s="23">
        <v>0</v>
      </c>
      <c r="AD1842" s="23">
        <v>334</v>
      </c>
      <c r="AE1842" s="23">
        <v>30710</v>
      </c>
      <c r="AF1842" s="23">
        <v>124648</v>
      </c>
      <c r="AG1842">
        <f t="shared" si="28"/>
        <v>3.3879563311770336E-5</v>
      </c>
    </row>
    <row r="1843" spans="1:33">
      <c r="A1843" t="s">
        <v>101</v>
      </c>
      <c r="B1843" t="s">
        <v>1</v>
      </c>
      <c r="C1843">
        <v>1998</v>
      </c>
      <c r="D1843">
        <v>0</v>
      </c>
      <c r="E1843">
        <v>6.66</v>
      </c>
      <c r="F1843">
        <v>44578</v>
      </c>
      <c r="G1843">
        <v>19161</v>
      </c>
      <c r="H1843">
        <v>43352</v>
      </c>
      <c r="I1843">
        <v>213</v>
      </c>
      <c r="J1843">
        <v>263</v>
      </c>
      <c r="K1843">
        <v>107567</v>
      </c>
      <c r="Z1843" s="24">
        <v>6.4000000000000001E-2</v>
      </c>
      <c r="AA1843" s="23">
        <v>109955</v>
      </c>
      <c r="AB1843" s="23">
        <v>37971</v>
      </c>
      <c r="AC1843" s="23">
        <v>85663</v>
      </c>
      <c r="AD1843" s="23">
        <v>0</v>
      </c>
      <c r="AE1843" s="23">
        <v>0</v>
      </c>
      <c r="AF1843" s="23">
        <v>233589</v>
      </c>
      <c r="AG1843">
        <f t="shared" si="28"/>
        <v>6.3489934170087939E-5</v>
      </c>
    </row>
    <row r="1844" spans="1:33">
      <c r="A1844" t="s">
        <v>101</v>
      </c>
      <c r="B1844" t="s">
        <v>1</v>
      </c>
      <c r="C1844">
        <v>1999</v>
      </c>
      <c r="D1844">
        <v>0</v>
      </c>
      <c r="E1844">
        <v>3.15</v>
      </c>
      <c r="F1844">
        <v>49683</v>
      </c>
      <c r="G1844">
        <v>20293</v>
      </c>
      <c r="H1844">
        <v>45932</v>
      </c>
      <c r="I1844">
        <v>216</v>
      </c>
      <c r="J1844">
        <v>241</v>
      </c>
      <c r="K1844">
        <v>116365</v>
      </c>
      <c r="Z1844" s="24">
        <v>6.4000000000000001E-2</v>
      </c>
      <c r="AA1844" s="23">
        <v>186043</v>
      </c>
      <c r="AB1844" s="23">
        <v>69427</v>
      </c>
      <c r="AC1844" s="23">
        <v>8809</v>
      </c>
      <c r="AD1844" s="23">
        <v>316</v>
      </c>
      <c r="AE1844" s="23">
        <v>5610</v>
      </c>
      <c r="AF1844" s="23">
        <v>270205</v>
      </c>
      <c r="AG1844">
        <f t="shared" si="28"/>
        <v>7.3442232564155887E-5</v>
      </c>
    </row>
    <row r="1845" spans="1:33">
      <c r="A1845" t="s">
        <v>101</v>
      </c>
      <c r="B1845" t="s">
        <v>1</v>
      </c>
      <c r="C1845">
        <v>2000</v>
      </c>
      <c r="D1845">
        <v>0</v>
      </c>
      <c r="E1845">
        <v>4.95</v>
      </c>
      <c r="F1845">
        <v>51285</v>
      </c>
      <c r="G1845">
        <v>20619</v>
      </c>
      <c r="H1845">
        <v>39260</v>
      </c>
      <c r="I1845">
        <v>223</v>
      </c>
      <c r="J1845">
        <v>249</v>
      </c>
      <c r="K1845">
        <v>111636</v>
      </c>
      <c r="Z1845" s="24">
        <v>6.4100000000000004E-2</v>
      </c>
      <c r="AA1845" s="23">
        <v>31760</v>
      </c>
      <c r="AB1845" s="23">
        <v>8790</v>
      </c>
      <c r="AC1845" s="23">
        <v>0</v>
      </c>
      <c r="AD1845" s="23">
        <v>120</v>
      </c>
      <c r="AE1845" s="23">
        <v>0</v>
      </c>
      <c r="AF1845" s="23">
        <v>40670</v>
      </c>
      <c r="AG1845">
        <f t="shared" si="28"/>
        <v>1.1054183299288392E-5</v>
      </c>
    </row>
    <row r="1846" spans="1:33">
      <c r="A1846" t="s">
        <v>101</v>
      </c>
      <c r="B1846" t="s">
        <v>1</v>
      </c>
      <c r="C1846">
        <v>2001</v>
      </c>
      <c r="D1846">
        <v>0</v>
      </c>
      <c r="E1846">
        <v>5.5</v>
      </c>
      <c r="F1846">
        <v>50104</v>
      </c>
      <c r="G1846">
        <v>20467</v>
      </c>
      <c r="H1846">
        <v>32892</v>
      </c>
      <c r="I1846">
        <v>0</v>
      </c>
      <c r="J1846">
        <v>534</v>
      </c>
      <c r="K1846">
        <v>103997</v>
      </c>
      <c r="Z1846" s="24">
        <v>6.4100000000000004E-2</v>
      </c>
      <c r="AA1846" s="23">
        <v>93400</v>
      </c>
      <c r="AB1846" s="23">
        <v>21600</v>
      </c>
      <c r="AC1846" s="23">
        <v>82700</v>
      </c>
      <c r="AD1846" s="23">
        <v>400</v>
      </c>
      <c r="AE1846" s="23">
        <v>19900</v>
      </c>
      <c r="AF1846" s="23">
        <v>218000</v>
      </c>
      <c r="AG1846">
        <f t="shared" si="28"/>
        <v>5.925281434091147E-5</v>
      </c>
    </row>
    <row r="1847" spans="1:33">
      <c r="A1847" t="s">
        <v>101</v>
      </c>
      <c r="B1847" t="s">
        <v>1</v>
      </c>
      <c r="C1847">
        <v>2002</v>
      </c>
      <c r="D1847">
        <v>0</v>
      </c>
      <c r="E1847">
        <v>5.35</v>
      </c>
      <c r="F1847">
        <v>53689</v>
      </c>
      <c r="G1847">
        <v>21438</v>
      </c>
      <c r="H1847">
        <v>34434</v>
      </c>
      <c r="I1847">
        <v>0</v>
      </c>
      <c r="J1847">
        <v>473</v>
      </c>
      <c r="K1847">
        <v>110034</v>
      </c>
      <c r="Z1847" s="24">
        <v>6.4100000000000004E-2</v>
      </c>
      <c r="AA1847" s="23">
        <v>115290</v>
      </c>
      <c r="AB1847" s="23">
        <v>51555</v>
      </c>
      <c r="AC1847" s="23">
        <v>50303</v>
      </c>
      <c r="AD1847" s="23">
        <v>2160</v>
      </c>
      <c r="AE1847" s="23">
        <v>34264</v>
      </c>
      <c r="AF1847" s="23">
        <v>253572</v>
      </c>
      <c r="AG1847">
        <f t="shared" si="28"/>
        <v>6.8921351550704603E-5</v>
      </c>
    </row>
    <row r="1848" spans="1:33">
      <c r="A1848" t="s">
        <v>101</v>
      </c>
      <c r="B1848" t="s">
        <v>1</v>
      </c>
      <c r="C1848">
        <v>2003</v>
      </c>
      <c r="D1848">
        <v>0</v>
      </c>
      <c r="E1848">
        <v>5.86</v>
      </c>
      <c r="F1848">
        <v>55021</v>
      </c>
      <c r="G1848">
        <v>23311</v>
      </c>
      <c r="H1848">
        <v>32671</v>
      </c>
      <c r="I1848">
        <v>0</v>
      </c>
      <c r="J1848">
        <v>0</v>
      </c>
      <c r="K1848">
        <v>111003</v>
      </c>
      <c r="Z1848" s="24">
        <v>6.4100000000000004E-2</v>
      </c>
      <c r="AA1848" s="23">
        <v>110194</v>
      </c>
      <c r="AB1848" s="23">
        <v>24883</v>
      </c>
      <c r="AC1848" s="23">
        <v>121747</v>
      </c>
      <c r="AD1848" s="23">
        <v>395</v>
      </c>
      <c r="AE1848" s="23">
        <v>19067</v>
      </c>
      <c r="AF1848" s="23">
        <v>276286</v>
      </c>
      <c r="AG1848">
        <f t="shared" si="28"/>
        <v>7.5095059921986547E-5</v>
      </c>
    </row>
    <row r="1849" spans="1:33">
      <c r="A1849" t="s">
        <v>101</v>
      </c>
      <c r="B1849" t="s">
        <v>1</v>
      </c>
      <c r="C1849">
        <v>2004</v>
      </c>
      <c r="D1849">
        <v>0</v>
      </c>
      <c r="E1849">
        <v>6.21</v>
      </c>
      <c r="F1849">
        <v>56606</v>
      </c>
      <c r="G1849">
        <v>23710</v>
      </c>
      <c r="H1849">
        <v>30945</v>
      </c>
      <c r="I1849">
        <v>0</v>
      </c>
      <c r="J1849">
        <v>0</v>
      </c>
      <c r="K1849">
        <v>111261</v>
      </c>
      <c r="Z1849" s="24">
        <v>6.4100000000000004E-2</v>
      </c>
      <c r="AA1849" s="23">
        <v>371463</v>
      </c>
      <c r="AB1849" s="23">
        <v>126045</v>
      </c>
      <c r="AC1849" s="23">
        <v>179739</v>
      </c>
      <c r="AD1849" s="23">
        <v>1099</v>
      </c>
      <c r="AE1849" s="23">
        <v>47849</v>
      </c>
      <c r="AF1849" s="23">
        <v>726195</v>
      </c>
      <c r="AG1849">
        <f t="shared" si="28"/>
        <v>1.9738118123990001E-4</v>
      </c>
    </row>
    <row r="1850" spans="1:33">
      <c r="A1850" t="s">
        <v>101</v>
      </c>
      <c r="B1850" t="s">
        <v>1</v>
      </c>
      <c r="C1850">
        <v>2005</v>
      </c>
      <c r="D1850">
        <v>0</v>
      </c>
      <c r="E1850">
        <v>6.08</v>
      </c>
      <c r="F1850">
        <v>61753</v>
      </c>
      <c r="G1850">
        <v>24116</v>
      </c>
      <c r="H1850">
        <v>26394</v>
      </c>
      <c r="I1850">
        <v>0</v>
      </c>
      <c r="J1850">
        <v>0</v>
      </c>
      <c r="K1850">
        <v>112263</v>
      </c>
      <c r="Z1850" s="24">
        <v>6.4199999999999993E-2</v>
      </c>
      <c r="AA1850" s="23">
        <v>28808</v>
      </c>
      <c r="AB1850" s="23">
        <v>8781</v>
      </c>
      <c r="AC1850" s="23">
        <v>0</v>
      </c>
      <c r="AD1850" s="23">
        <v>108</v>
      </c>
      <c r="AE1850" s="23">
        <v>0</v>
      </c>
      <c r="AF1850" s="23">
        <v>37697</v>
      </c>
      <c r="AG1850">
        <f t="shared" si="28"/>
        <v>1.0246116248666695E-5</v>
      </c>
    </row>
    <row r="1851" spans="1:33">
      <c r="A1851" t="s">
        <v>101</v>
      </c>
      <c r="B1851" t="s">
        <v>1</v>
      </c>
      <c r="C1851">
        <v>2006</v>
      </c>
      <c r="D1851">
        <v>0</v>
      </c>
      <c r="E1851">
        <v>6.52</v>
      </c>
      <c r="F1851">
        <v>64577</v>
      </c>
      <c r="G1851">
        <v>24382</v>
      </c>
      <c r="H1851">
        <v>19827</v>
      </c>
      <c r="I1851">
        <v>0</v>
      </c>
      <c r="J1851">
        <v>0</v>
      </c>
      <c r="K1851">
        <v>108786</v>
      </c>
      <c r="Z1851" s="24">
        <v>6.4199999999999993E-2</v>
      </c>
      <c r="AA1851" s="23">
        <v>248997</v>
      </c>
      <c r="AB1851" s="23">
        <v>115238</v>
      </c>
      <c r="AC1851" s="23">
        <v>55077</v>
      </c>
      <c r="AD1851" s="23">
        <v>1555</v>
      </c>
      <c r="AE1851" s="23">
        <v>0</v>
      </c>
      <c r="AF1851" s="23">
        <v>420867</v>
      </c>
      <c r="AG1851">
        <f t="shared" si="28"/>
        <v>1.1439245051934123E-4</v>
      </c>
    </row>
    <row r="1852" spans="1:33">
      <c r="A1852" t="s">
        <v>102</v>
      </c>
      <c r="B1852" t="s">
        <v>1</v>
      </c>
      <c r="C1852">
        <v>1988</v>
      </c>
      <c r="D1852">
        <v>0</v>
      </c>
      <c r="E1852">
        <v>3.76</v>
      </c>
      <c r="F1852">
        <v>57099</v>
      </c>
      <c r="G1852">
        <v>123163</v>
      </c>
      <c r="H1852">
        <v>0</v>
      </c>
      <c r="I1852">
        <v>0</v>
      </c>
      <c r="J1852">
        <v>34677</v>
      </c>
      <c r="K1852">
        <v>214939</v>
      </c>
      <c r="Z1852" s="24">
        <v>6.4299999999999996E-2</v>
      </c>
      <c r="AA1852" s="23">
        <v>59502</v>
      </c>
      <c r="AB1852" s="23">
        <v>105814</v>
      </c>
      <c r="AC1852" s="23">
        <v>14453</v>
      </c>
      <c r="AD1852" s="23">
        <v>0</v>
      </c>
      <c r="AE1852" s="23">
        <v>0</v>
      </c>
      <c r="AF1852" s="23">
        <v>179769</v>
      </c>
      <c r="AG1852">
        <f t="shared" si="28"/>
        <v>4.8861555877299606E-5</v>
      </c>
    </row>
    <row r="1853" spans="1:33">
      <c r="A1853" t="s">
        <v>102</v>
      </c>
      <c r="B1853" t="s">
        <v>1</v>
      </c>
      <c r="C1853">
        <v>1989</v>
      </c>
      <c r="D1853">
        <v>0</v>
      </c>
      <c r="E1853">
        <v>4.84</v>
      </c>
      <c r="F1853">
        <v>58095</v>
      </c>
      <c r="G1853">
        <v>178276</v>
      </c>
      <c r="H1853">
        <v>0</v>
      </c>
      <c r="I1853">
        <v>2587</v>
      </c>
      <c r="J1853">
        <v>0</v>
      </c>
      <c r="K1853">
        <v>238958</v>
      </c>
      <c r="Z1853" s="24">
        <v>6.4299999999999996E-2</v>
      </c>
      <c r="AA1853" s="23">
        <v>242021</v>
      </c>
      <c r="AB1853" s="23">
        <v>50172</v>
      </c>
      <c r="AC1853" s="23">
        <v>50514</v>
      </c>
      <c r="AD1853" s="23">
        <v>0</v>
      </c>
      <c r="AE1853" s="23">
        <v>5623</v>
      </c>
      <c r="AF1853" s="23">
        <v>348330</v>
      </c>
      <c r="AG1853">
        <f t="shared" si="28"/>
        <v>9.4676756052154557E-5</v>
      </c>
    </row>
    <row r="1854" spans="1:33">
      <c r="A1854" t="s">
        <v>102</v>
      </c>
      <c r="B1854" t="s">
        <v>1</v>
      </c>
      <c r="C1854">
        <v>1990</v>
      </c>
      <c r="D1854">
        <v>0</v>
      </c>
      <c r="E1854">
        <v>5.16</v>
      </c>
      <c r="F1854">
        <v>58300</v>
      </c>
      <c r="G1854">
        <v>182329</v>
      </c>
      <c r="H1854">
        <v>0</v>
      </c>
      <c r="I1854">
        <v>2407</v>
      </c>
      <c r="J1854">
        <v>0</v>
      </c>
      <c r="K1854">
        <v>243036</v>
      </c>
      <c r="Z1854" s="24">
        <v>6.4299999999999996E-2</v>
      </c>
      <c r="AA1854" s="23">
        <v>275018</v>
      </c>
      <c r="AB1854" s="23">
        <v>398235</v>
      </c>
      <c r="AC1854" s="23">
        <v>137175</v>
      </c>
      <c r="AD1854" s="23">
        <v>0</v>
      </c>
      <c r="AE1854" s="23">
        <v>0</v>
      </c>
      <c r="AF1854" s="23">
        <v>810428</v>
      </c>
      <c r="AG1854">
        <f t="shared" si="28"/>
        <v>2.2027587073704678E-4</v>
      </c>
    </row>
    <row r="1855" spans="1:33">
      <c r="A1855" t="s">
        <v>102</v>
      </c>
      <c r="B1855" t="s">
        <v>1</v>
      </c>
      <c r="C1855">
        <v>1991</v>
      </c>
      <c r="D1855">
        <v>0</v>
      </c>
      <c r="E1855">
        <v>5</v>
      </c>
      <c r="F1855">
        <v>59734</v>
      </c>
      <c r="G1855">
        <v>150988</v>
      </c>
      <c r="H1855">
        <v>0</v>
      </c>
      <c r="I1855">
        <v>2444</v>
      </c>
      <c r="J1855">
        <v>42342</v>
      </c>
      <c r="K1855">
        <v>255508</v>
      </c>
      <c r="Z1855" s="24">
        <v>6.4399999999999999E-2</v>
      </c>
      <c r="AA1855" s="23">
        <v>11191</v>
      </c>
      <c r="AB1855" s="23">
        <v>2780</v>
      </c>
      <c r="AC1855" s="23">
        <v>0</v>
      </c>
      <c r="AD1855" s="23">
        <v>0</v>
      </c>
      <c r="AE1855" s="23">
        <v>0</v>
      </c>
      <c r="AF1855" s="23">
        <v>13971</v>
      </c>
      <c r="AG1855">
        <f t="shared" si="28"/>
        <v>3.7973443539306155E-6</v>
      </c>
    </row>
    <row r="1856" spans="1:33">
      <c r="A1856" t="s">
        <v>102</v>
      </c>
      <c r="B1856" t="s">
        <v>1</v>
      </c>
      <c r="C1856">
        <v>1992</v>
      </c>
      <c r="D1856">
        <v>0</v>
      </c>
      <c r="E1856">
        <v>6.21</v>
      </c>
      <c r="F1856">
        <v>60888</v>
      </c>
      <c r="G1856">
        <v>155463</v>
      </c>
      <c r="H1856">
        <v>0</v>
      </c>
      <c r="I1856">
        <v>2469</v>
      </c>
      <c r="J1856">
        <v>46519</v>
      </c>
      <c r="K1856">
        <v>265339</v>
      </c>
      <c r="Z1856" s="24">
        <v>6.4399999999999999E-2</v>
      </c>
      <c r="AA1856" s="23">
        <v>102484</v>
      </c>
      <c r="AB1856" s="23">
        <v>73847</v>
      </c>
      <c r="AC1856" s="23">
        <v>22178</v>
      </c>
      <c r="AD1856" s="23">
        <v>1060</v>
      </c>
      <c r="AE1856" s="23">
        <v>0</v>
      </c>
      <c r="AF1856" s="23">
        <v>199569</v>
      </c>
      <c r="AG1856">
        <f t="shared" si="28"/>
        <v>5.4243233510097986E-5</v>
      </c>
    </row>
    <row r="1857" spans="1:33">
      <c r="A1857" t="s">
        <v>102</v>
      </c>
      <c r="B1857" t="s">
        <v>1</v>
      </c>
      <c r="C1857">
        <v>1993</v>
      </c>
      <c r="D1857">
        <v>0</v>
      </c>
      <c r="E1857">
        <v>3.43</v>
      </c>
      <c r="F1857">
        <v>63279</v>
      </c>
      <c r="G1857">
        <v>163309</v>
      </c>
      <c r="H1857">
        <v>0</v>
      </c>
      <c r="I1857">
        <v>2377</v>
      </c>
      <c r="J1857">
        <v>52276</v>
      </c>
      <c r="K1857">
        <v>281241</v>
      </c>
      <c r="Z1857" s="24">
        <v>6.4399999999999999E-2</v>
      </c>
      <c r="AA1857" s="23">
        <v>4200174</v>
      </c>
      <c r="AB1857" s="23">
        <v>4870063</v>
      </c>
      <c r="AC1857" s="23">
        <v>4666401</v>
      </c>
      <c r="AD1857" s="23">
        <v>29247</v>
      </c>
      <c r="AE1857" s="23">
        <v>0</v>
      </c>
      <c r="AF1857" s="23">
        <v>13765885</v>
      </c>
      <c r="AG1857">
        <f t="shared" si="28"/>
        <v>3.7415937070795326E-3</v>
      </c>
    </row>
    <row r="1858" spans="1:33">
      <c r="A1858" t="s">
        <v>102</v>
      </c>
      <c r="B1858" t="s">
        <v>1</v>
      </c>
      <c r="C1858">
        <v>1994</v>
      </c>
      <c r="D1858">
        <v>0</v>
      </c>
      <c r="E1858">
        <v>4.17</v>
      </c>
      <c r="F1858">
        <v>69896</v>
      </c>
      <c r="G1858">
        <v>161255</v>
      </c>
      <c r="H1858">
        <v>0</v>
      </c>
      <c r="I1858">
        <v>2375</v>
      </c>
      <c r="J1858">
        <v>46475</v>
      </c>
      <c r="K1858">
        <v>280001</v>
      </c>
      <c r="Z1858" s="24">
        <v>6.4500000000000002E-2</v>
      </c>
      <c r="AA1858" s="23">
        <v>135181</v>
      </c>
      <c r="AB1858" s="23">
        <v>47228</v>
      </c>
      <c r="AC1858" s="23">
        <v>25323</v>
      </c>
      <c r="AD1858" s="23">
        <v>724</v>
      </c>
      <c r="AE1858" s="23">
        <v>17884</v>
      </c>
      <c r="AF1858" s="23">
        <v>226340</v>
      </c>
      <c r="AG1858">
        <f t="shared" si="28"/>
        <v>6.1519642192302298E-5</v>
      </c>
    </row>
    <row r="1859" spans="1:33">
      <c r="A1859" t="s">
        <v>102</v>
      </c>
      <c r="B1859" t="s">
        <v>1</v>
      </c>
      <c r="C1859">
        <v>1995</v>
      </c>
      <c r="D1859">
        <v>0</v>
      </c>
      <c r="E1859">
        <v>4.17</v>
      </c>
      <c r="F1859">
        <v>69896</v>
      </c>
      <c r="G1859">
        <v>161255</v>
      </c>
      <c r="H1859">
        <v>0</v>
      </c>
      <c r="I1859">
        <v>2375</v>
      </c>
      <c r="J1859">
        <v>46475</v>
      </c>
      <c r="K1859">
        <v>280001</v>
      </c>
      <c r="Z1859" s="24">
        <v>6.4500000000000002E-2</v>
      </c>
      <c r="AA1859" s="23">
        <v>282587</v>
      </c>
      <c r="AB1859" s="23">
        <v>56902</v>
      </c>
      <c r="AC1859" s="23">
        <v>13494</v>
      </c>
      <c r="AD1859" s="23">
        <v>84</v>
      </c>
      <c r="AE1859" s="23">
        <v>51522</v>
      </c>
      <c r="AF1859" s="23">
        <v>404589</v>
      </c>
      <c r="AG1859">
        <f t="shared" ref="AG1859:AG1922" si="29">AF1859/AF$3340</f>
        <v>1.099680591806194E-4</v>
      </c>
    </row>
    <row r="1860" spans="1:33">
      <c r="A1860" t="s">
        <v>102</v>
      </c>
      <c r="B1860" t="s">
        <v>1</v>
      </c>
      <c r="C1860">
        <v>1996</v>
      </c>
      <c r="D1860">
        <v>0</v>
      </c>
      <c r="E1860">
        <v>6.88</v>
      </c>
      <c r="F1860">
        <v>74985</v>
      </c>
      <c r="G1860">
        <v>188210</v>
      </c>
      <c r="H1860">
        <v>52450</v>
      </c>
      <c r="I1860">
        <v>2408</v>
      </c>
      <c r="J1860">
        <v>0</v>
      </c>
      <c r="K1860">
        <v>318053</v>
      </c>
      <c r="Z1860" s="24">
        <v>6.4500000000000002E-2</v>
      </c>
      <c r="AA1860" s="23">
        <v>12030275</v>
      </c>
      <c r="AB1860" s="23">
        <v>10797454</v>
      </c>
      <c r="AC1860" s="23">
        <v>19748302</v>
      </c>
      <c r="AD1860" s="23">
        <v>109588</v>
      </c>
      <c r="AE1860" s="23">
        <v>481943</v>
      </c>
      <c r="AF1860" s="23">
        <v>43167562</v>
      </c>
      <c r="AG1860">
        <f t="shared" si="29"/>
        <v>1.1733025397870573E-2</v>
      </c>
    </row>
    <row r="1861" spans="1:33">
      <c r="A1861" t="s">
        <v>102</v>
      </c>
      <c r="B1861" t="s">
        <v>1</v>
      </c>
      <c r="C1861">
        <v>1997</v>
      </c>
      <c r="D1861">
        <v>0</v>
      </c>
      <c r="E1861">
        <v>5.47</v>
      </c>
      <c r="F1861">
        <v>74985</v>
      </c>
      <c r="G1861">
        <v>188210</v>
      </c>
      <c r="H1861">
        <v>0</v>
      </c>
      <c r="I1861">
        <v>2408</v>
      </c>
      <c r="J1861">
        <v>52450</v>
      </c>
      <c r="K1861">
        <v>318053</v>
      </c>
      <c r="Z1861" s="24">
        <v>6.4600000000000005E-2</v>
      </c>
      <c r="AA1861" s="23">
        <v>18011</v>
      </c>
      <c r="AB1861" s="23">
        <v>1857</v>
      </c>
      <c r="AC1861" s="23">
        <v>0</v>
      </c>
      <c r="AD1861" s="23">
        <v>0</v>
      </c>
      <c r="AE1861" s="23">
        <v>140</v>
      </c>
      <c r="AF1861" s="23">
        <v>20008</v>
      </c>
      <c r="AG1861">
        <f t="shared" si="29"/>
        <v>5.4382124281328288E-6</v>
      </c>
    </row>
    <row r="1862" spans="1:33">
      <c r="A1862" t="s">
        <v>102</v>
      </c>
      <c r="B1862" t="s">
        <v>1</v>
      </c>
      <c r="C1862">
        <v>1998</v>
      </c>
      <c r="D1862">
        <v>0</v>
      </c>
      <c r="E1862">
        <v>3.2</v>
      </c>
      <c r="F1862">
        <v>78105</v>
      </c>
      <c r="G1862">
        <v>199468</v>
      </c>
      <c r="H1862">
        <v>50657</v>
      </c>
      <c r="I1862">
        <v>2408</v>
      </c>
      <c r="J1862">
        <v>0</v>
      </c>
      <c r="K1862">
        <v>330638</v>
      </c>
      <c r="Z1862" s="24">
        <v>6.4600000000000005E-2</v>
      </c>
      <c r="AA1862" s="23">
        <v>19327</v>
      </c>
      <c r="AB1862" s="23">
        <v>33009</v>
      </c>
      <c r="AC1862" s="23">
        <v>3347</v>
      </c>
      <c r="AD1862" s="23">
        <v>0</v>
      </c>
      <c r="AE1862" s="23">
        <v>0</v>
      </c>
      <c r="AF1862" s="23">
        <v>55683</v>
      </c>
      <c r="AG1862">
        <f t="shared" si="29"/>
        <v>1.5134745233692539E-5</v>
      </c>
    </row>
    <row r="1863" spans="1:33">
      <c r="A1863" t="s">
        <v>102</v>
      </c>
      <c r="B1863" t="s">
        <v>1</v>
      </c>
      <c r="C1863">
        <v>1999</v>
      </c>
      <c r="D1863">
        <v>0</v>
      </c>
      <c r="E1863">
        <v>5.55</v>
      </c>
      <c r="F1863">
        <v>79693</v>
      </c>
      <c r="G1863">
        <v>173117</v>
      </c>
      <c r="H1863">
        <v>41833</v>
      </c>
      <c r="I1863">
        <v>2409</v>
      </c>
      <c r="J1863">
        <v>50212</v>
      </c>
      <c r="K1863">
        <v>347264</v>
      </c>
      <c r="Z1863" s="24">
        <v>6.4600000000000005E-2</v>
      </c>
      <c r="AA1863" s="23">
        <v>42538</v>
      </c>
      <c r="AB1863" s="23">
        <v>20392</v>
      </c>
      <c r="AC1863" s="23">
        <v>15371</v>
      </c>
      <c r="AD1863" s="23">
        <v>51</v>
      </c>
      <c r="AE1863" s="23">
        <v>21</v>
      </c>
      <c r="AF1863" s="23">
        <v>78373</v>
      </c>
      <c r="AG1863">
        <f t="shared" si="29"/>
        <v>2.1301930359358965E-5</v>
      </c>
    </row>
    <row r="1864" spans="1:33">
      <c r="A1864" t="s">
        <v>102</v>
      </c>
      <c r="B1864" t="s">
        <v>1</v>
      </c>
      <c r="C1864">
        <v>2000</v>
      </c>
      <c r="D1864">
        <v>0</v>
      </c>
      <c r="E1864">
        <v>6.77</v>
      </c>
      <c r="F1864">
        <v>81602</v>
      </c>
      <c r="G1864">
        <v>137869</v>
      </c>
      <c r="H1864">
        <v>89790</v>
      </c>
      <c r="I1864">
        <v>2409</v>
      </c>
      <c r="J1864">
        <v>53008</v>
      </c>
      <c r="K1864">
        <v>364678</v>
      </c>
      <c r="Z1864" s="24">
        <v>6.4600000000000005E-2</v>
      </c>
      <c r="AA1864" s="23">
        <v>112317</v>
      </c>
      <c r="AB1864" s="23">
        <v>118417</v>
      </c>
      <c r="AC1864" s="23">
        <v>0</v>
      </c>
      <c r="AD1864" s="23">
        <v>0</v>
      </c>
      <c r="AE1864" s="23">
        <v>0</v>
      </c>
      <c r="AF1864" s="23">
        <v>230734</v>
      </c>
      <c r="AG1864">
        <f t="shared" si="29"/>
        <v>6.2713939743742507E-5</v>
      </c>
    </row>
    <row r="1865" spans="1:33">
      <c r="A1865" t="s">
        <v>102</v>
      </c>
      <c r="B1865" t="s">
        <v>1</v>
      </c>
      <c r="C1865">
        <v>2001</v>
      </c>
      <c r="D1865">
        <v>0</v>
      </c>
      <c r="E1865">
        <v>6.97</v>
      </c>
      <c r="F1865">
        <v>82752</v>
      </c>
      <c r="G1865">
        <v>140721</v>
      </c>
      <c r="H1865">
        <v>87672</v>
      </c>
      <c r="I1865">
        <v>0</v>
      </c>
      <c r="J1865">
        <v>62122</v>
      </c>
      <c r="K1865">
        <v>373267</v>
      </c>
      <c r="Z1865" s="24">
        <v>6.4600000000000005E-2</v>
      </c>
      <c r="AA1865" s="23">
        <v>160522</v>
      </c>
      <c r="AB1865" s="23">
        <v>84406</v>
      </c>
      <c r="AC1865" s="23">
        <v>22921</v>
      </c>
      <c r="AD1865" s="23">
        <v>1654</v>
      </c>
      <c r="AE1865" s="23">
        <v>16581</v>
      </c>
      <c r="AF1865" s="23">
        <v>286084</v>
      </c>
      <c r="AG1865">
        <f t="shared" si="29"/>
        <v>7.7758174944519805E-5</v>
      </c>
    </row>
    <row r="1866" spans="1:33">
      <c r="A1866" t="s">
        <v>102</v>
      </c>
      <c r="B1866" t="s">
        <v>1</v>
      </c>
      <c r="C1866">
        <v>2002</v>
      </c>
      <c r="D1866">
        <v>0</v>
      </c>
      <c r="E1866">
        <v>4.2699999999999996</v>
      </c>
      <c r="F1866">
        <v>83846</v>
      </c>
      <c r="G1866">
        <v>153204</v>
      </c>
      <c r="H1866">
        <v>86021</v>
      </c>
      <c r="I1866">
        <v>0</v>
      </c>
      <c r="J1866">
        <v>65330</v>
      </c>
      <c r="K1866">
        <v>388401</v>
      </c>
      <c r="Z1866" s="24">
        <v>6.480000000000001E-2</v>
      </c>
      <c r="AA1866" s="23">
        <v>66109</v>
      </c>
      <c r="AB1866" s="23">
        <v>3734</v>
      </c>
      <c r="AC1866" s="23">
        <v>52</v>
      </c>
      <c r="AD1866" s="23">
        <v>0</v>
      </c>
      <c r="AE1866" s="23">
        <v>0</v>
      </c>
      <c r="AF1866" s="23">
        <v>69895</v>
      </c>
      <c r="AG1866">
        <f t="shared" si="29"/>
        <v>1.8997593845678931E-5</v>
      </c>
    </row>
    <row r="1867" spans="1:33">
      <c r="A1867" t="s">
        <v>102</v>
      </c>
      <c r="B1867" t="s">
        <v>1</v>
      </c>
      <c r="C1867">
        <v>2003</v>
      </c>
      <c r="D1867">
        <v>0</v>
      </c>
      <c r="E1867">
        <v>6.74</v>
      </c>
      <c r="F1867">
        <v>83802</v>
      </c>
      <c r="G1867">
        <v>226980</v>
      </c>
      <c r="H1867">
        <v>84236</v>
      </c>
      <c r="I1867">
        <v>0</v>
      </c>
      <c r="J1867">
        <v>0</v>
      </c>
      <c r="K1867">
        <v>395018</v>
      </c>
      <c r="Z1867" s="24">
        <v>6.480000000000001E-2</v>
      </c>
      <c r="AA1867" s="23">
        <v>45466</v>
      </c>
      <c r="AB1867" s="23">
        <v>41360</v>
      </c>
      <c r="AC1867" s="23">
        <v>0</v>
      </c>
      <c r="AD1867" s="23">
        <v>0</v>
      </c>
      <c r="AE1867" s="23">
        <v>0</v>
      </c>
      <c r="AF1867" s="23">
        <v>86826</v>
      </c>
      <c r="AG1867">
        <f t="shared" si="29"/>
        <v>2.3599471825522841E-5</v>
      </c>
    </row>
    <row r="1868" spans="1:33">
      <c r="A1868" t="s">
        <v>102</v>
      </c>
      <c r="B1868" t="s">
        <v>1</v>
      </c>
      <c r="C1868">
        <v>2004</v>
      </c>
      <c r="D1868">
        <v>0</v>
      </c>
      <c r="E1868">
        <v>8.09</v>
      </c>
      <c r="F1868">
        <v>87767</v>
      </c>
      <c r="G1868">
        <v>163958</v>
      </c>
      <c r="H1868">
        <v>145266</v>
      </c>
      <c r="I1868">
        <v>0</v>
      </c>
      <c r="J1868">
        <v>0</v>
      </c>
      <c r="K1868">
        <v>396991</v>
      </c>
      <c r="Z1868" s="24">
        <v>6.4899999999999999E-2</v>
      </c>
      <c r="AA1868" s="23">
        <v>8280</v>
      </c>
      <c r="AB1868" s="23">
        <v>3234</v>
      </c>
      <c r="AC1868" s="23">
        <v>77</v>
      </c>
      <c r="AD1868" s="23">
        <v>120</v>
      </c>
      <c r="AE1868" s="23">
        <v>1639</v>
      </c>
      <c r="AF1868" s="23">
        <v>13350</v>
      </c>
      <c r="AG1868">
        <f t="shared" si="29"/>
        <v>3.6285553736292117E-6</v>
      </c>
    </row>
    <row r="1869" spans="1:33">
      <c r="A1869" t="s">
        <v>102</v>
      </c>
      <c r="B1869" t="s">
        <v>1</v>
      </c>
      <c r="C1869">
        <v>2005</v>
      </c>
      <c r="D1869">
        <v>0</v>
      </c>
      <c r="E1869">
        <v>8.6199999999999992</v>
      </c>
      <c r="F1869">
        <v>86589</v>
      </c>
      <c r="G1869">
        <v>170296</v>
      </c>
      <c r="H1869">
        <v>143008</v>
      </c>
      <c r="I1869">
        <v>0</v>
      </c>
      <c r="J1869">
        <v>0</v>
      </c>
      <c r="K1869">
        <v>399893</v>
      </c>
      <c r="Z1869" s="24">
        <v>6.4899999999999999E-2</v>
      </c>
      <c r="AA1869" s="23">
        <v>12346</v>
      </c>
      <c r="AB1869" s="23">
        <v>10589</v>
      </c>
      <c r="AC1869" s="23">
        <v>178</v>
      </c>
      <c r="AD1869" s="23">
        <v>0</v>
      </c>
      <c r="AE1869" s="23">
        <v>0</v>
      </c>
      <c r="AF1869" s="23">
        <v>23113</v>
      </c>
      <c r="AG1869">
        <f t="shared" si="29"/>
        <v>6.2821573296398481E-6</v>
      </c>
    </row>
    <row r="1870" spans="1:33">
      <c r="A1870" t="s">
        <v>102</v>
      </c>
      <c r="B1870" t="s">
        <v>1</v>
      </c>
      <c r="C1870">
        <v>2006</v>
      </c>
      <c r="D1870">
        <v>0</v>
      </c>
      <c r="E1870">
        <v>7.09</v>
      </c>
      <c r="F1870">
        <v>89228</v>
      </c>
      <c r="G1870">
        <v>171084</v>
      </c>
      <c r="H1870">
        <v>158988</v>
      </c>
      <c r="I1870">
        <v>0</v>
      </c>
      <c r="J1870">
        <v>0</v>
      </c>
      <c r="K1870">
        <v>419300</v>
      </c>
      <c r="Z1870" s="24">
        <v>6.4899999999999999E-2</v>
      </c>
      <c r="AA1870" s="23">
        <v>17638</v>
      </c>
      <c r="AB1870" s="23">
        <v>22579</v>
      </c>
      <c r="AC1870" s="23">
        <v>13740</v>
      </c>
      <c r="AD1870" s="23">
        <v>131</v>
      </c>
      <c r="AE1870" s="23">
        <v>3921</v>
      </c>
      <c r="AF1870" s="23">
        <v>58009</v>
      </c>
      <c r="AG1870">
        <f t="shared" si="29"/>
        <v>1.5766956454596026E-5</v>
      </c>
    </row>
    <row r="1871" spans="1:33">
      <c r="A1871" t="s">
        <v>103</v>
      </c>
      <c r="B1871" t="s">
        <v>1</v>
      </c>
      <c r="C1871">
        <v>1988</v>
      </c>
      <c r="D1871">
        <v>0</v>
      </c>
      <c r="E1871">
        <v>10.07</v>
      </c>
      <c r="F1871">
        <v>19431</v>
      </c>
      <c r="G1871">
        <v>2639</v>
      </c>
      <c r="H1871">
        <v>978</v>
      </c>
      <c r="I1871">
        <v>57</v>
      </c>
      <c r="J1871">
        <v>32207</v>
      </c>
      <c r="K1871">
        <v>55312</v>
      </c>
      <c r="Z1871" s="24">
        <v>6.5000000000000002E-2</v>
      </c>
      <c r="AA1871" s="23">
        <v>8391</v>
      </c>
      <c r="AB1871" s="23">
        <v>7481</v>
      </c>
      <c r="AC1871" s="23">
        <v>0</v>
      </c>
      <c r="AD1871" s="23">
        <v>0</v>
      </c>
      <c r="AE1871" s="23">
        <v>2800</v>
      </c>
      <c r="AF1871" s="23">
        <v>18672</v>
      </c>
      <c r="AG1871">
        <f t="shared" si="29"/>
        <v>5.0750850888692617E-6</v>
      </c>
    </row>
    <row r="1872" spans="1:33">
      <c r="A1872" t="s">
        <v>103</v>
      </c>
      <c r="B1872" t="s">
        <v>1</v>
      </c>
      <c r="C1872">
        <v>1989</v>
      </c>
      <c r="D1872">
        <v>0</v>
      </c>
      <c r="E1872">
        <v>9.85</v>
      </c>
      <c r="F1872">
        <v>20549</v>
      </c>
      <c r="G1872">
        <v>2845</v>
      </c>
      <c r="H1872">
        <v>1033</v>
      </c>
      <c r="I1872">
        <v>56</v>
      </c>
      <c r="J1872">
        <v>33241</v>
      </c>
      <c r="K1872">
        <v>57724</v>
      </c>
      <c r="Z1872" s="24">
        <v>6.5000000000000002E-2</v>
      </c>
      <c r="AA1872" s="23">
        <v>8137</v>
      </c>
      <c r="AB1872" s="23">
        <v>10995</v>
      </c>
      <c r="AC1872" s="23">
        <v>0</v>
      </c>
      <c r="AD1872" s="23">
        <v>0</v>
      </c>
      <c r="AE1872" s="23">
        <v>0</v>
      </c>
      <c r="AF1872" s="23">
        <v>19132</v>
      </c>
      <c r="AG1872">
        <f t="shared" si="29"/>
        <v>5.2001139631665973E-6</v>
      </c>
    </row>
    <row r="1873" spans="1:33">
      <c r="A1873" t="s">
        <v>103</v>
      </c>
      <c r="B1873" t="s">
        <v>1</v>
      </c>
      <c r="C1873">
        <v>1990</v>
      </c>
      <c r="D1873">
        <v>0</v>
      </c>
      <c r="E1873">
        <v>11.41</v>
      </c>
      <c r="F1873">
        <v>20198</v>
      </c>
      <c r="G1873">
        <v>2951</v>
      </c>
      <c r="H1873">
        <v>1056</v>
      </c>
      <c r="I1873">
        <v>57</v>
      </c>
      <c r="J1873">
        <v>32327</v>
      </c>
      <c r="K1873">
        <v>56589</v>
      </c>
      <c r="Z1873" s="24">
        <v>6.5000000000000002E-2</v>
      </c>
      <c r="AA1873" s="23">
        <v>20119</v>
      </c>
      <c r="AB1873" s="23">
        <v>25685</v>
      </c>
      <c r="AC1873" s="23">
        <v>5483</v>
      </c>
      <c r="AD1873" s="23">
        <v>164</v>
      </c>
      <c r="AE1873" s="23">
        <v>9269</v>
      </c>
      <c r="AF1873" s="23">
        <v>60720</v>
      </c>
      <c r="AG1873">
        <f t="shared" si="29"/>
        <v>1.6503811407248369E-5</v>
      </c>
    </row>
    <row r="1874" spans="1:33">
      <c r="A1874" t="s">
        <v>103</v>
      </c>
      <c r="B1874" t="s">
        <v>1</v>
      </c>
      <c r="C1874">
        <v>1991</v>
      </c>
      <c r="D1874">
        <v>0</v>
      </c>
      <c r="E1874">
        <v>9.4700000000000006</v>
      </c>
      <c r="F1874">
        <v>21879</v>
      </c>
      <c r="G1874">
        <v>3132</v>
      </c>
      <c r="H1874">
        <v>1375</v>
      </c>
      <c r="I1874">
        <v>58</v>
      </c>
      <c r="J1874">
        <v>32087</v>
      </c>
      <c r="K1874">
        <v>58531</v>
      </c>
      <c r="Z1874" s="24">
        <v>6.5000000000000002E-2</v>
      </c>
      <c r="AA1874" s="23">
        <v>55921</v>
      </c>
      <c r="AB1874" s="23">
        <v>66040</v>
      </c>
      <c r="AC1874" s="23">
        <v>38991</v>
      </c>
      <c r="AD1874" s="23">
        <v>0</v>
      </c>
      <c r="AE1874" s="23">
        <v>0</v>
      </c>
      <c r="AF1874" s="23">
        <v>160952</v>
      </c>
      <c r="AG1874">
        <f t="shared" si="29"/>
        <v>4.3747059512836621E-5</v>
      </c>
    </row>
    <row r="1875" spans="1:33">
      <c r="A1875" t="s">
        <v>103</v>
      </c>
      <c r="B1875" t="s">
        <v>1</v>
      </c>
      <c r="C1875">
        <v>1992</v>
      </c>
      <c r="D1875">
        <v>0</v>
      </c>
      <c r="E1875">
        <v>9.7200000000000006</v>
      </c>
      <c r="F1875">
        <v>21015</v>
      </c>
      <c r="G1875">
        <v>3113</v>
      </c>
      <c r="H1875">
        <v>1309</v>
      </c>
      <c r="I1875">
        <v>59</v>
      </c>
      <c r="J1875">
        <v>39004</v>
      </c>
      <c r="K1875">
        <v>64500</v>
      </c>
      <c r="Z1875" s="24">
        <v>6.5000000000000002E-2</v>
      </c>
      <c r="AA1875" s="23">
        <v>22781</v>
      </c>
      <c r="AB1875" s="23">
        <v>3841</v>
      </c>
      <c r="AC1875" s="23">
        <v>14256</v>
      </c>
      <c r="AD1875" s="23">
        <v>0</v>
      </c>
      <c r="AE1875" s="23">
        <v>125715</v>
      </c>
      <c r="AF1875" s="23">
        <v>166593</v>
      </c>
      <c r="AG1875">
        <f t="shared" si="29"/>
        <v>4.5280294034382867E-5</v>
      </c>
    </row>
    <row r="1876" spans="1:33">
      <c r="A1876" t="s">
        <v>103</v>
      </c>
      <c r="B1876" t="s">
        <v>1</v>
      </c>
      <c r="C1876">
        <v>1993</v>
      </c>
      <c r="D1876">
        <v>0</v>
      </c>
      <c r="E1876">
        <v>8.51</v>
      </c>
      <c r="F1876">
        <v>23387</v>
      </c>
      <c r="G1876">
        <v>3206</v>
      </c>
      <c r="H1876">
        <v>1425</v>
      </c>
      <c r="I1876">
        <v>58</v>
      </c>
      <c r="J1876">
        <v>25817</v>
      </c>
      <c r="K1876">
        <v>53893</v>
      </c>
      <c r="Z1876" s="24">
        <v>6.5000000000000002E-2</v>
      </c>
      <c r="AA1876" s="23">
        <v>127772</v>
      </c>
      <c r="AB1876" s="23">
        <v>39424</v>
      </c>
      <c r="AC1876" s="23">
        <v>40885</v>
      </c>
      <c r="AD1876" s="23">
        <v>0</v>
      </c>
      <c r="AE1876" s="23">
        <v>0</v>
      </c>
      <c r="AF1876" s="23">
        <v>208081</v>
      </c>
      <c r="AG1876">
        <f t="shared" si="29"/>
        <v>5.6556811288399998E-5</v>
      </c>
    </row>
    <row r="1877" spans="1:33">
      <c r="A1877" t="s">
        <v>103</v>
      </c>
      <c r="B1877" t="s">
        <v>1</v>
      </c>
      <c r="C1877">
        <v>1994</v>
      </c>
      <c r="D1877">
        <v>0</v>
      </c>
      <c r="E1877">
        <v>6.9</v>
      </c>
      <c r="F1877">
        <v>23487</v>
      </c>
      <c r="G1877">
        <v>3433</v>
      </c>
      <c r="H1877">
        <v>1916</v>
      </c>
      <c r="I1877">
        <v>56</v>
      </c>
      <c r="J1877">
        <v>44189</v>
      </c>
      <c r="K1877">
        <v>73081</v>
      </c>
      <c r="Z1877" s="24">
        <v>6.5099999999999991E-2</v>
      </c>
      <c r="AA1877" s="23">
        <v>10781</v>
      </c>
      <c r="AB1877" s="23">
        <v>9953</v>
      </c>
      <c r="AC1877" s="23">
        <v>0</v>
      </c>
      <c r="AD1877" s="23">
        <v>0</v>
      </c>
      <c r="AE1877" s="23">
        <v>0</v>
      </c>
      <c r="AF1877" s="23">
        <v>20734</v>
      </c>
      <c r="AG1877">
        <f t="shared" si="29"/>
        <v>5.6355406080021028E-6</v>
      </c>
    </row>
    <row r="1878" spans="1:33">
      <c r="A1878" t="s">
        <v>103</v>
      </c>
      <c r="B1878" t="s">
        <v>1</v>
      </c>
      <c r="C1878">
        <v>1995</v>
      </c>
      <c r="D1878">
        <v>0</v>
      </c>
      <c r="E1878">
        <v>5.26</v>
      </c>
      <c r="F1878">
        <v>23600</v>
      </c>
      <c r="G1878">
        <v>3617</v>
      </c>
      <c r="H1878">
        <v>1874</v>
      </c>
      <c r="I1878">
        <v>56</v>
      </c>
      <c r="J1878">
        <v>21647</v>
      </c>
      <c r="K1878">
        <v>50794</v>
      </c>
      <c r="Z1878" s="24">
        <v>6.5099999999999991E-2</v>
      </c>
      <c r="AA1878" s="23">
        <v>36210</v>
      </c>
      <c r="AB1878" s="23">
        <v>20680</v>
      </c>
      <c r="AC1878" s="23">
        <v>0</v>
      </c>
      <c r="AD1878" s="23">
        <v>0</v>
      </c>
      <c r="AE1878" s="23">
        <v>3178</v>
      </c>
      <c r="AF1878" s="23">
        <v>60068</v>
      </c>
      <c r="AG1878">
        <f t="shared" si="29"/>
        <v>1.6326596568026928E-5</v>
      </c>
    </row>
    <row r="1879" spans="1:33">
      <c r="A1879" t="s">
        <v>103</v>
      </c>
      <c r="B1879" t="s">
        <v>1</v>
      </c>
      <c r="C1879">
        <v>1996</v>
      </c>
      <c r="D1879">
        <v>0</v>
      </c>
      <c r="E1879">
        <v>8.67</v>
      </c>
      <c r="F1879">
        <v>24668</v>
      </c>
      <c r="G1879">
        <v>3659</v>
      </c>
      <c r="H1879">
        <v>1856</v>
      </c>
      <c r="I1879">
        <v>57</v>
      </c>
      <c r="J1879">
        <v>33127</v>
      </c>
      <c r="K1879">
        <v>63367</v>
      </c>
      <c r="Z1879" s="24">
        <v>6.5099999999999991E-2</v>
      </c>
      <c r="AA1879" s="23">
        <v>36452</v>
      </c>
      <c r="AB1879" s="23">
        <v>13390</v>
      </c>
      <c r="AC1879" s="23">
        <v>0</v>
      </c>
      <c r="AD1879" s="23">
        <v>0</v>
      </c>
      <c r="AE1879" s="23">
        <v>23891</v>
      </c>
      <c r="AF1879" s="23">
        <v>73733</v>
      </c>
      <c r="AG1879">
        <f t="shared" si="29"/>
        <v>2.0040769540359751E-5</v>
      </c>
    </row>
    <row r="1880" spans="1:33">
      <c r="A1880" t="s">
        <v>103</v>
      </c>
      <c r="B1880" t="s">
        <v>1</v>
      </c>
      <c r="C1880">
        <v>1997</v>
      </c>
      <c r="D1880">
        <v>0</v>
      </c>
      <c r="E1880">
        <v>9.48</v>
      </c>
      <c r="F1880">
        <v>24687</v>
      </c>
      <c r="G1880">
        <v>3605</v>
      </c>
      <c r="H1880">
        <v>1933</v>
      </c>
      <c r="I1880">
        <v>55</v>
      </c>
      <c r="J1880">
        <v>29176</v>
      </c>
      <c r="K1880">
        <v>59456</v>
      </c>
      <c r="Z1880" s="24">
        <v>6.5099999999999991E-2</v>
      </c>
      <c r="AA1880" s="23">
        <v>63030</v>
      </c>
      <c r="AB1880" s="23">
        <v>28730</v>
      </c>
      <c r="AC1880" s="23">
        <v>11795</v>
      </c>
      <c r="AD1880" s="23">
        <v>389</v>
      </c>
      <c r="AE1880" s="23">
        <v>197</v>
      </c>
      <c r="AF1880" s="23">
        <v>104141</v>
      </c>
      <c r="AG1880">
        <f t="shared" si="29"/>
        <v>2.8305721735214962E-5</v>
      </c>
    </row>
    <row r="1881" spans="1:33">
      <c r="A1881" t="s">
        <v>103</v>
      </c>
      <c r="B1881" t="s">
        <v>1</v>
      </c>
      <c r="C1881">
        <v>1998</v>
      </c>
      <c r="D1881">
        <v>0</v>
      </c>
      <c r="E1881">
        <v>8.59</v>
      </c>
      <c r="F1881">
        <v>25115</v>
      </c>
      <c r="G1881">
        <v>3910</v>
      </c>
      <c r="H1881">
        <v>2080</v>
      </c>
      <c r="I1881">
        <v>56</v>
      </c>
      <c r="J1881">
        <v>24118</v>
      </c>
      <c r="K1881">
        <v>55279</v>
      </c>
      <c r="Z1881" s="24">
        <v>6.5099999999999991E-2</v>
      </c>
      <c r="AA1881" s="23">
        <v>114000</v>
      </c>
      <c r="AB1881" s="23">
        <v>29480</v>
      </c>
      <c r="AC1881" s="23">
        <v>34000</v>
      </c>
      <c r="AD1881" s="23">
        <v>500</v>
      </c>
      <c r="AE1881" s="23">
        <v>1020</v>
      </c>
      <c r="AF1881" s="23">
        <v>179000</v>
      </c>
      <c r="AG1881">
        <f t="shared" si="29"/>
        <v>4.8652540215702535E-5</v>
      </c>
    </row>
    <row r="1882" spans="1:33">
      <c r="A1882" t="s">
        <v>103</v>
      </c>
      <c r="B1882" t="s">
        <v>1</v>
      </c>
      <c r="C1882">
        <v>1999</v>
      </c>
      <c r="D1882">
        <v>0</v>
      </c>
      <c r="E1882">
        <v>7.56</v>
      </c>
      <c r="F1882">
        <v>26163</v>
      </c>
      <c r="G1882">
        <v>3900</v>
      </c>
      <c r="H1882">
        <v>2172</v>
      </c>
      <c r="I1882">
        <v>53</v>
      </c>
      <c r="J1882">
        <v>27952</v>
      </c>
      <c r="K1882">
        <v>60240</v>
      </c>
      <c r="Z1882" s="24">
        <v>6.5099999999999991E-2</v>
      </c>
      <c r="AA1882" s="23">
        <v>261277</v>
      </c>
      <c r="AB1882" s="23">
        <v>184593</v>
      </c>
      <c r="AC1882" s="23">
        <v>53985</v>
      </c>
      <c r="AD1882" s="23">
        <v>2002</v>
      </c>
      <c r="AE1882" s="23">
        <v>64807</v>
      </c>
      <c r="AF1882" s="23">
        <v>566664</v>
      </c>
      <c r="AG1882">
        <f t="shared" si="29"/>
        <v>1.5402035222788192E-4</v>
      </c>
    </row>
    <row r="1883" spans="1:33">
      <c r="A1883" t="s">
        <v>103</v>
      </c>
      <c r="B1883" t="s">
        <v>1</v>
      </c>
      <c r="C1883">
        <v>2000</v>
      </c>
      <c r="D1883">
        <v>0</v>
      </c>
      <c r="E1883">
        <v>13.37</v>
      </c>
      <c r="F1883">
        <v>26086</v>
      </c>
      <c r="G1883">
        <v>3831</v>
      </c>
      <c r="H1883">
        <v>2135</v>
      </c>
      <c r="I1883">
        <v>53</v>
      </c>
      <c r="J1883">
        <v>41382</v>
      </c>
      <c r="K1883">
        <v>73487</v>
      </c>
      <c r="Z1883" s="24">
        <v>6.5199999999999994E-2</v>
      </c>
      <c r="AA1883" s="23">
        <v>1026</v>
      </c>
      <c r="AB1883" s="23">
        <v>0</v>
      </c>
      <c r="AC1883" s="23">
        <v>0</v>
      </c>
      <c r="AD1883" s="23">
        <v>0</v>
      </c>
      <c r="AE1883" s="23">
        <v>0</v>
      </c>
      <c r="AF1883" s="23">
        <v>1026</v>
      </c>
      <c r="AG1883">
        <f t="shared" si="29"/>
        <v>2.7886875006318884E-7</v>
      </c>
    </row>
    <row r="1884" spans="1:33">
      <c r="A1884" t="s">
        <v>103</v>
      </c>
      <c r="B1884" t="s">
        <v>1</v>
      </c>
      <c r="C1884">
        <v>2001</v>
      </c>
      <c r="D1884">
        <v>0</v>
      </c>
      <c r="E1884">
        <v>8.7799999999999994</v>
      </c>
      <c r="F1884">
        <v>26626</v>
      </c>
      <c r="G1884">
        <v>3930</v>
      </c>
      <c r="H1884">
        <v>1816</v>
      </c>
      <c r="I1884">
        <v>0</v>
      </c>
      <c r="J1884">
        <v>44786</v>
      </c>
      <c r="K1884">
        <v>77158</v>
      </c>
      <c r="Z1884" s="24">
        <v>6.5199999999999994E-2</v>
      </c>
      <c r="AA1884" s="23">
        <v>1119</v>
      </c>
      <c r="AB1884" s="23">
        <v>0</v>
      </c>
      <c r="AC1884" s="23">
        <v>0</v>
      </c>
      <c r="AD1884" s="23">
        <v>0</v>
      </c>
      <c r="AE1884" s="23">
        <v>0</v>
      </c>
      <c r="AF1884" s="23">
        <v>1119</v>
      </c>
      <c r="AG1884">
        <f t="shared" si="29"/>
        <v>3.0414632682330247E-7</v>
      </c>
    </row>
    <row r="1885" spans="1:33">
      <c r="A1885" t="s">
        <v>103</v>
      </c>
      <c r="B1885" t="s">
        <v>1</v>
      </c>
      <c r="C1885">
        <v>2002</v>
      </c>
      <c r="D1885">
        <v>0</v>
      </c>
      <c r="E1885">
        <v>8.6</v>
      </c>
      <c r="F1885">
        <v>26911</v>
      </c>
      <c r="G1885">
        <v>4279</v>
      </c>
      <c r="H1885">
        <v>1637</v>
      </c>
      <c r="I1885">
        <v>0</v>
      </c>
      <c r="J1885">
        <v>42016</v>
      </c>
      <c r="K1885">
        <v>74843</v>
      </c>
      <c r="Z1885" s="24">
        <v>6.5199999999999994E-2</v>
      </c>
      <c r="AA1885" s="23">
        <v>30613</v>
      </c>
      <c r="AB1885" s="23">
        <v>23862</v>
      </c>
      <c r="AC1885" s="23">
        <v>1482</v>
      </c>
      <c r="AD1885" s="23">
        <v>0</v>
      </c>
      <c r="AE1885" s="23">
        <v>0</v>
      </c>
      <c r="AF1885" s="23">
        <v>55957</v>
      </c>
      <c r="AG1885">
        <f t="shared" si="29"/>
        <v>1.5209218954469647E-5</v>
      </c>
    </row>
    <row r="1886" spans="1:33">
      <c r="A1886" t="s">
        <v>103</v>
      </c>
      <c r="B1886" t="s">
        <v>1</v>
      </c>
      <c r="C1886">
        <v>2003</v>
      </c>
      <c r="D1886">
        <v>0</v>
      </c>
      <c r="E1886">
        <v>10.6</v>
      </c>
      <c r="F1886">
        <v>24416</v>
      </c>
      <c r="G1886">
        <v>4071</v>
      </c>
      <c r="H1886">
        <v>44343</v>
      </c>
      <c r="I1886">
        <v>0</v>
      </c>
      <c r="J1886">
        <v>0</v>
      </c>
      <c r="K1886">
        <v>72830</v>
      </c>
      <c r="Z1886" s="24">
        <v>6.5199999999999994E-2</v>
      </c>
      <c r="AA1886" s="23">
        <v>64577</v>
      </c>
      <c r="AB1886" s="23">
        <v>24382</v>
      </c>
      <c r="AC1886" s="23">
        <v>19827</v>
      </c>
      <c r="AD1886" s="23">
        <v>0</v>
      </c>
      <c r="AE1886" s="23">
        <v>0</v>
      </c>
      <c r="AF1886" s="23">
        <v>108786</v>
      </c>
      <c r="AG1886">
        <f t="shared" si="29"/>
        <v>2.9568241563717409E-5</v>
      </c>
    </row>
    <row r="1887" spans="1:33">
      <c r="A1887" t="s">
        <v>103</v>
      </c>
      <c r="B1887" t="s">
        <v>1</v>
      </c>
      <c r="C1887">
        <v>2004</v>
      </c>
      <c r="D1887">
        <v>0</v>
      </c>
      <c r="E1887">
        <v>7.65</v>
      </c>
      <c r="F1887">
        <v>25025</v>
      </c>
      <c r="G1887">
        <v>4076</v>
      </c>
      <c r="H1887">
        <v>41382</v>
      </c>
      <c r="I1887">
        <v>0</v>
      </c>
      <c r="J1887">
        <v>0</v>
      </c>
      <c r="K1887">
        <v>70483</v>
      </c>
      <c r="Z1887" s="24">
        <v>6.54E-2</v>
      </c>
      <c r="AA1887" s="23">
        <v>1451</v>
      </c>
      <c r="AB1887" s="23">
        <v>0</v>
      </c>
      <c r="AC1887" s="23">
        <v>0</v>
      </c>
      <c r="AD1887" s="23">
        <v>0</v>
      </c>
      <c r="AE1887" s="23">
        <v>0</v>
      </c>
      <c r="AF1887" s="23">
        <v>1451</v>
      </c>
      <c r="AG1887">
        <f t="shared" si="29"/>
        <v>3.9438455783790159E-7</v>
      </c>
    </row>
    <row r="1888" spans="1:33">
      <c r="A1888" t="s">
        <v>103</v>
      </c>
      <c r="B1888" t="s">
        <v>1</v>
      </c>
      <c r="C1888">
        <v>2005</v>
      </c>
      <c r="D1888">
        <v>0</v>
      </c>
      <c r="E1888">
        <v>8.0399999999999991</v>
      </c>
      <c r="F1888">
        <v>25537</v>
      </c>
      <c r="G1888">
        <v>3916</v>
      </c>
      <c r="H1888">
        <v>31220</v>
      </c>
      <c r="I1888">
        <v>0</v>
      </c>
      <c r="J1888">
        <v>0</v>
      </c>
      <c r="K1888">
        <v>60673</v>
      </c>
      <c r="Z1888" s="24">
        <v>6.54E-2</v>
      </c>
      <c r="AA1888" s="23">
        <v>11280</v>
      </c>
      <c r="AB1888" s="23">
        <v>2880</v>
      </c>
      <c r="AC1888" s="23">
        <v>0</v>
      </c>
      <c r="AD1888" s="23">
        <v>0</v>
      </c>
      <c r="AE1888" s="23">
        <v>0</v>
      </c>
      <c r="AF1888" s="23">
        <v>14160</v>
      </c>
      <c r="AG1888">
        <f t="shared" si="29"/>
        <v>3.8487149131527813E-6</v>
      </c>
    </row>
    <row r="1889" spans="1:33">
      <c r="A1889" t="s">
        <v>103</v>
      </c>
      <c r="B1889" t="s">
        <v>1</v>
      </c>
      <c r="C1889">
        <v>2006</v>
      </c>
      <c r="D1889">
        <v>0</v>
      </c>
      <c r="E1889">
        <v>9.6300000000000008</v>
      </c>
      <c r="F1889">
        <v>25898</v>
      </c>
      <c r="G1889">
        <v>3986</v>
      </c>
      <c r="H1889">
        <v>33467</v>
      </c>
      <c r="I1889">
        <v>0</v>
      </c>
      <c r="J1889">
        <v>0</v>
      </c>
      <c r="K1889">
        <v>63351</v>
      </c>
      <c r="Z1889" s="24">
        <v>6.54E-2</v>
      </c>
      <c r="AA1889" s="23">
        <v>17008</v>
      </c>
      <c r="AB1889" s="23">
        <v>7097</v>
      </c>
      <c r="AC1889" s="23">
        <v>0</v>
      </c>
      <c r="AD1889" s="23">
        <v>0</v>
      </c>
      <c r="AE1889" s="23">
        <v>0</v>
      </c>
      <c r="AF1889" s="23">
        <v>24105</v>
      </c>
      <c r="AG1889">
        <f t="shared" si="29"/>
        <v>6.5517848150810595E-6</v>
      </c>
    </row>
    <row r="1890" spans="1:33">
      <c r="A1890" t="s">
        <v>104</v>
      </c>
      <c r="B1890" t="s">
        <v>1</v>
      </c>
      <c r="C1890">
        <v>1988</v>
      </c>
      <c r="D1890">
        <v>0</v>
      </c>
      <c r="E1890">
        <v>6.96</v>
      </c>
      <c r="F1890">
        <v>233745</v>
      </c>
      <c r="G1890">
        <v>61525</v>
      </c>
      <c r="H1890">
        <v>50218</v>
      </c>
      <c r="I1890">
        <v>569</v>
      </c>
      <c r="J1890">
        <v>6371</v>
      </c>
      <c r="K1890">
        <v>352428</v>
      </c>
      <c r="Z1890" s="24">
        <v>6.54E-2</v>
      </c>
      <c r="AA1890" s="23">
        <v>137758</v>
      </c>
      <c r="AB1890" s="23">
        <v>63138</v>
      </c>
      <c r="AC1890" s="23">
        <v>51077</v>
      </c>
      <c r="AD1890" s="23">
        <v>288</v>
      </c>
      <c r="AE1890" s="23">
        <v>2677</v>
      </c>
      <c r="AF1890" s="23">
        <v>254938</v>
      </c>
      <c r="AG1890">
        <f t="shared" si="29"/>
        <v>6.929263294698756E-5</v>
      </c>
    </row>
    <row r="1891" spans="1:33">
      <c r="A1891" t="s">
        <v>104</v>
      </c>
      <c r="B1891" t="s">
        <v>1</v>
      </c>
      <c r="C1891">
        <v>1989</v>
      </c>
      <c r="D1891">
        <v>0</v>
      </c>
      <c r="E1891">
        <v>6.84</v>
      </c>
      <c r="F1891">
        <v>175225</v>
      </c>
      <c r="G1891">
        <v>131138</v>
      </c>
      <c r="H1891">
        <v>56709</v>
      </c>
      <c r="I1891">
        <v>567</v>
      </c>
      <c r="J1891">
        <v>5600</v>
      </c>
      <c r="K1891">
        <v>369239</v>
      </c>
      <c r="Z1891" s="24">
        <v>6.5500000000000003E-2</v>
      </c>
      <c r="AA1891" s="23">
        <v>2916</v>
      </c>
      <c r="AB1891" s="23">
        <v>241</v>
      </c>
      <c r="AC1891" s="23">
        <v>0</v>
      </c>
      <c r="AD1891" s="23">
        <v>0</v>
      </c>
      <c r="AE1891" s="23">
        <v>22</v>
      </c>
      <c r="AF1891" s="23">
        <v>3179</v>
      </c>
      <c r="AG1891">
        <f t="shared" si="29"/>
        <v>8.6405824215485123E-7</v>
      </c>
    </row>
    <row r="1892" spans="1:33">
      <c r="A1892" t="s">
        <v>104</v>
      </c>
      <c r="B1892" t="s">
        <v>1</v>
      </c>
      <c r="C1892">
        <v>1990</v>
      </c>
      <c r="D1892">
        <v>0</v>
      </c>
      <c r="E1892">
        <v>8.77</v>
      </c>
      <c r="F1892">
        <v>178083</v>
      </c>
      <c r="G1892">
        <v>134218</v>
      </c>
      <c r="H1892">
        <v>59541</v>
      </c>
      <c r="I1892">
        <v>559</v>
      </c>
      <c r="J1892">
        <v>10700</v>
      </c>
      <c r="K1892">
        <v>383101</v>
      </c>
      <c r="Z1892" s="24">
        <v>6.5500000000000003E-2</v>
      </c>
      <c r="AA1892" s="23">
        <v>0</v>
      </c>
      <c r="AB1892" s="23">
        <v>0</v>
      </c>
      <c r="AC1892" s="23">
        <v>184004</v>
      </c>
      <c r="AD1892" s="23">
        <v>0</v>
      </c>
      <c r="AE1892" s="23">
        <v>0</v>
      </c>
      <c r="AF1892" s="23">
        <v>184004</v>
      </c>
      <c r="AG1892">
        <f t="shared" si="29"/>
        <v>5.001263692653704E-5</v>
      </c>
    </row>
    <row r="1893" spans="1:33">
      <c r="A1893" t="s">
        <v>104</v>
      </c>
      <c r="B1893" t="s">
        <v>1</v>
      </c>
      <c r="C1893">
        <v>1991</v>
      </c>
      <c r="D1893">
        <v>0</v>
      </c>
      <c r="E1893">
        <v>6.28</v>
      </c>
      <c r="F1893">
        <v>216850</v>
      </c>
      <c r="G1893">
        <v>139755</v>
      </c>
      <c r="H1893">
        <v>53203</v>
      </c>
      <c r="I1893">
        <v>575</v>
      </c>
      <c r="J1893">
        <v>8526</v>
      </c>
      <c r="K1893">
        <v>418909</v>
      </c>
      <c r="Z1893" s="24">
        <v>6.5500000000000003E-2</v>
      </c>
      <c r="AA1893" s="23">
        <v>22663</v>
      </c>
      <c r="AB1893" s="23">
        <v>3481</v>
      </c>
      <c r="AC1893" s="23">
        <v>11059</v>
      </c>
      <c r="AD1893" s="23">
        <v>0</v>
      </c>
      <c r="AE1893" s="23">
        <v>181311</v>
      </c>
      <c r="AF1893" s="23">
        <v>218514</v>
      </c>
      <c r="AG1893">
        <f t="shared" si="29"/>
        <v>5.9392520517843708E-5</v>
      </c>
    </row>
    <row r="1894" spans="1:33">
      <c r="A1894" t="s">
        <v>104</v>
      </c>
      <c r="B1894" t="s">
        <v>1</v>
      </c>
      <c r="C1894">
        <v>1992</v>
      </c>
      <c r="D1894">
        <v>0</v>
      </c>
      <c r="E1894">
        <v>7.77</v>
      </c>
      <c r="F1894">
        <v>196409</v>
      </c>
      <c r="G1894">
        <v>151046</v>
      </c>
      <c r="H1894">
        <v>50026</v>
      </c>
      <c r="I1894">
        <v>548</v>
      </c>
      <c r="J1894">
        <v>9780</v>
      </c>
      <c r="K1894">
        <v>407809</v>
      </c>
      <c r="Z1894" s="24">
        <v>6.5500000000000003E-2</v>
      </c>
      <c r="AA1894" s="23">
        <v>231385</v>
      </c>
      <c r="AB1894" s="23">
        <v>79865</v>
      </c>
      <c r="AC1894" s="23">
        <v>151119</v>
      </c>
      <c r="AD1894" s="23">
        <v>1230</v>
      </c>
      <c r="AE1894" s="23">
        <v>24811</v>
      </c>
      <c r="AF1894" s="23">
        <v>488410</v>
      </c>
      <c r="AG1894">
        <f t="shared" si="29"/>
        <v>1.3275076629469987E-4</v>
      </c>
    </row>
    <row r="1895" spans="1:33">
      <c r="A1895" t="s">
        <v>104</v>
      </c>
      <c r="B1895" t="s">
        <v>1</v>
      </c>
      <c r="C1895">
        <v>1993</v>
      </c>
      <c r="D1895">
        <v>0</v>
      </c>
      <c r="E1895">
        <v>7.24</v>
      </c>
      <c r="F1895">
        <v>226675</v>
      </c>
      <c r="G1895">
        <v>163730</v>
      </c>
      <c r="H1895">
        <v>52394</v>
      </c>
      <c r="I1895">
        <v>541</v>
      </c>
      <c r="J1895">
        <v>1913</v>
      </c>
      <c r="K1895">
        <v>445253</v>
      </c>
      <c r="Z1895" s="24">
        <v>6.5599999999999992E-2</v>
      </c>
      <c r="AA1895" s="23">
        <v>24760</v>
      </c>
      <c r="AB1895" s="23">
        <v>16203</v>
      </c>
      <c r="AC1895" s="23">
        <v>26468</v>
      </c>
      <c r="AD1895" s="23">
        <v>47</v>
      </c>
      <c r="AE1895" s="23">
        <v>1354</v>
      </c>
      <c r="AF1895" s="23">
        <v>68832</v>
      </c>
      <c r="AG1895">
        <f t="shared" si="29"/>
        <v>1.8708668425291826E-5</v>
      </c>
    </row>
    <row r="1896" spans="1:33">
      <c r="A1896" t="s">
        <v>104</v>
      </c>
      <c r="B1896" t="s">
        <v>1</v>
      </c>
      <c r="C1896">
        <v>1994</v>
      </c>
      <c r="D1896">
        <v>0</v>
      </c>
      <c r="E1896">
        <v>7.61</v>
      </c>
      <c r="F1896">
        <v>221410</v>
      </c>
      <c r="G1896">
        <v>165343</v>
      </c>
      <c r="H1896">
        <v>57688</v>
      </c>
      <c r="I1896">
        <v>521</v>
      </c>
      <c r="J1896">
        <v>0</v>
      </c>
      <c r="K1896">
        <v>444962</v>
      </c>
      <c r="Z1896" s="24">
        <v>6.5599999999999992E-2</v>
      </c>
      <c r="AA1896" s="23">
        <v>135638</v>
      </c>
      <c r="AB1896" s="23">
        <v>41621</v>
      </c>
      <c r="AC1896" s="23">
        <v>14104</v>
      </c>
      <c r="AD1896" s="23">
        <v>0</v>
      </c>
      <c r="AE1896" s="23">
        <v>0</v>
      </c>
      <c r="AF1896" s="23">
        <v>191363</v>
      </c>
      <c r="AG1896">
        <f t="shared" si="29"/>
        <v>5.2012827113393769E-5</v>
      </c>
    </row>
    <row r="1897" spans="1:33">
      <c r="A1897" t="s">
        <v>104</v>
      </c>
      <c r="B1897" t="s">
        <v>1</v>
      </c>
      <c r="C1897">
        <v>1995</v>
      </c>
      <c r="D1897">
        <v>0</v>
      </c>
      <c r="E1897">
        <v>5.6</v>
      </c>
      <c r="F1897">
        <v>238678</v>
      </c>
      <c r="G1897">
        <v>85241</v>
      </c>
      <c r="H1897">
        <v>142846</v>
      </c>
      <c r="I1897">
        <v>497</v>
      </c>
      <c r="J1897">
        <v>0</v>
      </c>
      <c r="K1897">
        <v>467262</v>
      </c>
      <c r="Z1897" s="24">
        <v>6.5700000000000008E-2</v>
      </c>
      <c r="AA1897" s="23">
        <v>124257</v>
      </c>
      <c r="AB1897" s="23">
        <v>51722</v>
      </c>
      <c r="AC1897" s="23">
        <v>0</v>
      </c>
      <c r="AD1897" s="23">
        <v>7</v>
      </c>
      <c r="AE1897" s="23">
        <v>0</v>
      </c>
      <c r="AF1897" s="23">
        <v>175986</v>
      </c>
      <c r="AG1897">
        <f t="shared" si="29"/>
        <v>4.7833329287154341E-5</v>
      </c>
    </row>
    <row r="1898" spans="1:33">
      <c r="A1898" t="s">
        <v>104</v>
      </c>
      <c r="B1898" t="s">
        <v>1</v>
      </c>
      <c r="C1898">
        <v>1996</v>
      </c>
      <c r="D1898">
        <v>0</v>
      </c>
      <c r="E1898">
        <v>8.1300000000000008</v>
      </c>
      <c r="F1898">
        <v>246740</v>
      </c>
      <c r="G1898">
        <v>93377</v>
      </c>
      <c r="H1898">
        <v>135957</v>
      </c>
      <c r="I1898">
        <v>551</v>
      </c>
      <c r="J1898">
        <v>0</v>
      </c>
      <c r="K1898">
        <v>476625</v>
      </c>
      <c r="Z1898" s="24">
        <v>6.5700000000000008E-2</v>
      </c>
      <c r="AA1898" s="23">
        <v>61516</v>
      </c>
      <c r="AB1898" s="23">
        <v>20428</v>
      </c>
      <c r="AC1898" s="23">
        <v>33269</v>
      </c>
      <c r="AD1898" s="23">
        <v>206</v>
      </c>
      <c r="AE1898" s="23">
        <v>63000</v>
      </c>
      <c r="AF1898" s="23">
        <v>178419</v>
      </c>
      <c r="AG1898">
        <f t="shared" si="29"/>
        <v>4.8494623311426989E-5</v>
      </c>
    </row>
    <row r="1899" spans="1:33">
      <c r="A1899" t="s">
        <v>104</v>
      </c>
      <c r="B1899" t="s">
        <v>1</v>
      </c>
      <c r="C1899">
        <v>1997</v>
      </c>
      <c r="D1899">
        <v>0</v>
      </c>
      <c r="E1899">
        <v>6.55</v>
      </c>
      <c r="F1899">
        <v>231385</v>
      </c>
      <c r="G1899">
        <v>79865</v>
      </c>
      <c r="H1899">
        <v>151119</v>
      </c>
      <c r="I1899">
        <v>1230</v>
      </c>
      <c r="J1899">
        <v>24811</v>
      </c>
      <c r="K1899">
        <v>488410</v>
      </c>
      <c r="Z1899" s="24">
        <v>6.5700000000000008E-2</v>
      </c>
      <c r="AA1899" s="23">
        <v>204480</v>
      </c>
      <c r="AB1899" s="23">
        <v>188832</v>
      </c>
      <c r="AC1899" s="23">
        <v>78618</v>
      </c>
      <c r="AD1899" s="23">
        <v>0</v>
      </c>
      <c r="AE1899" s="23">
        <v>0</v>
      </c>
      <c r="AF1899" s="23">
        <v>471930</v>
      </c>
      <c r="AG1899">
        <f t="shared" si="29"/>
        <v>1.2827147097204747E-4</v>
      </c>
    </row>
    <row r="1900" spans="1:33">
      <c r="A1900" t="s">
        <v>104</v>
      </c>
      <c r="B1900" t="s">
        <v>1</v>
      </c>
      <c r="C1900">
        <v>1998</v>
      </c>
      <c r="D1900">
        <v>0</v>
      </c>
      <c r="E1900">
        <v>7.87</v>
      </c>
      <c r="F1900">
        <v>255900</v>
      </c>
      <c r="G1900">
        <v>183103</v>
      </c>
      <c r="H1900">
        <v>56215</v>
      </c>
      <c r="I1900">
        <v>554</v>
      </c>
      <c r="J1900">
        <v>0</v>
      </c>
      <c r="K1900">
        <v>495772</v>
      </c>
      <c r="Z1900" s="24">
        <v>6.5799999999999997E-2</v>
      </c>
      <c r="AA1900" s="23">
        <v>2200</v>
      </c>
      <c r="AB1900" s="23">
        <v>678</v>
      </c>
      <c r="AC1900" s="23">
        <v>0</v>
      </c>
      <c r="AD1900" s="23">
        <v>0</v>
      </c>
      <c r="AE1900" s="23">
        <v>574</v>
      </c>
      <c r="AF1900" s="23">
        <v>3452</v>
      </c>
      <c r="AG1900">
        <f t="shared" si="29"/>
        <v>9.3826016103131374E-7</v>
      </c>
    </row>
    <row r="1901" spans="1:33">
      <c r="A1901" t="s">
        <v>104</v>
      </c>
      <c r="B1901" t="s">
        <v>1</v>
      </c>
      <c r="C1901">
        <v>1999</v>
      </c>
      <c r="D1901">
        <v>0</v>
      </c>
      <c r="E1901">
        <v>6.65</v>
      </c>
      <c r="F1901">
        <v>270751</v>
      </c>
      <c r="G1901">
        <v>198350</v>
      </c>
      <c r="H1901">
        <v>55564</v>
      </c>
      <c r="I1901">
        <v>578</v>
      </c>
      <c r="J1901">
        <v>0</v>
      </c>
      <c r="K1901">
        <v>525243</v>
      </c>
      <c r="Z1901" s="24">
        <v>6.5799999999999997E-2</v>
      </c>
      <c r="AA1901" s="23">
        <v>37946</v>
      </c>
      <c r="AB1901" s="23">
        <v>17271</v>
      </c>
      <c r="AC1901" s="23">
        <v>17754</v>
      </c>
      <c r="AD1901" s="23">
        <v>208</v>
      </c>
      <c r="AE1901" s="23">
        <v>24878</v>
      </c>
      <c r="AF1901" s="23">
        <v>98057</v>
      </c>
      <c r="AG1901">
        <f t="shared" si="29"/>
        <v>2.6652078971682368E-5</v>
      </c>
    </row>
    <row r="1902" spans="1:33">
      <c r="A1902" t="s">
        <v>104</v>
      </c>
      <c r="B1902" t="s">
        <v>1</v>
      </c>
      <c r="C1902">
        <v>2000</v>
      </c>
      <c r="D1902">
        <v>0</v>
      </c>
      <c r="E1902">
        <v>7.42</v>
      </c>
      <c r="F1902">
        <v>280736</v>
      </c>
      <c r="G1902">
        <v>206069</v>
      </c>
      <c r="H1902">
        <v>56365</v>
      </c>
      <c r="I1902">
        <v>577</v>
      </c>
      <c r="J1902">
        <v>0</v>
      </c>
      <c r="K1902">
        <v>543747</v>
      </c>
      <c r="Z1902" s="24">
        <v>6.5799999999999997E-2</v>
      </c>
      <c r="AA1902" s="23">
        <v>24685</v>
      </c>
      <c r="AB1902" s="23">
        <v>3684</v>
      </c>
      <c r="AC1902" s="23">
        <v>13157</v>
      </c>
      <c r="AD1902" s="23">
        <v>0</v>
      </c>
      <c r="AE1902" s="23">
        <v>125591</v>
      </c>
      <c r="AF1902" s="23">
        <v>167117</v>
      </c>
      <c r="AG1902">
        <f t="shared" si="29"/>
        <v>4.5422718230321571E-5</v>
      </c>
    </row>
    <row r="1903" spans="1:33">
      <c r="A1903" t="s">
        <v>104</v>
      </c>
      <c r="B1903" t="s">
        <v>1</v>
      </c>
      <c r="C1903">
        <v>2001</v>
      </c>
      <c r="D1903">
        <v>0</v>
      </c>
      <c r="E1903">
        <v>6.58</v>
      </c>
      <c r="F1903">
        <v>291523</v>
      </c>
      <c r="G1903">
        <v>212130</v>
      </c>
      <c r="H1903">
        <v>47426</v>
      </c>
      <c r="I1903">
        <v>0</v>
      </c>
      <c r="J1903">
        <v>581</v>
      </c>
      <c r="K1903">
        <v>551660</v>
      </c>
      <c r="Z1903" s="24">
        <v>6.5799999999999997E-2</v>
      </c>
      <c r="AA1903" s="23">
        <v>112261</v>
      </c>
      <c r="AB1903" s="23">
        <v>122518</v>
      </c>
      <c r="AC1903" s="23">
        <v>0</v>
      </c>
      <c r="AD1903" s="23">
        <v>0</v>
      </c>
      <c r="AE1903" s="23">
        <v>0</v>
      </c>
      <c r="AF1903" s="23">
        <v>234779</v>
      </c>
      <c r="AG1903">
        <f t="shared" si="29"/>
        <v>6.3813378431857134E-5</v>
      </c>
    </row>
    <row r="1904" spans="1:33">
      <c r="A1904" t="s">
        <v>104</v>
      </c>
      <c r="B1904" t="s">
        <v>1</v>
      </c>
      <c r="C1904">
        <v>2002</v>
      </c>
      <c r="D1904">
        <v>0</v>
      </c>
      <c r="E1904">
        <v>4.9000000000000004</v>
      </c>
      <c r="F1904">
        <v>310385</v>
      </c>
      <c r="G1904">
        <v>225481</v>
      </c>
      <c r="H1904">
        <v>57781</v>
      </c>
      <c r="I1904">
        <v>0</v>
      </c>
      <c r="J1904">
        <v>581</v>
      </c>
      <c r="K1904">
        <v>594228</v>
      </c>
      <c r="Z1904" s="24">
        <v>6.5799999999999997E-2</v>
      </c>
      <c r="AA1904" s="23">
        <v>291523</v>
      </c>
      <c r="AB1904" s="23">
        <v>212130</v>
      </c>
      <c r="AC1904" s="23">
        <v>47426</v>
      </c>
      <c r="AD1904" s="23">
        <v>0</v>
      </c>
      <c r="AE1904" s="23">
        <v>581</v>
      </c>
      <c r="AF1904" s="23">
        <v>551660</v>
      </c>
      <c r="AG1904">
        <f t="shared" si="29"/>
        <v>1.4994223651058357E-4</v>
      </c>
    </row>
    <row r="1905" spans="1:33">
      <c r="A1905" t="s">
        <v>104</v>
      </c>
      <c r="B1905" t="s">
        <v>1</v>
      </c>
      <c r="C1905">
        <v>2003</v>
      </c>
      <c r="D1905">
        <v>0</v>
      </c>
      <c r="E1905">
        <v>6.87</v>
      </c>
      <c r="F1905">
        <v>304419</v>
      </c>
      <c r="G1905">
        <v>223003</v>
      </c>
      <c r="H1905">
        <v>54075</v>
      </c>
      <c r="I1905">
        <v>0</v>
      </c>
      <c r="J1905">
        <v>0</v>
      </c>
      <c r="K1905">
        <v>581497</v>
      </c>
      <c r="Z1905" s="24">
        <v>6.59E-2</v>
      </c>
      <c r="AA1905" s="23">
        <v>8238</v>
      </c>
      <c r="AB1905" s="23">
        <v>3416</v>
      </c>
      <c r="AC1905" s="23">
        <v>29</v>
      </c>
      <c r="AD1905" s="23">
        <v>125</v>
      </c>
      <c r="AE1905" s="23">
        <v>1906</v>
      </c>
      <c r="AF1905" s="23">
        <v>13714</v>
      </c>
      <c r="AG1905">
        <f t="shared" si="29"/>
        <v>3.7274912654644949E-6</v>
      </c>
    </row>
    <row r="1906" spans="1:33">
      <c r="A1906" t="s">
        <v>104</v>
      </c>
      <c r="B1906" t="s">
        <v>1</v>
      </c>
      <c r="C1906">
        <v>2004</v>
      </c>
      <c r="D1906">
        <v>0</v>
      </c>
      <c r="E1906">
        <v>4.91</v>
      </c>
      <c r="F1906">
        <v>323641</v>
      </c>
      <c r="G1906">
        <v>237589</v>
      </c>
      <c r="H1906">
        <v>49580</v>
      </c>
      <c r="I1906">
        <v>0</v>
      </c>
      <c r="J1906">
        <v>0</v>
      </c>
      <c r="K1906">
        <v>610810</v>
      </c>
      <c r="Z1906" s="24">
        <v>6.59E-2</v>
      </c>
      <c r="AA1906" s="23">
        <v>2150</v>
      </c>
      <c r="AB1906" s="23">
        <v>1216</v>
      </c>
      <c r="AC1906" s="23">
        <v>13769</v>
      </c>
      <c r="AD1906" s="23">
        <v>0</v>
      </c>
      <c r="AE1906" s="23">
        <v>0</v>
      </c>
      <c r="AF1906" s="23">
        <v>17135</v>
      </c>
      <c r="AG1906">
        <f t="shared" si="29"/>
        <v>4.657325567575771E-6</v>
      </c>
    </row>
    <row r="1907" spans="1:33">
      <c r="A1907" t="s">
        <v>104</v>
      </c>
      <c r="B1907" t="s">
        <v>1</v>
      </c>
      <c r="C1907">
        <v>2005</v>
      </c>
      <c r="D1907">
        <v>0</v>
      </c>
      <c r="E1907">
        <v>7.26</v>
      </c>
      <c r="F1907">
        <v>329905</v>
      </c>
      <c r="G1907">
        <v>236534</v>
      </c>
      <c r="H1907">
        <v>53870</v>
      </c>
      <c r="I1907">
        <v>0</v>
      </c>
      <c r="J1907">
        <v>0</v>
      </c>
      <c r="K1907">
        <v>620309</v>
      </c>
      <c r="Z1907" s="24">
        <v>6.59E-2</v>
      </c>
      <c r="AA1907" s="23">
        <v>112790</v>
      </c>
      <c r="AB1907" s="23">
        <v>27343</v>
      </c>
      <c r="AC1907" s="23">
        <v>39641</v>
      </c>
      <c r="AD1907" s="23">
        <v>0</v>
      </c>
      <c r="AE1907" s="23">
        <v>0</v>
      </c>
      <c r="AF1907" s="23">
        <v>179774</v>
      </c>
      <c r="AG1907">
        <f t="shared" si="29"/>
        <v>4.8862914886802839E-5</v>
      </c>
    </row>
    <row r="1908" spans="1:33">
      <c r="A1908" t="s">
        <v>104</v>
      </c>
      <c r="B1908" t="s">
        <v>1</v>
      </c>
      <c r="C1908">
        <v>2006</v>
      </c>
      <c r="D1908">
        <v>0</v>
      </c>
      <c r="E1908">
        <v>5.48</v>
      </c>
      <c r="F1908">
        <v>350860</v>
      </c>
      <c r="G1908">
        <v>247072</v>
      </c>
      <c r="H1908">
        <v>54980</v>
      </c>
      <c r="I1908">
        <v>0</v>
      </c>
      <c r="J1908">
        <v>0</v>
      </c>
      <c r="K1908">
        <v>652912</v>
      </c>
      <c r="Z1908" s="24">
        <v>6.59E-2</v>
      </c>
      <c r="AA1908" s="23">
        <v>292652</v>
      </c>
      <c r="AB1908" s="23">
        <v>55711</v>
      </c>
      <c r="AC1908" s="23">
        <v>59258</v>
      </c>
      <c r="AD1908" s="23">
        <v>614</v>
      </c>
      <c r="AE1908" s="23">
        <v>10808</v>
      </c>
      <c r="AF1908" s="23">
        <v>419043</v>
      </c>
      <c r="AG1908">
        <f t="shared" si="29"/>
        <v>1.1389668385256222E-4</v>
      </c>
    </row>
    <row r="1909" spans="1:33">
      <c r="A1909" t="s">
        <v>105</v>
      </c>
      <c r="B1909" t="s">
        <v>1</v>
      </c>
      <c r="C1909">
        <v>1988</v>
      </c>
      <c r="D1909">
        <v>0</v>
      </c>
      <c r="E1909">
        <v>45.64</v>
      </c>
      <c r="F1909">
        <v>13325</v>
      </c>
      <c r="G1909">
        <v>0</v>
      </c>
      <c r="H1909">
        <v>0</v>
      </c>
      <c r="I1909">
        <v>0</v>
      </c>
      <c r="J1909">
        <v>0</v>
      </c>
      <c r="K1909">
        <v>13325</v>
      </c>
      <c r="Z1909" s="24">
        <v>6.6000000000000003E-2</v>
      </c>
      <c r="AA1909" s="23">
        <v>34059</v>
      </c>
      <c r="AB1909" s="23">
        <v>932</v>
      </c>
      <c r="AC1909" s="23">
        <v>1988</v>
      </c>
      <c r="AD1909" s="23">
        <v>265</v>
      </c>
      <c r="AE1909" s="23">
        <v>1117</v>
      </c>
      <c r="AF1909" s="23">
        <v>38361</v>
      </c>
      <c r="AG1909">
        <f t="shared" si="29"/>
        <v>1.0426592710695894E-5</v>
      </c>
    </row>
    <row r="1910" spans="1:33">
      <c r="A1910" t="s">
        <v>105</v>
      </c>
      <c r="B1910" t="s">
        <v>1</v>
      </c>
      <c r="C1910">
        <v>1989</v>
      </c>
      <c r="D1910">
        <v>0</v>
      </c>
      <c r="E1910">
        <v>0</v>
      </c>
      <c r="F1910">
        <v>13396</v>
      </c>
      <c r="G1910">
        <v>0</v>
      </c>
      <c r="H1910">
        <v>0</v>
      </c>
      <c r="I1910">
        <v>0</v>
      </c>
      <c r="J1910">
        <v>0</v>
      </c>
      <c r="K1910">
        <v>13396</v>
      </c>
      <c r="Z1910" s="24">
        <v>6.6000000000000003E-2</v>
      </c>
      <c r="AA1910" s="23">
        <v>43873</v>
      </c>
      <c r="AB1910" s="23">
        <v>14386</v>
      </c>
      <c r="AC1910" s="23">
        <v>5264</v>
      </c>
      <c r="AD1910" s="23">
        <v>0</v>
      </c>
      <c r="AE1910" s="23">
        <v>0</v>
      </c>
      <c r="AF1910" s="23">
        <v>63523</v>
      </c>
      <c r="AG1910">
        <f t="shared" si="29"/>
        <v>1.726567213476018E-5</v>
      </c>
    </row>
    <row r="1911" spans="1:33">
      <c r="A1911" t="s">
        <v>105</v>
      </c>
      <c r="B1911" t="s">
        <v>1</v>
      </c>
      <c r="C1911">
        <v>1990</v>
      </c>
      <c r="D1911">
        <v>0</v>
      </c>
      <c r="E1911">
        <v>0</v>
      </c>
      <c r="F1911">
        <v>10134</v>
      </c>
      <c r="G1911">
        <v>0</v>
      </c>
      <c r="H1911">
        <v>0</v>
      </c>
      <c r="I1911">
        <v>0</v>
      </c>
      <c r="J1911">
        <v>0</v>
      </c>
      <c r="K1911">
        <v>10134</v>
      </c>
      <c r="Z1911" s="24">
        <v>6.6100000000000006E-2</v>
      </c>
      <c r="AA1911" s="23">
        <v>31988</v>
      </c>
      <c r="AB1911" s="23">
        <v>3154</v>
      </c>
      <c r="AC1911" s="23">
        <v>0</v>
      </c>
      <c r="AD1911" s="23">
        <v>2716</v>
      </c>
      <c r="AE1911" s="23">
        <v>0</v>
      </c>
      <c r="AF1911" s="23">
        <v>37858</v>
      </c>
      <c r="AG1911">
        <f t="shared" si="29"/>
        <v>1.0289876354670763E-5</v>
      </c>
    </row>
    <row r="1912" spans="1:33">
      <c r="A1912" t="s">
        <v>105</v>
      </c>
      <c r="B1912" t="s">
        <v>1</v>
      </c>
      <c r="C1912">
        <v>1991</v>
      </c>
      <c r="D1912">
        <v>0</v>
      </c>
      <c r="E1912">
        <v>4.5</v>
      </c>
      <c r="F1912">
        <v>12220</v>
      </c>
      <c r="G1912">
        <v>0</v>
      </c>
      <c r="H1912">
        <v>0</v>
      </c>
      <c r="I1912">
        <v>0</v>
      </c>
      <c r="J1912">
        <v>0</v>
      </c>
      <c r="K1912">
        <v>12220</v>
      </c>
      <c r="Z1912" s="24">
        <v>6.6100000000000006E-2</v>
      </c>
      <c r="AA1912" s="23">
        <v>55810</v>
      </c>
      <c r="AB1912" s="23">
        <v>23673</v>
      </c>
      <c r="AC1912" s="23">
        <v>11668</v>
      </c>
      <c r="AD1912" s="23">
        <v>389</v>
      </c>
      <c r="AE1912" s="23">
        <v>197</v>
      </c>
      <c r="AF1912" s="23">
        <v>91737</v>
      </c>
      <c r="AG1912">
        <f t="shared" si="29"/>
        <v>2.4934290959597228E-5</v>
      </c>
    </row>
    <row r="1913" spans="1:33">
      <c r="A1913" t="s">
        <v>105</v>
      </c>
      <c r="B1913" t="s">
        <v>1</v>
      </c>
      <c r="C1913">
        <v>1992</v>
      </c>
      <c r="D1913">
        <v>0</v>
      </c>
      <c r="E1913">
        <v>4.53</v>
      </c>
      <c r="F1913">
        <v>12725</v>
      </c>
      <c r="G1913">
        <v>0</v>
      </c>
      <c r="H1913">
        <v>0</v>
      </c>
      <c r="I1913">
        <v>0</v>
      </c>
      <c r="J1913">
        <v>0</v>
      </c>
      <c r="K1913">
        <v>12725</v>
      </c>
      <c r="Z1913" s="24">
        <v>6.6100000000000006E-2</v>
      </c>
      <c r="AA1913" s="23">
        <v>57515</v>
      </c>
      <c r="AB1913" s="23">
        <v>17677</v>
      </c>
      <c r="AC1913" s="23">
        <v>31345</v>
      </c>
      <c r="AD1913" s="23">
        <v>200</v>
      </c>
      <c r="AE1913" s="23">
        <v>76630</v>
      </c>
      <c r="AF1913" s="23">
        <v>183367</v>
      </c>
      <c r="AG1913">
        <f t="shared" si="29"/>
        <v>4.9839499115825291E-5</v>
      </c>
    </row>
    <row r="1914" spans="1:33">
      <c r="A1914" t="s">
        <v>105</v>
      </c>
      <c r="B1914" t="s">
        <v>1</v>
      </c>
      <c r="C1914">
        <v>1993</v>
      </c>
      <c r="D1914">
        <v>0</v>
      </c>
      <c r="E1914">
        <v>0.28999999999999998</v>
      </c>
      <c r="F1914">
        <v>7250</v>
      </c>
      <c r="G1914">
        <v>4160</v>
      </c>
      <c r="H1914">
        <v>0</v>
      </c>
      <c r="I1914">
        <v>17</v>
      </c>
      <c r="J1914">
        <v>1480</v>
      </c>
      <c r="K1914">
        <v>12907</v>
      </c>
      <c r="Z1914" s="24">
        <v>6.6199999999999995E-2</v>
      </c>
      <c r="AA1914" s="23">
        <v>3685</v>
      </c>
      <c r="AB1914" s="23">
        <v>2488</v>
      </c>
      <c r="AC1914" s="23">
        <v>0</v>
      </c>
      <c r="AD1914" s="23">
        <v>22</v>
      </c>
      <c r="AE1914" s="23">
        <v>0</v>
      </c>
      <c r="AF1914" s="23">
        <v>6195</v>
      </c>
      <c r="AG1914">
        <f t="shared" si="29"/>
        <v>1.6838127745043421E-6</v>
      </c>
    </row>
    <row r="1915" spans="1:33">
      <c r="A1915" t="s">
        <v>105</v>
      </c>
      <c r="B1915" t="s">
        <v>1</v>
      </c>
      <c r="C1915">
        <v>1994</v>
      </c>
      <c r="D1915">
        <v>0</v>
      </c>
      <c r="E1915">
        <v>6.38</v>
      </c>
      <c r="F1915">
        <v>7216</v>
      </c>
      <c r="G1915">
        <v>2380</v>
      </c>
      <c r="H1915">
        <v>0</v>
      </c>
      <c r="I1915">
        <v>0</v>
      </c>
      <c r="J1915">
        <v>3207</v>
      </c>
      <c r="K1915">
        <v>12803</v>
      </c>
      <c r="Z1915" s="24">
        <v>6.6199999999999995E-2</v>
      </c>
      <c r="AA1915" s="23">
        <v>25013</v>
      </c>
      <c r="AB1915" s="23">
        <v>15369</v>
      </c>
      <c r="AC1915" s="23">
        <v>0</v>
      </c>
      <c r="AD1915" s="23">
        <v>0</v>
      </c>
      <c r="AE1915" s="23">
        <v>1881</v>
      </c>
      <c r="AF1915" s="23">
        <v>42263</v>
      </c>
      <c r="AG1915">
        <f t="shared" si="29"/>
        <v>1.148716372701808E-5</v>
      </c>
    </row>
    <row r="1916" spans="1:33">
      <c r="A1916" t="s">
        <v>105</v>
      </c>
      <c r="B1916" t="s">
        <v>1</v>
      </c>
      <c r="C1916">
        <v>1995</v>
      </c>
      <c r="D1916">
        <v>0</v>
      </c>
      <c r="E1916">
        <v>7.62</v>
      </c>
      <c r="F1916">
        <v>7090</v>
      </c>
      <c r="G1916">
        <v>4710</v>
      </c>
      <c r="H1916">
        <v>0</v>
      </c>
      <c r="I1916">
        <v>0</v>
      </c>
      <c r="J1916">
        <v>361</v>
      </c>
      <c r="K1916">
        <v>12161</v>
      </c>
      <c r="Z1916" s="24">
        <v>6.6199999999999995E-2</v>
      </c>
      <c r="AA1916" s="23">
        <v>37988</v>
      </c>
      <c r="AB1916" s="23">
        <v>13140</v>
      </c>
      <c r="AC1916" s="23">
        <v>0</v>
      </c>
      <c r="AD1916" s="23">
        <v>0</v>
      </c>
      <c r="AE1916" s="23">
        <v>20386</v>
      </c>
      <c r="AF1916" s="23">
        <v>71514</v>
      </c>
      <c r="AG1916">
        <f t="shared" si="29"/>
        <v>1.9437641122825426E-5</v>
      </c>
    </row>
    <row r="1917" spans="1:33">
      <c r="A1917" t="s">
        <v>105</v>
      </c>
      <c r="B1917" t="s">
        <v>1</v>
      </c>
      <c r="C1917">
        <v>1996</v>
      </c>
      <c r="D1917">
        <v>0</v>
      </c>
      <c r="E1917">
        <v>11.25</v>
      </c>
      <c r="F1917">
        <v>9709</v>
      </c>
      <c r="G1917">
        <v>2140</v>
      </c>
      <c r="H1917">
        <v>0</v>
      </c>
      <c r="I1917">
        <v>0</v>
      </c>
      <c r="J1917">
        <v>404</v>
      </c>
      <c r="K1917">
        <v>12253</v>
      </c>
      <c r="Z1917" s="24">
        <v>6.6199999999999995E-2</v>
      </c>
      <c r="AA1917" s="23">
        <v>43457</v>
      </c>
      <c r="AB1917" s="23">
        <v>61702</v>
      </c>
      <c r="AC1917" s="23">
        <v>0</v>
      </c>
      <c r="AD1917" s="23">
        <v>0</v>
      </c>
      <c r="AE1917" s="23">
        <v>49</v>
      </c>
      <c r="AF1917" s="23">
        <v>105208</v>
      </c>
      <c r="AG1917">
        <f t="shared" si="29"/>
        <v>2.8595734363204652E-5</v>
      </c>
    </row>
    <row r="1918" spans="1:33">
      <c r="A1918" t="s">
        <v>105</v>
      </c>
      <c r="B1918" t="s">
        <v>1</v>
      </c>
      <c r="C1918">
        <v>1997</v>
      </c>
      <c r="D1918">
        <v>0</v>
      </c>
      <c r="E1918">
        <v>11.24</v>
      </c>
      <c r="F1918">
        <v>7384</v>
      </c>
      <c r="G1918">
        <v>2318</v>
      </c>
      <c r="H1918">
        <v>0</v>
      </c>
      <c r="I1918">
        <v>0</v>
      </c>
      <c r="J1918">
        <v>3138</v>
      </c>
      <c r="K1918">
        <v>12840</v>
      </c>
      <c r="Z1918" s="24">
        <v>6.6199999999999995E-2</v>
      </c>
      <c r="AA1918" s="23">
        <v>54136</v>
      </c>
      <c r="AB1918" s="23">
        <v>8300</v>
      </c>
      <c r="AC1918" s="23">
        <v>17201</v>
      </c>
      <c r="AD1918" s="23">
        <v>82</v>
      </c>
      <c r="AE1918" s="23">
        <v>34592</v>
      </c>
      <c r="AF1918" s="23">
        <v>114311</v>
      </c>
      <c r="AG1918">
        <f t="shared" si="29"/>
        <v>3.1069947064788677E-5</v>
      </c>
    </row>
    <row r="1919" spans="1:33">
      <c r="A1919" t="s">
        <v>105</v>
      </c>
      <c r="B1919" t="s">
        <v>1</v>
      </c>
      <c r="C1919">
        <v>1998</v>
      </c>
      <c r="D1919">
        <v>0</v>
      </c>
      <c r="E1919">
        <v>9</v>
      </c>
      <c r="F1919">
        <v>7701</v>
      </c>
      <c r="G1919">
        <v>4758</v>
      </c>
      <c r="H1919">
        <v>0</v>
      </c>
      <c r="I1919">
        <v>0</v>
      </c>
      <c r="J1919">
        <v>682</v>
      </c>
      <c r="K1919">
        <v>13141</v>
      </c>
      <c r="Z1919" s="24">
        <v>6.6199999999999995E-2</v>
      </c>
      <c r="AA1919" s="23">
        <v>194083</v>
      </c>
      <c r="AB1919" s="23">
        <v>31071</v>
      </c>
      <c r="AC1919" s="23">
        <v>0</v>
      </c>
      <c r="AD1919" s="23">
        <v>561</v>
      </c>
      <c r="AE1919" s="23">
        <v>69</v>
      </c>
      <c r="AF1919" s="23">
        <v>225784</v>
      </c>
      <c r="AG1919">
        <f t="shared" si="29"/>
        <v>6.1368520335542908E-5</v>
      </c>
    </row>
    <row r="1920" spans="1:33">
      <c r="A1920" t="s">
        <v>105</v>
      </c>
      <c r="B1920" t="s">
        <v>1</v>
      </c>
      <c r="C1920">
        <v>1999</v>
      </c>
      <c r="D1920">
        <v>0</v>
      </c>
      <c r="E1920">
        <v>3.26</v>
      </c>
      <c r="F1920">
        <v>7784</v>
      </c>
      <c r="G1920">
        <v>4934</v>
      </c>
      <c r="H1920">
        <v>0</v>
      </c>
      <c r="I1920">
        <v>0</v>
      </c>
      <c r="J1920">
        <v>710</v>
      </c>
      <c r="K1920">
        <v>13428</v>
      </c>
      <c r="Z1920" s="24">
        <v>6.6400000000000001E-2</v>
      </c>
      <c r="AA1920" s="23">
        <v>46166</v>
      </c>
      <c r="AB1920" s="23">
        <v>6659</v>
      </c>
      <c r="AC1920" s="23">
        <v>32195</v>
      </c>
      <c r="AD1920" s="23">
        <v>0</v>
      </c>
      <c r="AE1920" s="23">
        <v>0</v>
      </c>
      <c r="AF1920" s="23">
        <v>85020</v>
      </c>
      <c r="AG1920">
        <f t="shared" si="29"/>
        <v>2.3108597592955473E-5</v>
      </c>
    </row>
    <row r="1921" spans="1:33">
      <c r="A1921" t="s">
        <v>105</v>
      </c>
      <c r="B1921" t="s">
        <v>1</v>
      </c>
      <c r="C1921">
        <v>2000</v>
      </c>
      <c r="D1921">
        <v>0</v>
      </c>
      <c r="E1921">
        <v>0.46</v>
      </c>
      <c r="F1921">
        <v>7832</v>
      </c>
      <c r="G1921">
        <v>5197</v>
      </c>
      <c r="H1921">
        <v>0</v>
      </c>
      <c r="I1921">
        <v>0</v>
      </c>
      <c r="J1921">
        <v>722</v>
      </c>
      <c r="K1921">
        <v>13751</v>
      </c>
      <c r="Z1921" s="24">
        <v>6.6500000000000004E-2</v>
      </c>
      <c r="AA1921" s="23">
        <v>24907</v>
      </c>
      <c r="AB1921" s="23">
        <v>34964</v>
      </c>
      <c r="AC1921" s="23">
        <v>0</v>
      </c>
      <c r="AD1921" s="23">
        <v>0</v>
      </c>
      <c r="AE1921" s="23">
        <v>0</v>
      </c>
      <c r="AF1921" s="23">
        <v>59871</v>
      </c>
      <c r="AG1921">
        <f t="shared" si="29"/>
        <v>1.6273051593599589E-5</v>
      </c>
    </row>
    <row r="1922" spans="1:33">
      <c r="A1922" t="s">
        <v>105</v>
      </c>
      <c r="B1922" t="s">
        <v>1</v>
      </c>
      <c r="C1922">
        <v>2001</v>
      </c>
      <c r="D1922">
        <v>0</v>
      </c>
      <c r="E1922">
        <v>13.63</v>
      </c>
      <c r="F1922">
        <v>7611</v>
      </c>
      <c r="G1922">
        <v>5124</v>
      </c>
      <c r="H1922">
        <v>0</v>
      </c>
      <c r="I1922">
        <v>0</v>
      </c>
      <c r="J1922">
        <v>765</v>
      </c>
      <c r="K1922">
        <v>13500</v>
      </c>
      <c r="Z1922" s="24">
        <v>6.6500000000000004E-2</v>
      </c>
      <c r="AA1922" s="23">
        <v>40342</v>
      </c>
      <c r="AB1922" s="23">
        <v>29014</v>
      </c>
      <c r="AC1922" s="23">
        <v>0</v>
      </c>
      <c r="AD1922" s="23">
        <v>5267</v>
      </c>
      <c r="AE1922" s="23">
        <v>750</v>
      </c>
      <c r="AF1922" s="23">
        <v>75373</v>
      </c>
      <c r="AG1922">
        <f t="shared" si="29"/>
        <v>2.0486524657419818E-5</v>
      </c>
    </row>
    <row r="1923" spans="1:33">
      <c r="A1923" t="s">
        <v>105</v>
      </c>
      <c r="B1923" t="s">
        <v>1</v>
      </c>
      <c r="C1923">
        <v>2002</v>
      </c>
      <c r="D1923">
        <v>0</v>
      </c>
      <c r="E1923">
        <v>0</v>
      </c>
      <c r="F1923">
        <v>8624</v>
      </c>
      <c r="G1923">
        <v>2246</v>
      </c>
      <c r="H1923">
        <v>0</v>
      </c>
      <c r="I1923">
        <v>0</v>
      </c>
      <c r="J1923">
        <v>3992</v>
      </c>
      <c r="K1923">
        <v>14862</v>
      </c>
      <c r="Z1923" s="24">
        <v>6.6500000000000004E-2</v>
      </c>
      <c r="AA1923" s="23">
        <v>85976</v>
      </c>
      <c r="AB1923" s="23">
        <v>182625</v>
      </c>
      <c r="AC1923" s="23">
        <v>0</v>
      </c>
      <c r="AD1923" s="23">
        <v>185</v>
      </c>
      <c r="AE1923" s="23">
        <v>8181</v>
      </c>
      <c r="AF1923" s="23">
        <v>276967</v>
      </c>
      <c r="AG1923">
        <f t="shared" ref="AG1923:AG1986" si="30">AF1923/AF$3340</f>
        <v>7.5280157016326737E-5</v>
      </c>
    </row>
    <row r="1924" spans="1:33">
      <c r="A1924" t="s">
        <v>105</v>
      </c>
      <c r="B1924" t="s">
        <v>1</v>
      </c>
      <c r="C1924">
        <v>2003</v>
      </c>
      <c r="D1924">
        <v>0</v>
      </c>
      <c r="E1924">
        <v>0</v>
      </c>
      <c r="F1924">
        <v>9412</v>
      </c>
      <c r="G1924">
        <v>6892</v>
      </c>
      <c r="H1924">
        <v>0</v>
      </c>
      <c r="I1924">
        <v>0</v>
      </c>
      <c r="J1924">
        <v>0</v>
      </c>
      <c r="K1924">
        <v>16304</v>
      </c>
      <c r="Z1924" s="24">
        <v>6.6500000000000004E-2</v>
      </c>
      <c r="AA1924" s="23">
        <v>231778</v>
      </c>
      <c r="AB1924" s="23">
        <v>105140</v>
      </c>
      <c r="AC1924" s="23">
        <v>46956</v>
      </c>
      <c r="AD1924" s="23">
        <v>1529</v>
      </c>
      <c r="AE1924" s="23">
        <v>0</v>
      </c>
      <c r="AF1924" s="23">
        <v>385403</v>
      </c>
      <c r="AG1924">
        <f t="shared" si="30"/>
        <v>1.047532679148179E-4</v>
      </c>
    </row>
    <row r="1925" spans="1:33">
      <c r="A1925" t="s">
        <v>105</v>
      </c>
      <c r="B1925" t="s">
        <v>1</v>
      </c>
      <c r="C1925">
        <v>2004</v>
      </c>
      <c r="D1925">
        <v>0</v>
      </c>
      <c r="E1925">
        <v>0</v>
      </c>
      <c r="F1925">
        <v>9615</v>
      </c>
      <c r="G1925">
        <v>7045</v>
      </c>
      <c r="H1925">
        <v>0</v>
      </c>
      <c r="I1925">
        <v>0</v>
      </c>
      <c r="J1925">
        <v>0</v>
      </c>
      <c r="K1925">
        <v>16660</v>
      </c>
      <c r="Z1925" s="24">
        <v>6.6500000000000004E-2</v>
      </c>
      <c r="AA1925" s="23">
        <v>270751</v>
      </c>
      <c r="AB1925" s="23">
        <v>198350</v>
      </c>
      <c r="AC1925" s="23">
        <v>55564</v>
      </c>
      <c r="AD1925" s="23">
        <v>578</v>
      </c>
      <c r="AE1925" s="23">
        <v>0</v>
      </c>
      <c r="AF1925" s="23">
        <v>525243</v>
      </c>
      <c r="AG1925">
        <f t="shared" si="30"/>
        <v>1.4276204570120809E-4</v>
      </c>
    </row>
    <row r="1926" spans="1:33">
      <c r="A1926" t="s">
        <v>105</v>
      </c>
      <c r="B1926" t="s">
        <v>1</v>
      </c>
      <c r="C1926">
        <v>2005</v>
      </c>
      <c r="D1926">
        <v>0</v>
      </c>
      <c r="E1926">
        <v>2</v>
      </c>
      <c r="F1926">
        <v>9209</v>
      </c>
      <c r="G1926">
        <v>6691</v>
      </c>
      <c r="H1926">
        <v>0</v>
      </c>
      <c r="I1926">
        <v>0</v>
      </c>
      <c r="J1926">
        <v>0</v>
      </c>
      <c r="K1926">
        <v>15900</v>
      </c>
      <c r="Z1926" s="24">
        <v>6.6600000000000006E-2</v>
      </c>
      <c r="AA1926" s="23">
        <v>13758</v>
      </c>
      <c r="AB1926" s="23">
        <v>7808</v>
      </c>
      <c r="AC1926" s="23">
        <v>0</v>
      </c>
      <c r="AD1926" s="23">
        <v>0</v>
      </c>
      <c r="AE1926" s="23">
        <v>0</v>
      </c>
      <c r="AF1926" s="23">
        <v>21566</v>
      </c>
      <c r="AG1926">
        <f t="shared" si="30"/>
        <v>5.8616797893398936E-6</v>
      </c>
    </row>
    <row r="1927" spans="1:33">
      <c r="A1927" t="s">
        <v>105</v>
      </c>
      <c r="B1927" t="s">
        <v>1</v>
      </c>
      <c r="C1927">
        <v>2006</v>
      </c>
      <c r="D1927">
        <v>0</v>
      </c>
      <c r="E1927">
        <v>0</v>
      </c>
      <c r="F1927">
        <v>9069</v>
      </c>
      <c r="G1927">
        <v>6639</v>
      </c>
      <c r="H1927">
        <v>0</v>
      </c>
      <c r="I1927">
        <v>0</v>
      </c>
      <c r="J1927">
        <v>0</v>
      </c>
      <c r="K1927">
        <v>15708</v>
      </c>
      <c r="Z1927" s="24">
        <v>6.6600000000000006E-2</v>
      </c>
      <c r="AA1927" s="23">
        <v>23967</v>
      </c>
      <c r="AB1927" s="23">
        <v>8813</v>
      </c>
      <c r="AC1927" s="23">
        <v>0</v>
      </c>
      <c r="AD1927" s="23">
        <v>116</v>
      </c>
      <c r="AE1927" s="23">
        <v>494</v>
      </c>
      <c r="AF1927" s="23">
        <v>33390</v>
      </c>
      <c r="AG1927">
        <f t="shared" si="30"/>
        <v>9.0754654625827248E-6</v>
      </c>
    </row>
    <row r="1928" spans="1:33">
      <c r="A1928" t="s">
        <v>106</v>
      </c>
      <c r="B1928" t="s">
        <v>1</v>
      </c>
      <c r="C1928">
        <v>1988</v>
      </c>
      <c r="D1928">
        <v>0</v>
      </c>
      <c r="E1928">
        <v>8.5399999999999991</v>
      </c>
      <c r="F1928">
        <v>34104</v>
      </c>
      <c r="G1928">
        <v>43206</v>
      </c>
      <c r="H1928">
        <v>0</v>
      </c>
      <c r="I1928">
        <v>404</v>
      </c>
      <c r="J1928">
        <v>2009</v>
      </c>
      <c r="K1928">
        <v>79723</v>
      </c>
      <c r="Z1928" s="24">
        <v>6.6600000000000006E-2</v>
      </c>
      <c r="AA1928" s="23">
        <v>29712</v>
      </c>
      <c r="AB1928" s="23">
        <v>28905</v>
      </c>
      <c r="AC1928" s="23">
        <v>10972</v>
      </c>
      <c r="AD1928" s="23">
        <v>453</v>
      </c>
      <c r="AE1928" s="23">
        <v>0</v>
      </c>
      <c r="AF1928" s="23">
        <v>70042</v>
      </c>
      <c r="AG1928">
        <f t="shared" si="30"/>
        <v>1.9037548725073952E-5</v>
      </c>
    </row>
    <row r="1929" spans="1:33">
      <c r="A1929" t="s">
        <v>106</v>
      </c>
      <c r="B1929" t="s">
        <v>1</v>
      </c>
      <c r="C1929">
        <v>1989</v>
      </c>
      <c r="D1929">
        <v>0</v>
      </c>
      <c r="E1929">
        <v>9.08</v>
      </c>
      <c r="F1929">
        <v>36299</v>
      </c>
      <c r="G1929">
        <v>40894</v>
      </c>
      <c r="H1929">
        <v>0</v>
      </c>
      <c r="I1929">
        <v>400</v>
      </c>
      <c r="J1929">
        <v>1917</v>
      </c>
      <c r="K1929">
        <v>79510</v>
      </c>
      <c r="Z1929" s="24">
        <v>6.6600000000000006E-2</v>
      </c>
      <c r="AA1929" s="23">
        <v>44578</v>
      </c>
      <c r="AB1929" s="23">
        <v>19161</v>
      </c>
      <c r="AC1929" s="23">
        <v>43352</v>
      </c>
      <c r="AD1929" s="23">
        <v>213</v>
      </c>
      <c r="AE1929" s="23">
        <v>263</v>
      </c>
      <c r="AF1929" s="23">
        <v>107567</v>
      </c>
      <c r="AG1929">
        <f t="shared" si="30"/>
        <v>2.9236915046829469E-5</v>
      </c>
    </row>
    <row r="1930" spans="1:33">
      <c r="A1930" t="s">
        <v>106</v>
      </c>
      <c r="B1930" t="s">
        <v>1</v>
      </c>
      <c r="C1930">
        <v>1990</v>
      </c>
      <c r="D1930">
        <v>0</v>
      </c>
      <c r="E1930">
        <v>8.5299999999999994</v>
      </c>
      <c r="F1930">
        <v>33783</v>
      </c>
      <c r="G1930">
        <v>28730</v>
      </c>
      <c r="H1930">
        <v>11324</v>
      </c>
      <c r="I1930">
        <v>400</v>
      </c>
      <c r="J1930">
        <v>1981</v>
      </c>
      <c r="K1930">
        <v>76218</v>
      </c>
      <c r="Z1930" s="24">
        <v>6.6600000000000006E-2</v>
      </c>
      <c r="AA1930" s="23">
        <v>56151</v>
      </c>
      <c r="AB1930" s="23">
        <v>60752</v>
      </c>
      <c r="AC1930" s="23">
        <v>15239</v>
      </c>
      <c r="AD1930" s="23">
        <v>0</v>
      </c>
      <c r="AE1930" s="23">
        <v>42312</v>
      </c>
      <c r="AF1930" s="23">
        <v>174454</v>
      </c>
      <c r="AG1930">
        <f t="shared" si="30"/>
        <v>4.741692877536408E-5</v>
      </c>
    </row>
    <row r="1931" spans="1:33">
      <c r="A1931" t="s">
        <v>106</v>
      </c>
      <c r="B1931" t="s">
        <v>1</v>
      </c>
      <c r="C1931">
        <v>1991</v>
      </c>
      <c r="D1931">
        <v>0</v>
      </c>
      <c r="E1931">
        <v>9.3800000000000008</v>
      </c>
      <c r="F1931">
        <v>34883</v>
      </c>
      <c r="G1931">
        <v>28951</v>
      </c>
      <c r="H1931">
        <v>10366</v>
      </c>
      <c r="I1931">
        <v>391</v>
      </c>
      <c r="J1931">
        <v>1864</v>
      </c>
      <c r="K1931">
        <v>76455</v>
      </c>
      <c r="Z1931" s="24">
        <v>6.6699999999999995E-2</v>
      </c>
      <c r="AA1931" s="23">
        <v>62408</v>
      </c>
      <c r="AB1931" s="23">
        <v>26368</v>
      </c>
      <c r="AC1931" s="23">
        <v>12911</v>
      </c>
      <c r="AD1931" s="23">
        <v>395</v>
      </c>
      <c r="AE1931" s="23">
        <v>234</v>
      </c>
      <c r="AF1931" s="23">
        <v>102316</v>
      </c>
      <c r="AG1931">
        <f t="shared" si="30"/>
        <v>2.7809683266535311E-5</v>
      </c>
    </row>
    <row r="1932" spans="1:33">
      <c r="A1932" t="s">
        <v>106</v>
      </c>
      <c r="B1932" t="s">
        <v>1</v>
      </c>
      <c r="C1932">
        <v>1992</v>
      </c>
      <c r="D1932">
        <v>0</v>
      </c>
      <c r="E1932">
        <v>8.25</v>
      </c>
      <c r="F1932">
        <v>31549</v>
      </c>
      <c r="G1932">
        <v>28818</v>
      </c>
      <c r="H1932">
        <v>10053</v>
      </c>
      <c r="I1932">
        <v>395</v>
      </c>
      <c r="J1932">
        <v>1832</v>
      </c>
      <c r="K1932">
        <v>72647</v>
      </c>
      <c r="Z1932" s="24">
        <v>6.6699999999999995E-2</v>
      </c>
      <c r="AA1932" s="23">
        <v>49230</v>
      </c>
      <c r="AB1932" s="23">
        <v>16597</v>
      </c>
      <c r="AC1932" s="23">
        <v>65896</v>
      </c>
      <c r="AD1932" s="23">
        <v>820</v>
      </c>
      <c r="AE1932" s="23">
        <v>51636</v>
      </c>
      <c r="AF1932" s="23">
        <v>184179</v>
      </c>
      <c r="AG1932">
        <f t="shared" si="30"/>
        <v>5.0060202259150155E-5</v>
      </c>
    </row>
    <row r="1933" spans="1:33">
      <c r="A1933" t="s">
        <v>106</v>
      </c>
      <c r="B1933" t="s">
        <v>1</v>
      </c>
      <c r="C1933">
        <v>1993</v>
      </c>
      <c r="D1933">
        <v>0</v>
      </c>
      <c r="E1933">
        <v>8.1199999999999992</v>
      </c>
      <c r="F1933">
        <v>35789</v>
      </c>
      <c r="G1933">
        <v>27937</v>
      </c>
      <c r="H1933">
        <v>10286</v>
      </c>
      <c r="I1933">
        <v>384</v>
      </c>
      <c r="J1933">
        <v>1696</v>
      </c>
      <c r="K1933">
        <v>76092</v>
      </c>
      <c r="Z1933" s="24">
        <v>6.6699999999999995E-2</v>
      </c>
      <c r="AA1933" s="23">
        <v>189230</v>
      </c>
      <c r="AB1933" s="23">
        <v>107038</v>
      </c>
      <c r="AC1933" s="23">
        <v>30558</v>
      </c>
      <c r="AD1933" s="23">
        <v>0</v>
      </c>
      <c r="AE1933" s="23">
        <v>0</v>
      </c>
      <c r="AF1933" s="23">
        <v>326826</v>
      </c>
      <c r="AG1933">
        <f t="shared" si="30"/>
        <v>8.8831927980654739E-5</v>
      </c>
    </row>
    <row r="1934" spans="1:33">
      <c r="A1934" t="s">
        <v>106</v>
      </c>
      <c r="B1934" t="s">
        <v>1</v>
      </c>
      <c r="C1934">
        <v>1994</v>
      </c>
      <c r="D1934">
        <v>0</v>
      </c>
      <c r="E1934">
        <v>8.4499999999999993</v>
      </c>
      <c r="F1934">
        <v>34376</v>
      </c>
      <c r="G1934">
        <v>28287</v>
      </c>
      <c r="H1934">
        <v>9784</v>
      </c>
      <c r="I1934">
        <v>386</v>
      </c>
      <c r="J1934">
        <v>1740</v>
      </c>
      <c r="K1934">
        <v>74573</v>
      </c>
      <c r="Z1934" s="24">
        <v>6.6699999999999995E-2</v>
      </c>
      <c r="AA1934" s="23">
        <v>83278</v>
      </c>
      <c r="AB1934" s="23">
        <v>368818</v>
      </c>
      <c r="AC1934" s="23">
        <v>0</v>
      </c>
      <c r="AD1934" s="23">
        <v>0</v>
      </c>
      <c r="AE1934" s="23">
        <v>0</v>
      </c>
      <c r="AF1934" s="23">
        <v>452096</v>
      </c>
      <c r="AG1934">
        <f t="shared" si="30"/>
        <v>1.2288055207462713E-4</v>
      </c>
    </row>
    <row r="1935" spans="1:33">
      <c r="A1935" t="s">
        <v>106</v>
      </c>
      <c r="B1935" t="s">
        <v>1</v>
      </c>
      <c r="C1935">
        <v>1995</v>
      </c>
      <c r="D1935">
        <v>0</v>
      </c>
      <c r="E1935">
        <v>8.2799999999999994</v>
      </c>
      <c r="F1935">
        <v>33742</v>
      </c>
      <c r="G1935">
        <v>26166</v>
      </c>
      <c r="H1935">
        <v>10015</v>
      </c>
      <c r="I1935">
        <v>405</v>
      </c>
      <c r="J1935">
        <v>1727</v>
      </c>
      <c r="K1935">
        <v>72055</v>
      </c>
      <c r="Z1935" s="24">
        <v>6.6699999999999995E-2</v>
      </c>
      <c r="AA1935" s="23">
        <v>214543</v>
      </c>
      <c r="AB1935" s="23">
        <v>312618</v>
      </c>
      <c r="AC1935" s="23">
        <v>0</v>
      </c>
      <c r="AD1935" s="23">
        <v>3136</v>
      </c>
      <c r="AE1935" s="23">
        <v>99234</v>
      </c>
      <c r="AF1935" s="23">
        <v>629531</v>
      </c>
      <c r="AG1935">
        <f t="shared" si="30"/>
        <v>1.7110772231581807E-4</v>
      </c>
    </row>
    <row r="1936" spans="1:33">
      <c r="A1936" t="s">
        <v>106</v>
      </c>
      <c r="B1936" t="s">
        <v>1</v>
      </c>
      <c r="C1936">
        <v>1996</v>
      </c>
      <c r="D1936">
        <v>0</v>
      </c>
      <c r="E1936">
        <v>6.68</v>
      </c>
      <c r="F1936">
        <v>36181</v>
      </c>
      <c r="G1936">
        <v>26801</v>
      </c>
      <c r="H1936">
        <v>10619</v>
      </c>
      <c r="I1936">
        <v>434</v>
      </c>
      <c r="J1936">
        <v>1711</v>
      </c>
      <c r="K1936">
        <v>75746</v>
      </c>
      <c r="Z1936" s="24">
        <v>6.6799999999999998E-2</v>
      </c>
      <c r="AA1936" s="23">
        <v>33060</v>
      </c>
      <c r="AB1936" s="23">
        <v>17839</v>
      </c>
      <c r="AC1936" s="23">
        <v>0</v>
      </c>
      <c r="AD1936" s="23">
        <v>0</v>
      </c>
      <c r="AE1936" s="23">
        <v>0</v>
      </c>
      <c r="AF1936" s="23">
        <v>50899</v>
      </c>
      <c r="AG1936">
        <f t="shared" si="30"/>
        <v>1.3834444941000243E-5</v>
      </c>
    </row>
    <row r="1937" spans="1:33">
      <c r="A1937" t="s">
        <v>106</v>
      </c>
      <c r="B1937" t="s">
        <v>1</v>
      </c>
      <c r="C1937">
        <v>1997</v>
      </c>
      <c r="D1937">
        <v>0</v>
      </c>
      <c r="E1937">
        <v>6.76</v>
      </c>
      <c r="F1937">
        <v>33711</v>
      </c>
      <c r="G1937">
        <v>26997</v>
      </c>
      <c r="H1937">
        <v>10224</v>
      </c>
      <c r="I1937">
        <v>461</v>
      </c>
      <c r="J1937">
        <v>1802</v>
      </c>
      <c r="K1937">
        <v>73195</v>
      </c>
      <c r="Z1937" s="24">
        <v>6.6799999999999998E-2</v>
      </c>
      <c r="AA1937" s="23">
        <v>49176</v>
      </c>
      <c r="AB1937" s="23">
        <v>4463</v>
      </c>
      <c r="AC1937" s="23">
        <v>13398</v>
      </c>
      <c r="AD1937" s="23">
        <v>0</v>
      </c>
      <c r="AE1937" s="23">
        <v>254</v>
      </c>
      <c r="AF1937" s="23">
        <v>67291</v>
      </c>
      <c r="AG1937">
        <f t="shared" si="30"/>
        <v>1.828982169639575E-5</v>
      </c>
    </row>
    <row r="1938" spans="1:33">
      <c r="A1938" t="s">
        <v>106</v>
      </c>
      <c r="B1938" t="s">
        <v>1</v>
      </c>
      <c r="C1938">
        <v>1998</v>
      </c>
      <c r="D1938">
        <v>0</v>
      </c>
      <c r="E1938">
        <v>8.31</v>
      </c>
      <c r="F1938">
        <v>30999</v>
      </c>
      <c r="G1938">
        <v>26781</v>
      </c>
      <c r="H1938">
        <v>9946</v>
      </c>
      <c r="I1938">
        <v>463</v>
      </c>
      <c r="J1938">
        <v>1759</v>
      </c>
      <c r="K1938">
        <v>69948</v>
      </c>
      <c r="Z1938" s="24">
        <v>6.6799999999999998E-2</v>
      </c>
      <c r="AA1938" s="23">
        <v>36181</v>
      </c>
      <c r="AB1938" s="23">
        <v>26801</v>
      </c>
      <c r="AC1938" s="23">
        <v>10619</v>
      </c>
      <c r="AD1938" s="23">
        <v>434</v>
      </c>
      <c r="AE1938" s="23">
        <v>1711</v>
      </c>
      <c r="AF1938" s="23">
        <v>75746</v>
      </c>
      <c r="AG1938">
        <f t="shared" si="30"/>
        <v>2.0587906766360919E-5</v>
      </c>
    </row>
    <row r="1939" spans="1:33">
      <c r="A1939" t="s">
        <v>106</v>
      </c>
      <c r="B1939" t="s">
        <v>1</v>
      </c>
      <c r="C1939">
        <v>1999</v>
      </c>
      <c r="D1939">
        <v>0</v>
      </c>
      <c r="E1939">
        <v>6.66</v>
      </c>
      <c r="F1939">
        <v>29712</v>
      </c>
      <c r="G1939">
        <v>28905</v>
      </c>
      <c r="H1939">
        <v>10972</v>
      </c>
      <c r="I1939">
        <v>453</v>
      </c>
      <c r="J1939">
        <v>0</v>
      </c>
      <c r="K1939">
        <v>70042</v>
      </c>
      <c r="Z1939" s="24">
        <v>6.6799999999999998E-2</v>
      </c>
      <c r="AA1939" s="23">
        <v>73507</v>
      </c>
      <c r="AB1939" s="23">
        <v>3641</v>
      </c>
      <c r="AC1939" s="23">
        <v>32</v>
      </c>
      <c r="AD1939" s="23">
        <v>0</v>
      </c>
      <c r="AE1939" s="23">
        <v>0</v>
      </c>
      <c r="AF1939" s="23">
        <v>77180</v>
      </c>
      <c r="AG1939">
        <f t="shared" si="30"/>
        <v>2.097767069188783E-5</v>
      </c>
    </row>
    <row r="1940" spans="1:33">
      <c r="A1940" t="s">
        <v>106</v>
      </c>
      <c r="B1940" t="s">
        <v>1</v>
      </c>
      <c r="C1940">
        <v>2000</v>
      </c>
      <c r="D1940">
        <v>0</v>
      </c>
      <c r="E1940">
        <v>8.8800000000000008</v>
      </c>
      <c r="F1940">
        <v>30604</v>
      </c>
      <c r="G1940">
        <v>29178</v>
      </c>
      <c r="H1940">
        <v>13218</v>
      </c>
      <c r="I1940">
        <v>456</v>
      </c>
      <c r="J1940">
        <v>0</v>
      </c>
      <c r="K1940">
        <v>73456</v>
      </c>
      <c r="Z1940" s="24">
        <v>6.6900000000000001E-2</v>
      </c>
      <c r="AA1940" s="23">
        <v>4526</v>
      </c>
      <c r="AB1940" s="23">
        <v>3882</v>
      </c>
      <c r="AC1940" s="23">
        <v>570</v>
      </c>
      <c r="AD1940" s="23">
        <v>0</v>
      </c>
      <c r="AE1940" s="23">
        <v>0</v>
      </c>
      <c r="AF1940" s="23">
        <v>8978</v>
      </c>
      <c r="AG1940">
        <f t="shared" si="30"/>
        <v>2.4402374640032254E-6</v>
      </c>
    </row>
    <row r="1941" spans="1:33">
      <c r="A1941" t="s">
        <v>106</v>
      </c>
      <c r="B1941" t="s">
        <v>1</v>
      </c>
      <c r="C1941">
        <v>2001</v>
      </c>
      <c r="D1941">
        <v>0</v>
      </c>
      <c r="E1941">
        <v>7.23</v>
      </c>
      <c r="F1941">
        <v>30000</v>
      </c>
      <c r="G1941">
        <v>29000</v>
      </c>
      <c r="H1941">
        <v>13000</v>
      </c>
      <c r="I1941">
        <v>0</v>
      </c>
      <c r="J1941">
        <v>2000</v>
      </c>
      <c r="K1941">
        <v>74000</v>
      </c>
      <c r="Z1941" s="24">
        <v>6.6900000000000001E-2</v>
      </c>
      <c r="AA1941" s="23">
        <v>17237</v>
      </c>
      <c r="AB1941" s="23">
        <v>10568</v>
      </c>
      <c r="AC1941" s="23">
        <v>2164</v>
      </c>
      <c r="AD1941" s="23">
        <v>0</v>
      </c>
      <c r="AE1941" s="23">
        <v>0</v>
      </c>
      <c r="AF1941" s="23">
        <v>29969</v>
      </c>
      <c r="AG1941">
        <f t="shared" si="30"/>
        <v>8.1456311604714492E-6</v>
      </c>
    </row>
    <row r="1942" spans="1:33">
      <c r="A1942" t="s">
        <v>106</v>
      </c>
      <c r="B1942" t="s">
        <v>1</v>
      </c>
      <c r="C1942">
        <v>2002</v>
      </c>
      <c r="D1942">
        <v>0</v>
      </c>
      <c r="E1942">
        <v>6.72</v>
      </c>
      <c r="F1942">
        <v>31287</v>
      </c>
      <c r="G1942">
        <v>42386</v>
      </c>
      <c r="H1942">
        <v>0</v>
      </c>
      <c r="I1942">
        <v>0</v>
      </c>
      <c r="J1942">
        <v>2277</v>
      </c>
      <c r="K1942">
        <v>75950</v>
      </c>
      <c r="Z1942" s="24">
        <v>6.6900000000000001E-2</v>
      </c>
      <c r="AA1942" s="23">
        <v>38372</v>
      </c>
      <c r="AB1942" s="23">
        <v>16960</v>
      </c>
      <c r="AC1942" s="23">
        <v>0</v>
      </c>
      <c r="AD1942" s="23">
        <v>0</v>
      </c>
      <c r="AE1942" s="23">
        <v>0</v>
      </c>
      <c r="AF1942" s="23">
        <v>55332</v>
      </c>
      <c r="AG1942">
        <f t="shared" si="30"/>
        <v>1.5039342766565658E-5</v>
      </c>
    </row>
    <row r="1943" spans="1:33">
      <c r="A1943" t="s">
        <v>106</v>
      </c>
      <c r="B1943" t="s">
        <v>1</v>
      </c>
      <c r="C1943">
        <v>2003</v>
      </c>
      <c r="D1943">
        <v>0</v>
      </c>
      <c r="E1943">
        <v>7.57</v>
      </c>
      <c r="F1943">
        <v>30250</v>
      </c>
      <c r="G1943">
        <v>45397</v>
      </c>
      <c r="H1943">
        <v>0</v>
      </c>
      <c r="I1943">
        <v>0</v>
      </c>
      <c r="J1943">
        <v>0</v>
      </c>
      <c r="K1943">
        <v>75647</v>
      </c>
      <c r="Z1943" s="24">
        <v>6.7000000000000004E-2</v>
      </c>
      <c r="AA1943" s="23">
        <v>17536</v>
      </c>
      <c r="AB1943" s="23">
        <v>11931</v>
      </c>
      <c r="AC1943" s="23">
        <v>12486</v>
      </c>
      <c r="AD1943" s="23">
        <v>0</v>
      </c>
      <c r="AE1943" s="23">
        <v>90</v>
      </c>
      <c r="AF1943" s="23">
        <v>42043</v>
      </c>
      <c r="AG1943">
        <f t="shared" si="30"/>
        <v>1.1427367308875877E-5</v>
      </c>
    </row>
    <row r="1944" spans="1:33">
      <c r="A1944" t="s">
        <v>106</v>
      </c>
      <c r="B1944" t="s">
        <v>1</v>
      </c>
      <c r="C1944">
        <v>2004</v>
      </c>
      <c r="D1944">
        <v>0</v>
      </c>
      <c r="E1944">
        <v>4.47</v>
      </c>
      <c r="F1944">
        <v>29881</v>
      </c>
      <c r="G1944">
        <v>48436</v>
      </c>
      <c r="H1944">
        <v>0</v>
      </c>
      <c r="I1944">
        <v>0</v>
      </c>
      <c r="J1944">
        <v>0</v>
      </c>
      <c r="K1944">
        <v>78317</v>
      </c>
      <c r="Z1944" s="24">
        <v>6.7000000000000004E-2</v>
      </c>
      <c r="AA1944" s="23">
        <v>18744</v>
      </c>
      <c r="AB1944" s="23">
        <v>24479</v>
      </c>
      <c r="AC1944" s="23">
        <v>21934</v>
      </c>
      <c r="AD1944" s="23">
        <v>121</v>
      </c>
      <c r="AE1944" s="23">
        <v>3287</v>
      </c>
      <c r="AF1944" s="23">
        <v>68565</v>
      </c>
      <c r="AG1944">
        <f t="shared" si="30"/>
        <v>1.8636097317819241E-5</v>
      </c>
    </row>
    <row r="1945" spans="1:33">
      <c r="A1945" t="s">
        <v>106</v>
      </c>
      <c r="B1945" t="s">
        <v>1</v>
      </c>
      <c r="C1945">
        <v>2005</v>
      </c>
      <c r="D1945">
        <v>0</v>
      </c>
      <c r="E1945">
        <v>6.78</v>
      </c>
      <c r="F1945">
        <v>29865</v>
      </c>
      <c r="G1945">
        <v>51310</v>
      </c>
      <c r="H1945">
        <v>0</v>
      </c>
      <c r="I1945">
        <v>0</v>
      </c>
      <c r="J1945">
        <v>0</v>
      </c>
      <c r="K1945">
        <v>81175</v>
      </c>
      <c r="Z1945" s="24">
        <v>6.7000000000000004E-2</v>
      </c>
      <c r="AA1945" s="23">
        <v>123829</v>
      </c>
      <c r="AB1945" s="23">
        <v>50375</v>
      </c>
      <c r="AC1945" s="23">
        <v>0</v>
      </c>
      <c r="AD1945" s="23">
        <v>0</v>
      </c>
      <c r="AE1945" s="23">
        <v>0</v>
      </c>
      <c r="AF1945" s="23">
        <v>174204</v>
      </c>
      <c r="AG1945">
        <f t="shared" si="30"/>
        <v>4.7348978300202486E-5</v>
      </c>
    </row>
    <row r="1946" spans="1:33">
      <c r="A1946" t="s">
        <v>106</v>
      </c>
      <c r="B1946" t="s">
        <v>1</v>
      </c>
      <c r="C1946">
        <v>2006</v>
      </c>
      <c r="D1946">
        <v>0</v>
      </c>
      <c r="E1946">
        <v>7.88</v>
      </c>
      <c r="F1946">
        <v>29452</v>
      </c>
      <c r="G1946">
        <v>53426</v>
      </c>
      <c r="H1946">
        <v>0</v>
      </c>
      <c r="I1946">
        <v>0</v>
      </c>
      <c r="J1946">
        <v>0</v>
      </c>
      <c r="K1946">
        <v>82878</v>
      </c>
      <c r="Z1946" s="24">
        <v>6.7000000000000004E-2</v>
      </c>
      <c r="AA1946" s="23">
        <v>349201</v>
      </c>
      <c r="AB1946" s="23">
        <v>68601</v>
      </c>
      <c r="AC1946" s="23">
        <v>22206</v>
      </c>
      <c r="AD1946" s="23">
        <v>90</v>
      </c>
      <c r="AE1946" s="23">
        <v>51850</v>
      </c>
      <c r="AF1946" s="23">
        <v>491948</v>
      </c>
      <c r="AG1946">
        <f t="shared" si="30"/>
        <v>1.3371240141918676E-4</v>
      </c>
    </row>
    <row r="1947" spans="1:33">
      <c r="A1947" t="s">
        <v>107</v>
      </c>
      <c r="B1947" t="s">
        <v>1</v>
      </c>
      <c r="C1947">
        <v>1988</v>
      </c>
      <c r="D1947">
        <v>0</v>
      </c>
      <c r="E1947">
        <v>0</v>
      </c>
      <c r="F1947">
        <v>12315</v>
      </c>
      <c r="G1947">
        <v>2135</v>
      </c>
      <c r="H1947">
        <v>16481</v>
      </c>
      <c r="I1947">
        <v>78</v>
      </c>
      <c r="J1947">
        <v>847</v>
      </c>
      <c r="K1947">
        <v>31856</v>
      </c>
      <c r="Z1947" s="24">
        <v>6.7099999999999993E-2</v>
      </c>
      <c r="AA1947" s="23">
        <v>10594</v>
      </c>
      <c r="AB1947" s="23">
        <v>9515</v>
      </c>
      <c r="AC1947" s="23">
        <v>0</v>
      </c>
      <c r="AD1947" s="23">
        <v>0</v>
      </c>
      <c r="AE1947" s="23">
        <v>0</v>
      </c>
      <c r="AF1947" s="23">
        <v>20109</v>
      </c>
      <c r="AG1947">
        <f t="shared" si="30"/>
        <v>5.4656644200981137E-6</v>
      </c>
    </row>
    <row r="1948" spans="1:33">
      <c r="A1948" t="s">
        <v>107</v>
      </c>
      <c r="B1948" t="s">
        <v>1</v>
      </c>
      <c r="C1948">
        <v>1989</v>
      </c>
      <c r="D1948">
        <v>0</v>
      </c>
      <c r="E1948">
        <v>0</v>
      </c>
      <c r="F1948">
        <v>12837</v>
      </c>
      <c r="G1948">
        <v>2128</v>
      </c>
      <c r="H1948">
        <v>18780</v>
      </c>
      <c r="I1948">
        <v>78</v>
      </c>
      <c r="J1948">
        <v>862</v>
      </c>
      <c r="K1948">
        <v>34685</v>
      </c>
      <c r="Z1948" s="24">
        <v>6.7099999999999993E-2</v>
      </c>
      <c r="AA1948" s="23">
        <v>47122</v>
      </c>
      <c r="AB1948" s="23">
        <v>4403</v>
      </c>
      <c r="AC1948" s="23">
        <v>26040</v>
      </c>
      <c r="AD1948" s="23">
        <v>0</v>
      </c>
      <c r="AE1948" s="23">
        <v>6841</v>
      </c>
      <c r="AF1948" s="23">
        <v>84406</v>
      </c>
      <c r="AG1948">
        <f t="shared" si="30"/>
        <v>2.2941711225958593E-5</v>
      </c>
    </row>
    <row r="1949" spans="1:33">
      <c r="A1949" t="s">
        <v>107</v>
      </c>
      <c r="B1949" t="s">
        <v>1</v>
      </c>
      <c r="C1949">
        <v>1990</v>
      </c>
      <c r="D1949">
        <v>0</v>
      </c>
      <c r="E1949">
        <v>0</v>
      </c>
      <c r="F1949">
        <v>12697</v>
      </c>
      <c r="G1949">
        <v>1977</v>
      </c>
      <c r="H1949">
        <v>21559</v>
      </c>
      <c r="I1949">
        <v>78</v>
      </c>
      <c r="J1949">
        <v>997</v>
      </c>
      <c r="K1949">
        <v>37308</v>
      </c>
      <c r="Z1949" s="24">
        <v>6.7099999999999993E-2</v>
      </c>
      <c r="AA1949" s="23">
        <v>94547</v>
      </c>
      <c r="AB1949" s="23">
        <v>28792</v>
      </c>
      <c r="AC1949" s="23">
        <v>88400</v>
      </c>
      <c r="AD1949" s="23">
        <v>0</v>
      </c>
      <c r="AE1949" s="23">
        <v>990</v>
      </c>
      <c r="AF1949" s="23">
        <v>212729</v>
      </c>
      <c r="AG1949">
        <f t="shared" si="30"/>
        <v>5.7820146522604385E-5</v>
      </c>
    </row>
    <row r="1950" spans="1:33">
      <c r="A1950" t="s">
        <v>107</v>
      </c>
      <c r="B1950" t="s">
        <v>1</v>
      </c>
      <c r="C1950">
        <v>1991</v>
      </c>
      <c r="D1950">
        <v>0</v>
      </c>
      <c r="E1950">
        <v>3.71</v>
      </c>
      <c r="F1950">
        <v>13237</v>
      </c>
      <c r="G1950">
        <v>1960</v>
      </c>
      <c r="H1950">
        <v>18118</v>
      </c>
      <c r="I1950">
        <v>78</v>
      </c>
      <c r="J1950">
        <v>894</v>
      </c>
      <c r="K1950">
        <v>34287</v>
      </c>
      <c r="Z1950" s="24">
        <v>6.7099999999999993E-2</v>
      </c>
      <c r="AA1950" s="23">
        <v>226207</v>
      </c>
      <c r="AB1950" s="23">
        <v>37101</v>
      </c>
      <c r="AC1950" s="23">
        <v>43127</v>
      </c>
      <c r="AD1950" s="23">
        <v>488</v>
      </c>
      <c r="AE1950" s="23">
        <v>4755</v>
      </c>
      <c r="AF1950" s="23">
        <v>311678</v>
      </c>
      <c r="AG1950">
        <f t="shared" si="30"/>
        <v>8.4714672789663325E-5</v>
      </c>
    </row>
    <row r="1951" spans="1:33">
      <c r="A1951" t="s">
        <v>107</v>
      </c>
      <c r="B1951" t="s">
        <v>1</v>
      </c>
      <c r="C1951">
        <v>1992</v>
      </c>
      <c r="D1951">
        <v>0</v>
      </c>
      <c r="E1951">
        <v>0</v>
      </c>
      <c r="F1951">
        <v>12527</v>
      </c>
      <c r="G1951">
        <v>1990</v>
      </c>
      <c r="H1951">
        <v>19328</v>
      </c>
      <c r="I1951">
        <v>78</v>
      </c>
      <c r="J1951">
        <v>861</v>
      </c>
      <c r="K1951">
        <v>34784</v>
      </c>
      <c r="Z1951" s="24">
        <v>6.7099999999999993E-2</v>
      </c>
      <c r="AA1951" s="23">
        <v>389158</v>
      </c>
      <c r="AB1951" s="23">
        <v>42823</v>
      </c>
      <c r="AC1951" s="23">
        <v>31494</v>
      </c>
      <c r="AD1951" s="23">
        <v>237</v>
      </c>
      <c r="AE1951" s="23">
        <v>9661</v>
      </c>
      <c r="AF1951" s="23">
        <v>473373</v>
      </c>
      <c r="AG1951">
        <f t="shared" si="30"/>
        <v>1.286636811146802E-4</v>
      </c>
    </row>
    <row r="1952" spans="1:33">
      <c r="A1952" t="s">
        <v>107</v>
      </c>
      <c r="B1952" t="s">
        <v>1</v>
      </c>
      <c r="C1952">
        <v>1993</v>
      </c>
      <c r="D1952">
        <v>0</v>
      </c>
      <c r="E1952">
        <v>0</v>
      </c>
      <c r="F1952">
        <v>13675</v>
      </c>
      <c r="G1952">
        <v>2063</v>
      </c>
      <c r="H1952">
        <v>19225</v>
      </c>
      <c r="I1952">
        <v>78</v>
      </c>
      <c r="J1952">
        <v>947</v>
      </c>
      <c r="K1952">
        <v>35988</v>
      </c>
      <c r="Z1952" s="24">
        <v>6.7099999999999993E-2</v>
      </c>
      <c r="AA1952" s="23">
        <v>376098</v>
      </c>
      <c r="AB1952" s="23">
        <v>127629</v>
      </c>
      <c r="AC1952" s="23">
        <v>164481</v>
      </c>
      <c r="AD1952" s="23">
        <v>1812</v>
      </c>
      <c r="AE1952" s="23">
        <v>55935</v>
      </c>
      <c r="AF1952" s="23">
        <v>725955</v>
      </c>
      <c r="AG1952">
        <f t="shared" si="30"/>
        <v>1.9731594878374489E-4</v>
      </c>
    </row>
    <row r="1953" spans="1:33">
      <c r="A1953" t="s">
        <v>107</v>
      </c>
      <c r="B1953" t="s">
        <v>1</v>
      </c>
      <c r="C1953">
        <v>1994</v>
      </c>
      <c r="D1953">
        <v>0</v>
      </c>
      <c r="E1953">
        <v>0</v>
      </c>
      <c r="F1953">
        <v>13736</v>
      </c>
      <c r="G1953">
        <v>2239</v>
      </c>
      <c r="H1953">
        <v>19281</v>
      </c>
      <c r="I1953">
        <v>78</v>
      </c>
      <c r="J1953">
        <v>976</v>
      </c>
      <c r="K1953">
        <v>36310</v>
      </c>
      <c r="Z1953" s="24">
        <v>6.7099999999999993E-2</v>
      </c>
      <c r="AA1953" s="23">
        <v>4760275</v>
      </c>
      <c r="AB1953" s="23">
        <v>3638694</v>
      </c>
      <c r="AC1953" s="23">
        <v>4889843</v>
      </c>
      <c r="AD1953" s="23">
        <v>0</v>
      </c>
      <c r="AE1953" s="23">
        <v>0</v>
      </c>
      <c r="AF1953" s="23">
        <v>13288812</v>
      </c>
      <c r="AG1953">
        <f t="shared" si="30"/>
        <v>3.6119243589324609E-3</v>
      </c>
    </row>
    <row r="1954" spans="1:33">
      <c r="A1954" t="s">
        <v>107</v>
      </c>
      <c r="B1954" t="s">
        <v>1</v>
      </c>
      <c r="C1954">
        <v>1995</v>
      </c>
      <c r="D1954">
        <v>0</v>
      </c>
      <c r="E1954">
        <v>0</v>
      </c>
      <c r="F1954">
        <v>13341</v>
      </c>
      <c r="G1954">
        <v>2415</v>
      </c>
      <c r="H1954">
        <v>17923</v>
      </c>
      <c r="I1954">
        <v>78</v>
      </c>
      <c r="J1954">
        <v>1021</v>
      </c>
      <c r="K1954">
        <v>34778</v>
      </c>
      <c r="Z1954" s="24">
        <v>6.7199999999999996E-2</v>
      </c>
      <c r="AA1954" s="23">
        <v>31287</v>
      </c>
      <c r="AB1954" s="23">
        <v>42386</v>
      </c>
      <c r="AC1954" s="23">
        <v>0</v>
      </c>
      <c r="AD1954" s="23">
        <v>0</v>
      </c>
      <c r="AE1954" s="23">
        <v>2277</v>
      </c>
      <c r="AF1954" s="23">
        <v>75950</v>
      </c>
      <c r="AG1954">
        <f t="shared" si="30"/>
        <v>2.064335435409278E-5</v>
      </c>
    </row>
    <row r="1955" spans="1:33">
      <c r="A1955" t="s">
        <v>107</v>
      </c>
      <c r="B1955" t="s">
        <v>1</v>
      </c>
      <c r="C1955">
        <v>1996</v>
      </c>
      <c r="D1955">
        <v>0</v>
      </c>
      <c r="E1955">
        <v>3.51</v>
      </c>
      <c r="F1955">
        <v>13971</v>
      </c>
      <c r="G1955">
        <v>2481</v>
      </c>
      <c r="H1955">
        <v>16939</v>
      </c>
      <c r="I1955">
        <v>78</v>
      </c>
      <c r="J1955">
        <v>1101</v>
      </c>
      <c r="K1955">
        <v>34570</v>
      </c>
      <c r="Z1955" s="24">
        <v>6.7199999999999996E-2</v>
      </c>
      <c r="AA1955" s="23">
        <v>208823</v>
      </c>
      <c r="AB1955" s="23">
        <v>70621</v>
      </c>
      <c r="AC1955" s="23">
        <v>88032</v>
      </c>
      <c r="AD1955" s="23">
        <v>141</v>
      </c>
      <c r="AE1955" s="23">
        <v>7010</v>
      </c>
      <c r="AF1955" s="23">
        <v>374627</v>
      </c>
      <c r="AG1955">
        <f t="shared" si="30"/>
        <v>1.0182433063345248E-4</v>
      </c>
    </row>
    <row r="1956" spans="1:33">
      <c r="A1956" t="s">
        <v>107</v>
      </c>
      <c r="B1956" t="s">
        <v>1</v>
      </c>
      <c r="C1956">
        <v>1997</v>
      </c>
      <c r="D1956">
        <v>0</v>
      </c>
      <c r="E1956">
        <v>2.8</v>
      </c>
      <c r="F1956">
        <v>13789</v>
      </c>
      <c r="G1956">
        <v>2449</v>
      </c>
      <c r="H1956">
        <v>16471</v>
      </c>
      <c r="I1956">
        <v>78</v>
      </c>
      <c r="J1956">
        <v>1089</v>
      </c>
      <c r="K1956">
        <v>33876</v>
      </c>
      <c r="Z1956" s="24">
        <v>6.7199999999999996E-2</v>
      </c>
      <c r="AA1956" s="23">
        <v>2184189</v>
      </c>
      <c r="AB1956" s="23">
        <v>3042931</v>
      </c>
      <c r="AC1956" s="23">
        <v>522568</v>
      </c>
      <c r="AD1956" s="23">
        <v>0</v>
      </c>
      <c r="AE1956" s="23">
        <v>0</v>
      </c>
      <c r="AF1956" s="23">
        <v>5749688</v>
      </c>
      <c r="AG1956">
        <f t="shared" si="30"/>
        <v>1.5627761265237E-3</v>
      </c>
    </row>
    <row r="1957" spans="1:33">
      <c r="A1957" t="s">
        <v>107</v>
      </c>
      <c r="B1957" t="s">
        <v>1</v>
      </c>
      <c r="C1957">
        <v>1998</v>
      </c>
      <c r="D1957">
        <v>0</v>
      </c>
      <c r="E1957">
        <v>4.0199999999999996</v>
      </c>
      <c r="F1957">
        <v>13314</v>
      </c>
      <c r="G1957">
        <v>2458</v>
      </c>
      <c r="H1957">
        <v>18418</v>
      </c>
      <c r="I1957">
        <v>78</v>
      </c>
      <c r="J1957">
        <v>1052</v>
      </c>
      <c r="K1957">
        <v>35320</v>
      </c>
      <c r="Z1957" s="24">
        <v>6.7299999999999999E-2</v>
      </c>
      <c r="AA1957" s="23">
        <v>16057</v>
      </c>
      <c r="AB1957" s="23">
        <v>4319</v>
      </c>
      <c r="AC1957" s="23">
        <v>0</v>
      </c>
      <c r="AD1957" s="23">
        <v>0</v>
      </c>
      <c r="AE1957" s="23">
        <v>910</v>
      </c>
      <c r="AF1957" s="23">
        <v>21286</v>
      </c>
      <c r="AG1957">
        <f t="shared" si="30"/>
        <v>5.7855752571589064E-6</v>
      </c>
    </row>
    <row r="1958" spans="1:33">
      <c r="A1958" t="s">
        <v>107</v>
      </c>
      <c r="B1958" t="s">
        <v>1</v>
      </c>
      <c r="C1958">
        <v>1999</v>
      </c>
      <c r="D1958">
        <v>0</v>
      </c>
      <c r="E1958">
        <v>2.88</v>
      </c>
      <c r="F1958">
        <v>14439</v>
      </c>
      <c r="G1958">
        <v>2819</v>
      </c>
      <c r="H1958">
        <v>21164</v>
      </c>
      <c r="I1958">
        <v>78</v>
      </c>
      <c r="J1958">
        <v>1062</v>
      </c>
      <c r="K1958">
        <v>39562</v>
      </c>
      <c r="Z1958" s="24">
        <v>6.7400000000000002E-2</v>
      </c>
      <c r="AA1958" s="23">
        <v>29582</v>
      </c>
      <c r="AB1958" s="23">
        <v>6383</v>
      </c>
      <c r="AC1958" s="23">
        <v>0</v>
      </c>
      <c r="AD1958" s="23">
        <v>0</v>
      </c>
      <c r="AE1958" s="23">
        <v>0</v>
      </c>
      <c r="AF1958" s="23">
        <v>35965</v>
      </c>
      <c r="AG1958">
        <f t="shared" si="30"/>
        <v>9.77535535674716E-6</v>
      </c>
    </row>
    <row r="1959" spans="1:33">
      <c r="A1959" t="s">
        <v>107</v>
      </c>
      <c r="B1959" t="s">
        <v>1</v>
      </c>
      <c r="C1959">
        <v>2000</v>
      </c>
      <c r="D1959">
        <v>0</v>
      </c>
      <c r="E1959">
        <v>1.87</v>
      </c>
      <c r="F1959">
        <v>13616</v>
      </c>
      <c r="G1959">
        <v>2931</v>
      </c>
      <c r="H1959">
        <v>22048</v>
      </c>
      <c r="I1959">
        <v>78</v>
      </c>
      <c r="J1959">
        <v>1046</v>
      </c>
      <c r="K1959">
        <v>39719</v>
      </c>
      <c r="Z1959" s="24">
        <v>6.7400000000000002E-2</v>
      </c>
      <c r="AA1959" s="23">
        <v>72506</v>
      </c>
      <c r="AB1959" s="23">
        <v>5328</v>
      </c>
      <c r="AC1959" s="23">
        <v>10724</v>
      </c>
      <c r="AD1959" s="23">
        <v>0</v>
      </c>
      <c r="AE1959" s="23">
        <v>8046</v>
      </c>
      <c r="AF1959" s="23">
        <v>96604</v>
      </c>
      <c r="AG1959">
        <f t="shared" si="30"/>
        <v>2.6257150810043174E-5</v>
      </c>
    </row>
    <row r="1960" spans="1:33">
      <c r="A1960" t="s">
        <v>107</v>
      </c>
      <c r="B1960" t="s">
        <v>1</v>
      </c>
      <c r="C1960">
        <v>2001</v>
      </c>
      <c r="D1960">
        <v>0</v>
      </c>
      <c r="E1960">
        <v>4.3499999999999996</v>
      </c>
      <c r="F1960">
        <v>13192</v>
      </c>
      <c r="G1960">
        <v>2435</v>
      </c>
      <c r="H1960">
        <v>20340</v>
      </c>
      <c r="I1960">
        <v>0</v>
      </c>
      <c r="J1960">
        <v>857</v>
      </c>
      <c r="K1960">
        <v>36824</v>
      </c>
      <c r="Z1960" s="24">
        <v>6.7400000000000002E-2</v>
      </c>
      <c r="AA1960" s="23">
        <v>155313</v>
      </c>
      <c r="AB1960" s="23">
        <v>170827</v>
      </c>
      <c r="AC1960" s="23">
        <v>0</v>
      </c>
      <c r="AD1960" s="23">
        <v>14002</v>
      </c>
      <c r="AE1960" s="23">
        <v>0</v>
      </c>
      <c r="AF1960" s="23">
        <v>340142</v>
      </c>
      <c r="AG1960">
        <f t="shared" si="30"/>
        <v>9.245124208966197E-5</v>
      </c>
    </row>
    <row r="1961" spans="1:33">
      <c r="A1961" t="s">
        <v>107</v>
      </c>
      <c r="B1961" t="s">
        <v>1</v>
      </c>
      <c r="C1961">
        <v>2002</v>
      </c>
      <c r="D1961">
        <v>0</v>
      </c>
      <c r="E1961">
        <v>0.96</v>
      </c>
      <c r="F1961">
        <v>15042</v>
      </c>
      <c r="G1961">
        <v>2834</v>
      </c>
      <c r="H1961">
        <v>20664</v>
      </c>
      <c r="I1961">
        <v>0</v>
      </c>
      <c r="J1961">
        <v>0</v>
      </c>
      <c r="K1961">
        <v>38540</v>
      </c>
      <c r="Z1961" s="24">
        <v>6.7400000000000002E-2</v>
      </c>
      <c r="AA1961" s="23">
        <v>83802</v>
      </c>
      <c r="AB1961" s="23">
        <v>226980</v>
      </c>
      <c r="AC1961" s="23">
        <v>84236</v>
      </c>
      <c r="AD1961" s="23">
        <v>0</v>
      </c>
      <c r="AE1961" s="23">
        <v>0</v>
      </c>
      <c r="AF1961" s="23">
        <v>395018</v>
      </c>
      <c r="AG1961">
        <f t="shared" si="30"/>
        <v>1.0736664318953287E-4</v>
      </c>
    </row>
    <row r="1962" spans="1:33">
      <c r="A1962" t="s">
        <v>107</v>
      </c>
      <c r="B1962" t="s">
        <v>1</v>
      </c>
      <c r="C1962">
        <v>2003</v>
      </c>
      <c r="D1962">
        <v>0</v>
      </c>
      <c r="E1962">
        <v>2.1</v>
      </c>
      <c r="F1962">
        <v>14818</v>
      </c>
      <c r="G1962">
        <v>2608</v>
      </c>
      <c r="H1962">
        <v>21300</v>
      </c>
      <c r="I1962">
        <v>0</v>
      </c>
      <c r="J1962">
        <v>0</v>
      </c>
      <c r="K1962">
        <v>38726</v>
      </c>
      <c r="Z1962" s="24">
        <v>6.7400000000000002E-2</v>
      </c>
      <c r="AA1962" s="23">
        <v>361479</v>
      </c>
      <c r="AB1962" s="23">
        <v>56294</v>
      </c>
      <c r="AC1962" s="23">
        <v>90607</v>
      </c>
      <c r="AD1962" s="23">
        <v>838</v>
      </c>
      <c r="AE1962" s="23">
        <v>12501</v>
      </c>
      <c r="AF1962" s="23">
        <v>521719</v>
      </c>
      <c r="AG1962">
        <f t="shared" si="30"/>
        <v>1.4180421580333024E-4</v>
      </c>
    </row>
    <row r="1963" spans="1:33">
      <c r="A1963" t="s">
        <v>107</v>
      </c>
      <c r="B1963" t="s">
        <v>1</v>
      </c>
      <c r="C1963">
        <v>2004</v>
      </c>
      <c r="D1963">
        <v>0</v>
      </c>
      <c r="E1963">
        <v>1.97</v>
      </c>
      <c r="F1963">
        <v>13539</v>
      </c>
      <c r="G1963">
        <v>2260</v>
      </c>
      <c r="H1963">
        <v>24460</v>
      </c>
      <c r="I1963">
        <v>0</v>
      </c>
      <c r="J1963">
        <v>0</v>
      </c>
      <c r="K1963">
        <v>40259</v>
      </c>
      <c r="Z1963" s="24">
        <v>6.7400000000000002E-2</v>
      </c>
      <c r="AA1963" s="23">
        <v>452983</v>
      </c>
      <c r="AB1963" s="23">
        <v>292809</v>
      </c>
      <c r="AC1963" s="23">
        <v>366077</v>
      </c>
      <c r="AD1963" s="23">
        <v>0</v>
      </c>
      <c r="AE1963" s="23">
        <v>18982</v>
      </c>
      <c r="AF1963" s="23">
        <v>1130851</v>
      </c>
      <c r="AG1963">
        <f t="shared" si="30"/>
        <v>3.0736745114786273E-4</v>
      </c>
    </row>
    <row r="1964" spans="1:33">
      <c r="A1964" t="s">
        <v>107</v>
      </c>
      <c r="B1964" t="s">
        <v>1</v>
      </c>
      <c r="C1964">
        <v>2005</v>
      </c>
      <c r="D1964">
        <v>0</v>
      </c>
      <c r="E1964">
        <v>3.2</v>
      </c>
      <c r="F1964">
        <v>12685</v>
      </c>
      <c r="G1964">
        <v>2622</v>
      </c>
      <c r="H1964">
        <v>24966</v>
      </c>
      <c r="I1964">
        <v>0</v>
      </c>
      <c r="J1964">
        <v>0</v>
      </c>
      <c r="K1964">
        <v>40273</v>
      </c>
      <c r="Z1964" s="24">
        <v>6.7500000000000004E-2</v>
      </c>
      <c r="AA1964" s="23">
        <v>16072</v>
      </c>
      <c r="AB1964" s="23">
        <v>19506</v>
      </c>
      <c r="AC1964" s="23">
        <v>0</v>
      </c>
      <c r="AD1964" s="23">
        <v>0</v>
      </c>
      <c r="AE1964" s="23">
        <v>0</v>
      </c>
      <c r="AF1964" s="23">
        <v>35578</v>
      </c>
      <c r="AG1964">
        <f t="shared" si="30"/>
        <v>9.6701680211970098E-6</v>
      </c>
    </row>
    <row r="1965" spans="1:33">
      <c r="A1965" t="s">
        <v>107</v>
      </c>
      <c r="B1965" t="s">
        <v>1</v>
      </c>
      <c r="C1965">
        <v>2006</v>
      </c>
      <c r="D1965">
        <v>0</v>
      </c>
      <c r="E1965">
        <v>5.0199999999999996</v>
      </c>
      <c r="F1965">
        <v>15358</v>
      </c>
      <c r="G1965">
        <v>2331</v>
      </c>
      <c r="H1965">
        <v>18281</v>
      </c>
      <c r="I1965">
        <v>0</v>
      </c>
      <c r="J1965">
        <v>0</v>
      </c>
      <c r="K1965">
        <v>35970</v>
      </c>
      <c r="Z1965" s="24">
        <v>6.7500000000000004E-2</v>
      </c>
      <c r="AA1965" s="23">
        <v>175628</v>
      </c>
      <c r="AB1965" s="23">
        <v>42733</v>
      </c>
      <c r="AC1965" s="23">
        <v>0</v>
      </c>
      <c r="AD1965" s="23">
        <v>0</v>
      </c>
      <c r="AE1965" s="23">
        <v>0</v>
      </c>
      <c r="AF1965" s="23">
        <v>218361</v>
      </c>
      <c r="AG1965">
        <f t="shared" si="30"/>
        <v>5.9350934827044814E-5</v>
      </c>
    </row>
    <row r="1966" spans="1:33">
      <c r="A1966" t="s">
        <v>108</v>
      </c>
      <c r="B1966" t="s">
        <v>1</v>
      </c>
      <c r="C1966">
        <v>1988</v>
      </c>
      <c r="D1966">
        <v>0</v>
      </c>
      <c r="E1966">
        <v>2.37</v>
      </c>
      <c r="F1966">
        <v>141395</v>
      </c>
      <c r="G1966">
        <v>108277</v>
      </c>
      <c r="H1966">
        <v>174994</v>
      </c>
      <c r="I1966">
        <v>1217</v>
      </c>
      <c r="J1966">
        <v>0</v>
      </c>
      <c r="K1966">
        <v>425883</v>
      </c>
      <c r="Z1966" s="24">
        <v>6.7500000000000004E-2</v>
      </c>
      <c r="AA1966" s="23">
        <v>371970</v>
      </c>
      <c r="AB1966" s="23">
        <v>100624</v>
      </c>
      <c r="AC1966" s="23">
        <v>6813</v>
      </c>
      <c r="AD1966" s="23">
        <v>0</v>
      </c>
      <c r="AE1966" s="23">
        <v>0</v>
      </c>
      <c r="AF1966" s="23">
        <v>479407</v>
      </c>
      <c r="AG1966">
        <f t="shared" si="30"/>
        <v>1.3030373378318047E-4</v>
      </c>
    </row>
    <row r="1967" spans="1:33">
      <c r="A1967" t="s">
        <v>108</v>
      </c>
      <c r="B1967" t="s">
        <v>1</v>
      </c>
      <c r="C1967">
        <v>1989</v>
      </c>
      <c r="D1967">
        <v>0</v>
      </c>
      <c r="E1967">
        <v>2.39</v>
      </c>
      <c r="F1967">
        <v>144737</v>
      </c>
      <c r="G1967">
        <v>112732</v>
      </c>
      <c r="H1967">
        <v>172636</v>
      </c>
      <c r="I1967">
        <v>1225</v>
      </c>
      <c r="J1967">
        <v>0</v>
      </c>
      <c r="K1967">
        <v>431330</v>
      </c>
      <c r="Z1967" s="24">
        <v>6.7500000000000004E-2</v>
      </c>
      <c r="AA1967" s="23">
        <v>491373</v>
      </c>
      <c r="AB1967" s="23">
        <v>82202</v>
      </c>
      <c r="AC1967" s="23">
        <v>100263</v>
      </c>
      <c r="AD1967" s="23">
        <v>0</v>
      </c>
      <c r="AE1967" s="23">
        <v>267</v>
      </c>
      <c r="AF1967" s="23">
        <v>674105</v>
      </c>
      <c r="AG1967">
        <f t="shared" si="30"/>
        <v>1.8322302023522993E-4</v>
      </c>
    </row>
    <row r="1968" spans="1:33">
      <c r="A1968" t="s">
        <v>108</v>
      </c>
      <c r="B1968" t="s">
        <v>1</v>
      </c>
      <c r="C1968">
        <v>1990</v>
      </c>
      <c r="D1968">
        <v>0</v>
      </c>
      <c r="E1968">
        <v>1.75</v>
      </c>
      <c r="F1968">
        <v>145658</v>
      </c>
      <c r="G1968">
        <v>115408</v>
      </c>
      <c r="H1968">
        <v>183348</v>
      </c>
      <c r="I1968">
        <v>1224</v>
      </c>
      <c r="J1968">
        <v>0</v>
      </c>
      <c r="K1968">
        <v>445638</v>
      </c>
      <c r="Z1968" s="24">
        <v>6.7599999999999993E-2</v>
      </c>
      <c r="AA1968" s="23">
        <v>33711</v>
      </c>
      <c r="AB1968" s="23">
        <v>26997</v>
      </c>
      <c r="AC1968" s="23">
        <v>10224</v>
      </c>
      <c r="AD1968" s="23">
        <v>461</v>
      </c>
      <c r="AE1968" s="23">
        <v>1802</v>
      </c>
      <c r="AF1968" s="23">
        <v>73195</v>
      </c>
      <c r="AG1968">
        <f t="shared" si="30"/>
        <v>1.9894540117811997E-5</v>
      </c>
    </row>
    <row r="1969" spans="1:33">
      <c r="A1969" t="s">
        <v>108</v>
      </c>
      <c r="B1969" t="s">
        <v>1</v>
      </c>
      <c r="C1969">
        <v>1991</v>
      </c>
      <c r="D1969">
        <v>0</v>
      </c>
      <c r="E1969">
        <v>2.25</v>
      </c>
      <c r="F1969">
        <v>155182</v>
      </c>
      <c r="G1969">
        <v>123267</v>
      </c>
      <c r="H1969">
        <v>175392</v>
      </c>
      <c r="I1969">
        <v>1254</v>
      </c>
      <c r="J1969">
        <v>0</v>
      </c>
      <c r="K1969">
        <v>455095</v>
      </c>
      <c r="Z1969" s="24">
        <v>6.7699999999999996E-2</v>
      </c>
      <c r="AA1969" s="23">
        <v>1222</v>
      </c>
      <c r="AB1969" s="23">
        <v>0</v>
      </c>
      <c r="AC1969" s="23">
        <v>0</v>
      </c>
      <c r="AD1969" s="23">
        <v>0</v>
      </c>
      <c r="AE1969" s="23">
        <v>0</v>
      </c>
      <c r="AF1969" s="23">
        <v>1222</v>
      </c>
      <c r="AG1969">
        <f t="shared" si="30"/>
        <v>3.3214192258987988E-7</v>
      </c>
    </row>
    <row r="1970" spans="1:33">
      <c r="A1970" t="s">
        <v>108</v>
      </c>
      <c r="B1970" t="s">
        <v>1</v>
      </c>
      <c r="C1970">
        <v>1992</v>
      </c>
      <c r="D1970">
        <v>0</v>
      </c>
      <c r="E1970">
        <v>1.88</v>
      </c>
      <c r="F1970">
        <v>141592</v>
      </c>
      <c r="G1970">
        <v>125597</v>
      </c>
      <c r="H1970">
        <v>233926</v>
      </c>
      <c r="I1970">
        <v>1271</v>
      </c>
      <c r="J1970">
        <v>0</v>
      </c>
      <c r="K1970">
        <v>502386</v>
      </c>
      <c r="Z1970" s="24">
        <v>6.7699999999999996E-2</v>
      </c>
      <c r="AA1970" s="23">
        <v>20273</v>
      </c>
      <c r="AB1970" s="23">
        <v>6950</v>
      </c>
      <c r="AC1970" s="23">
        <v>226</v>
      </c>
      <c r="AD1970" s="23">
        <v>0</v>
      </c>
      <c r="AE1970" s="23">
        <v>0</v>
      </c>
      <c r="AF1970" s="23">
        <v>27449</v>
      </c>
      <c r="AG1970">
        <f t="shared" si="30"/>
        <v>7.460690370842564E-6</v>
      </c>
    </row>
    <row r="1971" spans="1:33">
      <c r="A1971" t="s">
        <v>108</v>
      </c>
      <c r="B1971" t="s">
        <v>1</v>
      </c>
      <c r="C1971">
        <v>1993</v>
      </c>
      <c r="D1971">
        <v>0</v>
      </c>
      <c r="E1971">
        <v>2.21</v>
      </c>
      <c r="F1971">
        <v>161888</v>
      </c>
      <c r="G1971">
        <v>136917</v>
      </c>
      <c r="H1971">
        <v>312685</v>
      </c>
      <c r="I1971">
        <v>1299</v>
      </c>
      <c r="J1971">
        <v>0</v>
      </c>
      <c r="K1971">
        <v>612789</v>
      </c>
      <c r="Z1971" s="24">
        <v>6.7699999999999996E-2</v>
      </c>
      <c r="AA1971" s="23">
        <v>30186</v>
      </c>
      <c r="AB1971" s="23">
        <v>6904</v>
      </c>
      <c r="AC1971" s="23">
        <v>0</v>
      </c>
      <c r="AD1971" s="23">
        <v>0</v>
      </c>
      <c r="AE1971" s="23">
        <v>2924</v>
      </c>
      <c r="AF1971" s="23">
        <v>40014</v>
      </c>
      <c r="AG1971">
        <f t="shared" si="30"/>
        <v>1.0875881252464365E-5</v>
      </c>
    </row>
    <row r="1972" spans="1:33">
      <c r="A1972" t="s">
        <v>108</v>
      </c>
      <c r="B1972" t="s">
        <v>1</v>
      </c>
      <c r="C1972">
        <v>1994</v>
      </c>
      <c r="D1972">
        <v>0</v>
      </c>
      <c r="E1972">
        <v>1.79</v>
      </c>
      <c r="F1972">
        <v>161273</v>
      </c>
      <c r="G1972">
        <v>144457</v>
      </c>
      <c r="H1972">
        <v>346403</v>
      </c>
      <c r="I1972">
        <v>1327</v>
      </c>
      <c r="J1972">
        <v>0</v>
      </c>
      <c r="K1972">
        <v>653460</v>
      </c>
      <c r="Z1972" s="24">
        <v>6.7699999999999996E-2</v>
      </c>
      <c r="AA1972" s="23">
        <v>16516</v>
      </c>
      <c r="AB1972" s="23">
        <v>16907</v>
      </c>
      <c r="AC1972" s="23">
        <v>3687</v>
      </c>
      <c r="AD1972" s="23">
        <v>390</v>
      </c>
      <c r="AE1972" s="23">
        <v>8113</v>
      </c>
      <c r="AF1972" s="23">
        <v>45613</v>
      </c>
      <c r="AG1972">
        <f t="shared" si="30"/>
        <v>1.2397700094183464E-5</v>
      </c>
    </row>
    <row r="1973" spans="1:33">
      <c r="A1973" t="s">
        <v>108</v>
      </c>
      <c r="B1973" t="s">
        <v>1</v>
      </c>
      <c r="C1973">
        <v>1995</v>
      </c>
      <c r="D1973">
        <v>0</v>
      </c>
      <c r="E1973">
        <v>1.95</v>
      </c>
      <c r="F1973">
        <v>166873</v>
      </c>
      <c r="G1973">
        <v>147462</v>
      </c>
      <c r="H1973">
        <v>347604</v>
      </c>
      <c r="I1973">
        <v>1370</v>
      </c>
      <c r="J1973">
        <v>0</v>
      </c>
      <c r="K1973">
        <v>663309</v>
      </c>
      <c r="Z1973" s="24">
        <v>6.7699999999999996E-2</v>
      </c>
      <c r="AA1973" s="23">
        <v>38211</v>
      </c>
      <c r="AB1973" s="23">
        <v>17380</v>
      </c>
      <c r="AC1973" s="23">
        <v>19712</v>
      </c>
      <c r="AD1973" s="23">
        <v>238</v>
      </c>
      <c r="AE1973" s="23">
        <v>26639</v>
      </c>
      <c r="AF1973" s="23">
        <v>102180</v>
      </c>
      <c r="AG1973">
        <f t="shared" si="30"/>
        <v>2.7772718208047404E-5</v>
      </c>
    </row>
    <row r="1974" spans="1:33">
      <c r="A1974" t="s">
        <v>108</v>
      </c>
      <c r="B1974" t="s">
        <v>1</v>
      </c>
      <c r="C1974">
        <v>1996</v>
      </c>
      <c r="D1974">
        <v>0</v>
      </c>
      <c r="E1974">
        <v>1.57</v>
      </c>
      <c r="F1974">
        <v>171516</v>
      </c>
      <c r="G1974">
        <v>153002</v>
      </c>
      <c r="H1974">
        <v>348429</v>
      </c>
      <c r="I1974">
        <v>1424</v>
      </c>
      <c r="J1974">
        <v>0</v>
      </c>
      <c r="K1974">
        <v>674371</v>
      </c>
      <c r="Z1974" s="24">
        <v>6.7699999999999996E-2</v>
      </c>
      <c r="AA1974" s="23">
        <v>111013</v>
      </c>
      <c r="AB1974" s="23">
        <v>8782</v>
      </c>
      <c r="AC1974" s="23">
        <v>3504</v>
      </c>
      <c r="AD1974" s="23">
        <v>0</v>
      </c>
      <c r="AE1974" s="23">
        <v>0</v>
      </c>
      <c r="AF1974" s="23">
        <v>123299</v>
      </c>
      <c r="AG1974">
        <f t="shared" si="30"/>
        <v>3.3512902547798366E-5</v>
      </c>
    </row>
    <row r="1975" spans="1:33">
      <c r="A1975" t="s">
        <v>108</v>
      </c>
      <c r="B1975" t="s">
        <v>1</v>
      </c>
      <c r="C1975">
        <v>1997</v>
      </c>
      <c r="D1975">
        <v>0</v>
      </c>
      <c r="E1975">
        <v>0.46</v>
      </c>
      <c r="F1975">
        <v>180398</v>
      </c>
      <c r="G1975">
        <v>160331</v>
      </c>
      <c r="H1975">
        <v>402090</v>
      </c>
      <c r="I1975">
        <v>1461</v>
      </c>
      <c r="J1975">
        <v>0</v>
      </c>
      <c r="K1975">
        <v>744280</v>
      </c>
      <c r="Z1975" s="24">
        <v>6.7699999999999996E-2</v>
      </c>
      <c r="AA1975" s="23">
        <v>110932</v>
      </c>
      <c r="AB1975" s="23">
        <v>17300</v>
      </c>
      <c r="AC1975" s="23">
        <v>17699</v>
      </c>
      <c r="AD1975" s="23">
        <v>0</v>
      </c>
      <c r="AE1975" s="23">
        <v>2605</v>
      </c>
      <c r="AF1975" s="23">
        <v>148536</v>
      </c>
      <c r="AG1975">
        <f t="shared" si="30"/>
        <v>4.0372367114411128E-5</v>
      </c>
    </row>
    <row r="1976" spans="1:33">
      <c r="A1976" t="s">
        <v>108</v>
      </c>
      <c r="B1976" t="s">
        <v>1</v>
      </c>
      <c r="C1976">
        <v>1998</v>
      </c>
      <c r="D1976">
        <v>0</v>
      </c>
      <c r="E1976">
        <v>1.42</v>
      </c>
      <c r="F1976">
        <v>175844</v>
      </c>
      <c r="G1976">
        <v>162340</v>
      </c>
      <c r="H1976">
        <v>433240</v>
      </c>
      <c r="I1976">
        <v>1545</v>
      </c>
      <c r="J1976">
        <v>0</v>
      </c>
      <c r="K1976">
        <v>772969</v>
      </c>
      <c r="Z1976" s="24">
        <v>6.7699999999999996E-2</v>
      </c>
      <c r="AA1976" s="23">
        <v>127094</v>
      </c>
      <c r="AB1976" s="23">
        <v>39195</v>
      </c>
      <c r="AC1976" s="23">
        <v>23494</v>
      </c>
      <c r="AD1976" s="23">
        <v>110</v>
      </c>
      <c r="AE1976" s="23">
        <v>7268</v>
      </c>
      <c r="AF1976" s="23">
        <v>197161</v>
      </c>
      <c r="AG1976">
        <f t="shared" si="30"/>
        <v>5.3588734533341495E-5</v>
      </c>
    </row>
    <row r="1977" spans="1:33">
      <c r="A1977" t="s">
        <v>108</v>
      </c>
      <c r="B1977" t="s">
        <v>1</v>
      </c>
      <c r="C1977">
        <v>1999</v>
      </c>
      <c r="D1977">
        <v>0</v>
      </c>
      <c r="E1977">
        <v>1.63</v>
      </c>
      <c r="F1977">
        <v>192250</v>
      </c>
      <c r="G1977">
        <v>172435</v>
      </c>
      <c r="H1977">
        <v>419484</v>
      </c>
      <c r="I1977">
        <v>1568</v>
      </c>
      <c r="J1977">
        <v>0</v>
      </c>
      <c r="K1977">
        <v>785737</v>
      </c>
      <c r="Z1977" s="24">
        <v>6.7699999999999996E-2</v>
      </c>
      <c r="AA1977" s="23">
        <v>40040</v>
      </c>
      <c r="AB1977" s="23">
        <v>55303</v>
      </c>
      <c r="AC1977" s="23">
        <v>122051</v>
      </c>
      <c r="AD1977" s="23">
        <v>0</v>
      </c>
      <c r="AE1977" s="23">
        <v>0</v>
      </c>
      <c r="AF1977" s="23">
        <v>217394</v>
      </c>
      <c r="AG1977">
        <f t="shared" si="30"/>
        <v>5.908810238911976E-5</v>
      </c>
    </row>
    <row r="1978" spans="1:33">
      <c r="A1978" t="s">
        <v>108</v>
      </c>
      <c r="B1978" t="s">
        <v>1</v>
      </c>
      <c r="C1978">
        <v>2000</v>
      </c>
      <c r="D1978">
        <v>0</v>
      </c>
      <c r="E1978">
        <v>0.23</v>
      </c>
      <c r="F1978">
        <v>183947</v>
      </c>
      <c r="G1978">
        <v>193255</v>
      </c>
      <c r="H1978">
        <v>421387</v>
      </c>
      <c r="I1978">
        <v>1603</v>
      </c>
      <c r="J1978">
        <v>0</v>
      </c>
      <c r="K1978">
        <v>800192</v>
      </c>
      <c r="Z1978" s="24">
        <v>6.7699999999999996E-2</v>
      </c>
      <c r="AA1978" s="23">
        <v>81602</v>
      </c>
      <c r="AB1978" s="23">
        <v>137869</v>
      </c>
      <c r="AC1978" s="23">
        <v>89790</v>
      </c>
      <c r="AD1978" s="23">
        <v>2409</v>
      </c>
      <c r="AE1978" s="23">
        <v>53008</v>
      </c>
      <c r="AF1978" s="23">
        <v>364678</v>
      </c>
      <c r="AG1978">
        <f t="shared" si="30"/>
        <v>9.9120173523921617E-5</v>
      </c>
    </row>
    <row r="1979" spans="1:33">
      <c r="A1979" t="s">
        <v>108</v>
      </c>
      <c r="B1979" t="s">
        <v>1</v>
      </c>
      <c r="C1979">
        <v>2001</v>
      </c>
      <c r="D1979">
        <v>0</v>
      </c>
      <c r="E1979">
        <v>1.28</v>
      </c>
      <c r="F1979">
        <v>188626</v>
      </c>
      <c r="G1979">
        <v>172137</v>
      </c>
      <c r="H1979">
        <v>460744</v>
      </c>
      <c r="I1979">
        <v>0</v>
      </c>
      <c r="J1979">
        <v>1639</v>
      </c>
      <c r="K1979">
        <v>823146</v>
      </c>
      <c r="Z1979" s="24">
        <v>6.7699999999999996E-2</v>
      </c>
      <c r="AA1979" s="23">
        <v>291931</v>
      </c>
      <c r="AB1979" s="23">
        <v>41621</v>
      </c>
      <c r="AC1979" s="23">
        <v>15311</v>
      </c>
      <c r="AD1979" s="23">
        <v>0</v>
      </c>
      <c r="AE1979" s="23">
        <v>25797</v>
      </c>
      <c r="AF1979" s="23">
        <v>374660</v>
      </c>
      <c r="AG1979">
        <f t="shared" si="30"/>
        <v>1.0183330009617381E-4</v>
      </c>
    </row>
    <row r="1980" spans="1:33">
      <c r="A1980" t="s">
        <v>108</v>
      </c>
      <c r="B1980" t="s">
        <v>1</v>
      </c>
      <c r="C1980">
        <v>2002</v>
      </c>
      <c r="D1980">
        <v>0</v>
      </c>
      <c r="E1980">
        <v>0.47</v>
      </c>
      <c r="F1980">
        <v>186124</v>
      </c>
      <c r="G1980">
        <v>165293</v>
      </c>
      <c r="H1980">
        <v>364691</v>
      </c>
      <c r="I1980">
        <v>0</v>
      </c>
      <c r="J1980">
        <v>1654</v>
      </c>
      <c r="K1980">
        <v>717762</v>
      </c>
      <c r="Z1980" s="24">
        <v>6.7799999999999999E-2</v>
      </c>
      <c r="AA1980" s="23">
        <v>44200</v>
      </c>
      <c r="AB1980" s="23">
        <v>14400</v>
      </c>
      <c r="AC1980" s="23">
        <v>0</v>
      </c>
      <c r="AD1980" s="23">
        <v>100</v>
      </c>
      <c r="AE1980" s="23">
        <v>0</v>
      </c>
      <c r="AF1980" s="23">
        <v>58700</v>
      </c>
      <c r="AG1980">
        <f t="shared" si="30"/>
        <v>1.5954771567942675E-5</v>
      </c>
    </row>
    <row r="1981" spans="1:33">
      <c r="A1981" t="s">
        <v>108</v>
      </c>
      <c r="B1981" t="s">
        <v>1</v>
      </c>
      <c r="C1981">
        <v>2003</v>
      </c>
      <c r="D1981">
        <v>0</v>
      </c>
      <c r="E1981">
        <v>1.96</v>
      </c>
      <c r="F1981">
        <v>181158</v>
      </c>
      <c r="G1981">
        <v>160185</v>
      </c>
      <c r="H1981">
        <v>444961</v>
      </c>
      <c r="I1981">
        <v>0</v>
      </c>
      <c r="J1981">
        <v>0</v>
      </c>
      <c r="K1981">
        <v>786304</v>
      </c>
      <c r="Z1981" s="24">
        <v>6.7799999999999999E-2</v>
      </c>
      <c r="AA1981" s="23">
        <v>29865</v>
      </c>
      <c r="AB1981" s="23">
        <v>51310</v>
      </c>
      <c r="AC1981" s="23">
        <v>0</v>
      </c>
      <c r="AD1981" s="23">
        <v>0</v>
      </c>
      <c r="AE1981" s="23">
        <v>0</v>
      </c>
      <c r="AF1981" s="23">
        <v>81175</v>
      </c>
      <c r="AG1981">
        <f t="shared" si="30"/>
        <v>2.2063519284970132E-5</v>
      </c>
    </row>
    <row r="1982" spans="1:33">
      <c r="A1982" t="s">
        <v>108</v>
      </c>
      <c r="B1982" t="s">
        <v>1</v>
      </c>
      <c r="C1982">
        <v>2004</v>
      </c>
      <c r="D1982">
        <v>0</v>
      </c>
      <c r="E1982">
        <v>1.96</v>
      </c>
      <c r="F1982">
        <v>188991</v>
      </c>
      <c r="G1982">
        <v>170396</v>
      </c>
      <c r="H1982">
        <v>471029</v>
      </c>
      <c r="I1982">
        <v>0</v>
      </c>
      <c r="J1982">
        <v>0</v>
      </c>
      <c r="K1982">
        <v>830416</v>
      </c>
      <c r="Z1982" s="24">
        <v>6.7799999999999999E-2</v>
      </c>
      <c r="AA1982" s="23">
        <v>155234</v>
      </c>
      <c r="AB1982" s="23">
        <v>47067</v>
      </c>
      <c r="AC1982" s="23">
        <v>26109</v>
      </c>
      <c r="AD1982" s="23">
        <v>183</v>
      </c>
      <c r="AE1982" s="23">
        <v>4499</v>
      </c>
      <c r="AF1982" s="23">
        <v>233092</v>
      </c>
      <c r="AG1982">
        <f t="shared" si="30"/>
        <v>6.3354848625466682E-5</v>
      </c>
    </row>
    <row r="1983" spans="1:33">
      <c r="A1983" t="s">
        <v>108</v>
      </c>
      <c r="B1983" t="s">
        <v>1</v>
      </c>
      <c r="C1983">
        <v>2005</v>
      </c>
      <c r="D1983">
        <v>0</v>
      </c>
      <c r="E1983">
        <v>1.96</v>
      </c>
      <c r="F1983">
        <v>192092</v>
      </c>
      <c r="G1983">
        <v>173744</v>
      </c>
      <c r="H1983">
        <v>459081</v>
      </c>
      <c r="I1983">
        <v>0</v>
      </c>
      <c r="J1983">
        <v>0</v>
      </c>
      <c r="K1983">
        <v>824917</v>
      </c>
      <c r="Z1983" s="24">
        <v>6.7799999999999999E-2</v>
      </c>
      <c r="AA1983" s="23">
        <v>201532</v>
      </c>
      <c r="AB1983" s="23">
        <v>245785</v>
      </c>
      <c r="AC1983" s="23">
        <v>0</v>
      </c>
      <c r="AD1983" s="23">
        <v>2156</v>
      </c>
      <c r="AE1983" s="23">
        <v>112378</v>
      </c>
      <c r="AF1983" s="23">
        <v>561851</v>
      </c>
      <c r="AG1983">
        <f t="shared" si="30"/>
        <v>1.5271216968007088E-4</v>
      </c>
    </row>
    <row r="1984" spans="1:33">
      <c r="A1984" t="s">
        <v>108</v>
      </c>
      <c r="B1984" t="s">
        <v>1</v>
      </c>
      <c r="C1984">
        <v>2006</v>
      </c>
      <c r="D1984">
        <v>0</v>
      </c>
      <c r="E1984">
        <v>1.96</v>
      </c>
      <c r="F1984">
        <v>202870</v>
      </c>
      <c r="G1984">
        <v>179285</v>
      </c>
      <c r="H1984">
        <v>469998</v>
      </c>
      <c r="I1984">
        <v>0</v>
      </c>
      <c r="J1984">
        <v>0</v>
      </c>
      <c r="K1984">
        <v>852153</v>
      </c>
      <c r="Z1984" s="24">
        <v>6.7799999999999999E-2</v>
      </c>
      <c r="AA1984" s="23">
        <v>3971760</v>
      </c>
      <c r="AB1984" s="23">
        <v>4480135</v>
      </c>
      <c r="AC1984" s="23">
        <v>4560774</v>
      </c>
      <c r="AD1984" s="23">
        <v>22797</v>
      </c>
      <c r="AE1984" s="23">
        <v>0</v>
      </c>
      <c r="AF1984" s="23">
        <v>13035466</v>
      </c>
      <c r="AG1984">
        <f t="shared" si="30"/>
        <v>3.5430644346113021E-3</v>
      </c>
    </row>
    <row r="1985" spans="1:33">
      <c r="A1985" t="s">
        <v>109</v>
      </c>
      <c r="B1985" t="s">
        <v>1</v>
      </c>
      <c r="C1985">
        <v>1988</v>
      </c>
      <c r="D1985">
        <v>0</v>
      </c>
      <c r="E1985">
        <v>3.42</v>
      </c>
      <c r="F1985">
        <v>1093</v>
      </c>
      <c r="G1985">
        <v>391</v>
      </c>
      <c r="H1985">
        <v>66</v>
      </c>
      <c r="I1985">
        <v>0</v>
      </c>
      <c r="J1985">
        <v>0</v>
      </c>
      <c r="K1985">
        <v>1550</v>
      </c>
      <c r="Z1985" s="24">
        <v>6.7900000000000002E-2</v>
      </c>
      <c r="AA1985" s="23">
        <v>20854</v>
      </c>
      <c r="AB1985" s="23">
        <v>0</v>
      </c>
      <c r="AC1985" s="23">
        <v>17371</v>
      </c>
      <c r="AD1985" s="23">
        <v>0</v>
      </c>
      <c r="AE1985" s="23">
        <v>0</v>
      </c>
      <c r="AF1985" s="23">
        <v>38225</v>
      </c>
      <c r="AG1985">
        <f t="shared" si="30"/>
        <v>1.0389627652207987E-5</v>
      </c>
    </row>
    <row r="1986" spans="1:33">
      <c r="A1986" t="s">
        <v>109</v>
      </c>
      <c r="B1986" t="s">
        <v>1</v>
      </c>
      <c r="C1986">
        <v>1989</v>
      </c>
      <c r="D1986">
        <v>0</v>
      </c>
      <c r="E1986">
        <v>2.96</v>
      </c>
      <c r="F1986">
        <v>1103</v>
      </c>
      <c r="G1986">
        <v>335</v>
      </c>
      <c r="H1986">
        <v>141</v>
      </c>
      <c r="I1986">
        <v>0</v>
      </c>
      <c r="J1986">
        <v>0</v>
      </c>
      <c r="K1986">
        <v>1579</v>
      </c>
      <c r="Z1986" s="24">
        <v>6.7900000000000002E-2</v>
      </c>
      <c r="AA1986" s="23">
        <v>34119</v>
      </c>
      <c r="AB1986" s="23">
        <v>13530</v>
      </c>
      <c r="AC1986" s="23">
        <v>0</v>
      </c>
      <c r="AD1986" s="23">
        <v>0</v>
      </c>
      <c r="AE1986" s="23">
        <v>2850</v>
      </c>
      <c r="AF1986" s="23">
        <v>50499</v>
      </c>
      <c r="AG1986">
        <f t="shared" si="30"/>
        <v>1.372572418074169E-5</v>
      </c>
    </row>
    <row r="1987" spans="1:33">
      <c r="A1987" t="s">
        <v>109</v>
      </c>
      <c r="B1987" t="s">
        <v>1</v>
      </c>
      <c r="C1987">
        <v>1990</v>
      </c>
      <c r="D1987">
        <v>0</v>
      </c>
      <c r="E1987">
        <v>3.25</v>
      </c>
      <c r="F1987">
        <v>1093</v>
      </c>
      <c r="G1987">
        <v>345</v>
      </c>
      <c r="H1987">
        <v>107</v>
      </c>
      <c r="I1987">
        <v>0</v>
      </c>
      <c r="J1987">
        <v>0</v>
      </c>
      <c r="K1987">
        <v>1545</v>
      </c>
      <c r="Z1987" s="24">
        <v>6.7900000000000002E-2</v>
      </c>
      <c r="AA1987" s="23">
        <v>42631</v>
      </c>
      <c r="AB1987" s="23">
        <v>18654</v>
      </c>
      <c r="AC1987" s="23">
        <v>40518</v>
      </c>
      <c r="AD1987" s="23">
        <v>150</v>
      </c>
      <c r="AE1987" s="23">
        <v>1166</v>
      </c>
      <c r="AF1987" s="23">
        <v>103119</v>
      </c>
      <c r="AG1987">
        <f t="shared" ref="AG1987:AG2050" si="31">AF1987/AF$3340</f>
        <v>2.8027940192754357E-5</v>
      </c>
    </row>
    <row r="1988" spans="1:33">
      <c r="A1988" t="s">
        <v>109</v>
      </c>
      <c r="B1988" t="s">
        <v>1</v>
      </c>
      <c r="C1988">
        <v>1991</v>
      </c>
      <c r="D1988">
        <v>0</v>
      </c>
      <c r="E1988">
        <v>27.89</v>
      </c>
      <c r="F1988">
        <v>1228</v>
      </c>
      <c r="G1988">
        <v>357</v>
      </c>
      <c r="H1988">
        <v>158</v>
      </c>
      <c r="I1988">
        <v>0</v>
      </c>
      <c r="J1988">
        <v>0</v>
      </c>
      <c r="K1988">
        <v>1743</v>
      </c>
      <c r="Z1988" s="24">
        <v>6.7900000000000002E-2</v>
      </c>
      <c r="AA1988" s="23">
        <v>243294</v>
      </c>
      <c r="AB1988" s="23">
        <v>95444</v>
      </c>
      <c r="AC1988" s="23">
        <v>22755</v>
      </c>
      <c r="AD1988" s="23">
        <v>0</v>
      </c>
      <c r="AE1988" s="23">
        <v>0</v>
      </c>
      <c r="AF1988" s="23">
        <v>361493</v>
      </c>
      <c r="AG1988">
        <f t="shared" si="31"/>
        <v>9.8254484470362887E-5</v>
      </c>
    </row>
    <row r="1989" spans="1:33">
      <c r="A1989" t="s">
        <v>109</v>
      </c>
      <c r="B1989" t="s">
        <v>1</v>
      </c>
      <c r="C1989">
        <v>1992</v>
      </c>
      <c r="D1989">
        <v>0</v>
      </c>
      <c r="E1989">
        <v>23.63</v>
      </c>
      <c r="F1989">
        <v>1125</v>
      </c>
      <c r="G1989">
        <v>341</v>
      </c>
      <c r="H1989">
        <v>177</v>
      </c>
      <c r="I1989">
        <v>0</v>
      </c>
      <c r="J1989">
        <v>0</v>
      </c>
      <c r="K1989">
        <v>1643</v>
      </c>
      <c r="Z1989" s="24">
        <v>6.7900000000000002E-2</v>
      </c>
      <c r="AA1989" s="23">
        <v>229311</v>
      </c>
      <c r="AB1989" s="23">
        <v>173787</v>
      </c>
      <c r="AC1989" s="23">
        <v>50525</v>
      </c>
      <c r="AD1989" s="23">
        <v>2001</v>
      </c>
      <c r="AE1989" s="23">
        <v>47429</v>
      </c>
      <c r="AF1989" s="23">
        <v>503053</v>
      </c>
      <c r="AG1989">
        <f t="shared" si="31"/>
        <v>1.3673076152586486E-4</v>
      </c>
    </row>
    <row r="1990" spans="1:33">
      <c r="A1990" t="s">
        <v>109</v>
      </c>
      <c r="B1990" t="s">
        <v>1</v>
      </c>
      <c r="C1990">
        <v>1993</v>
      </c>
      <c r="D1990">
        <v>0</v>
      </c>
      <c r="E1990">
        <v>20.64</v>
      </c>
      <c r="F1990">
        <v>985</v>
      </c>
      <c r="G1990">
        <v>336</v>
      </c>
      <c r="H1990">
        <v>72</v>
      </c>
      <c r="I1990">
        <v>0</v>
      </c>
      <c r="J1990">
        <v>0</v>
      </c>
      <c r="K1990">
        <v>1393</v>
      </c>
      <c r="Z1990" s="24">
        <v>6.7900000000000002E-2</v>
      </c>
      <c r="AA1990" s="23">
        <v>367880</v>
      </c>
      <c r="AB1990" s="23">
        <v>123809</v>
      </c>
      <c r="AC1990" s="23">
        <v>194028</v>
      </c>
      <c r="AD1990" s="23">
        <v>1000</v>
      </c>
      <c r="AE1990" s="23">
        <v>33632</v>
      </c>
      <c r="AF1990" s="23">
        <v>720349</v>
      </c>
      <c r="AG1990">
        <f t="shared" si="31"/>
        <v>1.9579222732872128E-4</v>
      </c>
    </row>
    <row r="1991" spans="1:33">
      <c r="A1991" t="s">
        <v>109</v>
      </c>
      <c r="B1991" t="s">
        <v>1</v>
      </c>
      <c r="C1991">
        <v>1994</v>
      </c>
      <c r="D1991">
        <v>0</v>
      </c>
      <c r="E1991">
        <v>18.71</v>
      </c>
      <c r="F1991">
        <v>992</v>
      </c>
      <c r="G1991">
        <v>156</v>
      </c>
      <c r="H1991">
        <v>152</v>
      </c>
      <c r="I1991">
        <v>0</v>
      </c>
      <c r="J1991">
        <v>0</v>
      </c>
      <c r="K1991">
        <v>1300</v>
      </c>
      <c r="Z1991" s="24">
        <v>6.8000000000000005E-2</v>
      </c>
      <c r="AA1991" s="23">
        <v>14697</v>
      </c>
      <c r="AB1991" s="23">
        <v>9595</v>
      </c>
      <c r="AC1991" s="23">
        <v>0</v>
      </c>
      <c r="AD1991" s="23">
        <v>0</v>
      </c>
      <c r="AE1991" s="23">
        <v>0</v>
      </c>
      <c r="AF1991" s="23">
        <v>24292</v>
      </c>
      <c r="AG1991">
        <f t="shared" si="31"/>
        <v>6.6026117705019333E-6</v>
      </c>
    </row>
    <row r="1992" spans="1:33">
      <c r="A1992" t="s">
        <v>109</v>
      </c>
      <c r="B1992" t="s">
        <v>1</v>
      </c>
      <c r="C1992">
        <v>1995</v>
      </c>
      <c r="D1992">
        <v>0</v>
      </c>
      <c r="E1992">
        <v>19.510000000000002</v>
      </c>
      <c r="F1992">
        <v>882</v>
      </c>
      <c r="G1992">
        <v>268</v>
      </c>
      <c r="H1992">
        <v>36</v>
      </c>
      <c r="I1992">
        <v>0</v>
      </c>
      <c r="J1992">
        <v>0</v>
      </c>
      <c r="K1992">
        <v>1186</v>
      </c>
      <c r="Z1992" s="24">
        <v>6.8000000000000005E-2</v>
      </c>
      <c r="AA1992" s="23">
        <v>15275</v>
      </c>
      <c r="AB1992" s="23">
        <v>9825</v>
      </c>
      <c r="AC1992" s="23">
        <v>0</v>
      </c>
      <c r="AD1992" s="23">
        <v>36</v>
      </c>
      <c r="AE1992" s="23">
        <v>1784</v>
      </c>
      <c r="AF1992" s="23">
        <v>26920</v>
      </c>
      <c r="AG1992">
        <f t="shared" si="31"/>
        <v>7.3169071654006278E-6</v>
      </c>
    </row>
    <row r="1993" spans="1:33">
      <c r="A1993" t="s">
        <v>109</v>
      </c>
      <c r="B1993" t="s">
        <v>1</v>
      </c>
      <c r="C1993">
        <v>1996</v>
      </c>
      <c r="D1993">
        <v>0</v>
      </c>
      <c r="E1993">
        <v>13.98</v>
      </c>
      <c r="F1993">
        <v>960</v>
      </c>
      <c r="G1993">
        <v>274</v>
      </c>
      <c r="H1993">
        <v>179</v>
      </c>
      <c r="I1993">
        <v>0</v>
      </c>
      <c r="J1993">
        <v>0</v>
      </c>
      <c r="K1993">
        <v>1413</v>
      </c>
      <c r="Z1993" s="24">
        <v>6.8000000000000005E-2</v>
      </c>
      <c r="AA1993" s="23">
        <v>22463</v>
      </c>
      <c r="AB1993" s="23">
        <v>26961</v>
      </c>
      <c r="AC1993" s="23">
        <v>14542</v>
      </c>
      <c r="AD1993" s="23">
        <v>42</v>
      </c>
      <c r="AE1993" s="23">
        <v>1634</v>
      </c>
      <c r="AF1993" s="23">
        <v>65642</v>
      </c>
      <c r="AG1993">
        <f t="shared" si="31"/>
        <v>1.7841620362229866E-5</v>
      </c>
    </row>
    <row r="1994" spans="1:33">
      <c r="A1994" t="s">
        <v>109</v>
      </c>
      <c r="B1994" t="s">
        <v>1</v>
      </c>
      <c r="C1994">
        <v>1997</v>
      </c>
      <c r="D1994">
        <v>0</v>
      </c>
      <c r="E1994">
        <v>15.26</v>
      </c>
      <c r="F1994">
        <v>942</v>
      </c>
      <c r="G1994">
        <v>270</v>
      </c>
      <c r="H1994">
        <v>129</v>
      </c>
      <c r="I1994">
        <v>0</v>
      </c>
      <c r="J1994">
        <v>0</v>
      </c>
      <c r="K1994">
        <v>1341</v>
      </c>
      <c r="Z1994" s="24">
        <v>6.8000000000000005E-2</v>
      </c>
      <c r="AA1994" s="23">
        <v>21826</v>
      </c>
      <c r="AB1994" s="23">
        <v>18845</v>
      </c>
      <c r="AC1994" s="23">
        <v>29012</v>
      </c>
      <c r="AD1994" s="23">
        <v>0</v>
      </c>
      <c r="AE1994" s="23">
        <v>713</v>
      </c>
      <c r="AF1994" s="23">
        <v>70396</v>
      </c>
      <c r="AG1994">
        <f t="shared" si="31"/>
        <v>1.913376659790277E-5</v>
      </c>
    </row>
    <row r="1995" spans="1:33">
      <c r="A1995" t="s">
        <v>109</v>
      </c>
      <c r="B1995" t="s">
        <v>1</v>
      </c>
      <c r="C1995">
        <v>1998</v>
      </c>
      <c r="D1995">
        <v>0</v>
      </c>
      <c r="E1995">
        <v>13.41</v>
      </c>
      <c r="F1995">
        <v>973</v>
      </c>
      <c r="G1995">
        <v>281</v>
      </c>
      <c r="H1995">
        <v>47</v>
      </c>
      <c r="I1995">
        <v>0</v>
      </c>
      <c r="J1995">
        <v>0</v>
      </c>
      <c r="K1995">
        <v>1301</v>
      </c>
      <c r="Z1995" s="24">
        <v>6.8099999999999994E-2</v>
      </c>
      <c r="AA1995" s="23">
        <v>8222</v>
      </c>
      <c r="AB1995" s="23">
        <v>2844</v>
      </c>
      <c r="AC1995" s="23">
        <v>0</v>
      </c>
      <c r="AD1995" s="23">
        <v>0</v>
      </c>
      <c r="AE1995" s="23">
        <v>1814</v>
      </c>
      <c r="AF1995" s="23">
        <v>12880</v>
      </c>
      <c r="AG1995">
        <f t="shared" si="31"/>
        <v>3.5008084803254117E-6</v>
      </c>
    </row>
    <row r="1996" spans="1:33">
      <c r="A1996" t="s">
        <v>109</v>
      </c>
      <c r="B1996" t="s">
        <v>1</v>
      </c>
      <c r="C1996">
        <v>1999</v>
      </c>
      <c r="D1996">
        <v>0</v>
      </c>
      <c r="E1996">
        <v>13.65</v>
      </c>
      <c r="F1996">
        <v>985</v>
      </c>
      <c r="G1996">
        <v>281</v>
      </c>
      <c r="H1996">
        <v>58</v>
      </c>
      <c r="I1996">
        <v>0</v>
      </c>
      <c r="J1996">
        <v>0</v>
      </c>
      <c r="K1996">
        <v>1324</v>
      </c>
      <c r="Z1996" s="24">
        <v>6.8099999999999994E-2</v>
      </c>
      <c r="AA1996" s="23">
        <v>15351</v>
      </c>
      <c r="AB1996" s="23">
        <v>1633</v>
      </c>
      <c r="AC1996" s="23">
        <v>0</v>
      </c>
      <c r="AD1996" s="23">
        <v>0</v>
      </c>
      <c r="AE1996" s="23">
        <v>0</v>
      </c>
      <c r="AF1996" s="23">
        <v>16984</v>
      </c>
      <c r="AG1996">
        <f t="shared" si="31"/>
        <v>4.6162834805781673E-6</v>
      </c>
    </row>
    <row r="1997" spans="1:33">
      <c r="A1997" t="s">
        <v>109</v>
      </c>
      <c r="B1997" t="s">
        <v>1</v>
      </c>
      <c r="C1997">
        <v>2000</v>
      </c>
      <c r="D1997">
        <v>0</v>
      </c>
      <c r="E1997">
        <v>11.87</v>
      </c>
      <c r="F1997">
        <v>997</v>
      </c>
      <c r="G1997">
        <v>314</v>
      </c>
      <c r="H1997">
        <v>147</v>
      </c>
      <c r="I1997">
        <v>0</v>
      </c>
      <c r="J1997">
        <v>0</v>
      </c>
      <c r="K1997">
        <v>1458</v>
      </c>
      <c r="Z1997" s="24">
        <v>6.8099999999999994E-2</v>
      </c>
      <c r="AA1997" s="23">
        <v>122640</v>
      </c>
      <c r="AB1997" s="23">
        <v>50784</v>
      </c>
      <c r="AC1997" s="23">
        <v>0</v>
      </c>
      <c r="AD1997" s="23">
        <v>110</v>
      </c>
      <c r="AE1997" s="23">
        <v>0</v>
      </c>
      <c r="AF1997" s="23">
        <v>173534</v>
      </c>
      <c r="AG1997">
        <f t="shared" si="31"/>
        <v>4.716687102676941E-5</v>
      </c>
    </row>
    <row r="1998" spans="1:33">
      <c r="A1998" t="s">
        <v>109</v>
      </c>
      <c r="B1998" t="s">
        <v>1</v>
      </c>
      <c r="C1998">
        <v>2001</v>
      </c>
      <c r="D1998">
        <v>0</v>
      </c>
      <c r="E1998">
        <v>0</v>
      </c>
      <c r="F1998">
        <v>898</v>
      </c>
      <c r="G1998">
        <v>296</v>
      </c>
      <c r="H1998">
        <v>155</v>
      </c>
      <c r="I1998">
        <v>0</v>
      </c>
      <c r="J1998">
        <v>0</v>
      </c>
      <c r="K1998">
        <v>1349</v>
      </c>
      <c r="Z1998" s="24">
        <v>6.8099999999999994E-2</v>
      </c>
      <c r="AA1998" s="23">
        <v>229380</v>
      </c>
      <c r="AB1998" s="23">
        <v>45559</v>
      </c>
      <c r="AC1998" s="23">
        <v>46222</v>
      </c>
      <c r="AD1998" s="23">
        <v>518</v>
      </c>
      <c r="AE1998" s="23">
        <v>0</v>
      </c>
      <c r="AF1998" s="23">
        <v>321679</v>
      </c>
      <c r="AG1998">
        <f t="shared" si="31"/>
        <v>8.7432963598027799E-5</v>
      </c>
    </row>
    <row r="1999" spans="1:33">
      <c r="A1999" t="s">
        <v>109</v>
      </c>
      <c r="B1999" t="s">
        <v>1</v>
      </c>
      <c r="C1999">
        <v>2002</v>
      </c>
      <c r="D1999">
        <v>0</v>
      </c>
      <c r="E1999">
        <v>0</v>
      </c>
      <c r="F1999">
        <v>912</v>
      </c>
      <c r="G1999">
        <v>283</v>
      </c>
      <c r="H1999">
        <v>125</v>
      </c>
      <c r="I1999">
        <v>0</v>
      </c>
      <c r="J1999">
        <v>0</v>
      </c>
      <c r="K1999">
        <v>1320</v>
      </c>
      <c r="Z1999" s="24">
        <v>6.8099999999999994E-2</v>
      </c>
      <c r="AA1999" s="23">
        <v>89364</v>
      </c>
      <c r="AB1999" s="23">
        <v>73916</v>
      </c>
      <c r="AC1999" s="23">
        <v>0</v>
      </c>
      <c r="AD1999" s="23">
        <v>0</v>
      </c>
      <c r="AE1999" s="23">
        <v>255342</v>
      </c>
      <c r="AF1999" s="23">
        <v>418622</v>
      </c>
      <c r="AG1999">
        <f t="shared" si="31"/>
        <v>1.137822552523901E-4</v>
      </c>
    </row>
    <row r="2000" spans="1:33">
      <c r="A2000" t="s">
        <v>109</v>
      </c>
      <c r="B2000" t="s">
        <v>1</v>
      </c>
      <c r="C2000">
        <v>2003</v>
      </c>
      <c r="D2000">
        <v>0</v>
      </c>
      <c r="E2000">
        <v>0</v>
      </c>
      <c r="F2000">
        <v>909</v>
      </c>
      <c r="G2000">
        <v>282</v>
      </c>
      <c r="H2000">
        <v>92</v>
      </c>
      <c r="I2000">
        <v>0</v>
      </c>
      <c r="J2000">
        <v>0</v>
      </c>
      <c r="K2000">
        <v>1283</v>
      </c>
      <c r="Z2000" s="24">
        <v>6.8099999999999994E-2</v>
      </c>
      <c r="AA2000" s="23">
        <v>613010</v>
      </c>
      <c r="AB2000" s="23">
        <v>377361</v>
      </c>
      <c r="AC2000" s="23">
        <v>253679</v>
      </c>
      <c r="AD2000" s="23">
        <v>0</v>
      </c>
      <c r="AE2000" s="23">
        <v>68148</v>
      </c>
      <c r="AF2000" s="23">
        <v>1312198</v>
      </c>
      <c r="AG2000">
        <f t="shared" si="31"/>
        <v>3.5665791042438234E-4</v>
      </c>
    </row>
    <row r="2001" spans="1:33">
      <c r="A2001" t="s">
        <v>109</v>
      </c>
      <c r="B2001" t="s">
        <v>1</v>
      </c>
      <c r="C2001">
        <v>2004</v>
      </c>
      <c r="D2001">
        <v>0</v>
      </c>
      <c r="E2001">
        <v>13.54</v>
      </c>
      <c r="F2001">
        <v>968</v>
      </c>
      <c r="G2001">
        <v>326</v>
      </c>
      <c r="H2001">
        <v>156</v>
      </c>
      <c r="I2001">
        <v>0</v>
      </c>
      <c r="J2001">
        <v>0</v>
      </c>
      <c r="K2001">
        <v>1450</v>
      </c>
      <c r="Z2001" s="24">
        <v>6.8199999999999997E-2</v>
      </c>
      <c r="AA2001" s="23">
        <v>3490</v>
      </c>
      <c r="AB2001" s="23">
        <v>308</v>
      </c>
      <c r="AC2001" s="23">
        <v>0</v>
      </c>
      <c r="AD2001" s="23">
        <v>0</v>
      </c>
      <c r="AE2001" s="23">
        <v>0</v>
      </c>
      <c r="AF2001" s="23">
        <v>3798</v>
      </c>
      <c r="AG2001">
        <f t="shared" si="31"/>
        <v>1.0323036186549621E-6</v>
      </c>
    </row>
    <row r="2002" spans="1:33">
      <c r="A2002" t="s">
        <v>109</v>
      </c>
      <c r="B2002" t="s">
        <v>1</v>
      </c>
      <c r="C2002">
        <v>2005</v>
      </c>
      <c r="D2002">
        <v>0</v>
      </c>
      <c r="E2002">
        <v>11.44</v>
      </c>
      <c r="F2002">
        <v>1021</v>
      </c>
      <c r="G2002">
        <v>330</v>
      </c>
      <c r="H2002">
        <v>96</v>
      </c>
      <c r="I2002">
        <v>0</v>
      </c>
      <c r="J2002">
        <v>0</v>
      </c>
      <c r="K2002">
        <v>1447</v>
      </c>
      <c r="Z2002" s="24">
        <v>6.8199999999999997E-2</v>
      </c>
      <c r="AA2002" s="23">
        <v>12047</v>
      </c>
      <c r="AB2002" s="23">
        <v>0</v>
      </c>
      <c r="AC2002" s="23">
        <v>0</v>
      </c>
      <c r="AD2002" s="23">
        <v>0</v>
      </c>
      <c r="AE2002" s="23">
        <v>5084</v>
      </c>
      <c r="AF2002" s="23">
        <v>17131</v>
      </c>
      <c r="AG2002">
        <f t="shared" si="31"/>
        <v>4.6562383599731853E-6</v>
      </c>
    </row>
    <row r="2003" spans="1:33">
      <c r="A2003" t="s">
        <v>109</v>
      </c>
      <c r="B2003" t="s">
        <v>1</v>
      </c>
      <c r="C2003">
        <v>2006</v>
      </c>
      <c r="D2003">
        <v>0</v>
      </c>
      <c r="E2003">
        <v>22.7</v>
      </c>
      <c r="F2003">
        <v>1069</v>
      </c>
      <c r="G2003">
        <v>338</v>
      </c>
      <c r="H2003">
        <v>81</v>
      </c>
      <c r="I2003">
        <v>0</v>
      </c>
      <c r="J2003">
        <v>0</v>
      </c>
      <c r="K2003">
        <v>1488</v>
      </c>
      <c r="Z2003" s="24">
        <v>6.8199999999999997E-2</v>
      </c>
      <c r="AA2003" s="23">
        <v>22344</v>
      </c>
      <c r="AB2003" s="23">
        <v>1735</v>
      </c>
      <c r="AC2003" s="23">
        <v>2796</v>
      </c>
      <c r="AD2003" s="23">
        <v>82</v>
      </c>
      <c r="AE2003" s="23">
        <v>1272</v>
      </c>
      <c r="AF2003" s="23">
        <v>28229</v>
      </c>
      <c r="AG2003">
        <f t="shared" si="31"/>
        <v>7.6726958533467426E-6</v>
      </c>
    </row>
    <row r="2004" spans="1:33">
      <c r="A2004" t="s">
        <v>110</v>
      </c>
      <c r="B2004" t="s">
        <v>1</v>
      </c>
      <c r="C2004">
        <v>1988</v>
      </c>
      <c r="D2004">
        <v>0</v>
      </c>
      <c r="E2004">
        <v>11.14</v>
      </c>
      <c r="F2004">
        <v>16377</v>
      </c>
      <c r="G2004">
        <v>3384</v>
      </c>
      <c r="H2004">
        <v>0</v>
      </c>
      <c r="I2004">
        <v>53</v>
      </c>
      <c r="J2004">
        <v>5292</v>
      </c>
      <c r="K2004">
        <v>25106</v>
      </c>
      <c r="Z2004" s="24">
        <v>6.8199999999999997E-2</v>
      </c>
      <c r="AA2004" s="23">
        <v>62939</v>
      </c>
      <c r="AB2004" s="23">
        <v>1937</v>
      </c>
      <c r="AC2004" s="23">
        <v>0</v>
      </c>
      <c r="AD2004" s="23">
        <v>0</v>
      </c>
      <c r="AE2004" s="23">
        <v>1761</v>
      </c>
      <c r="AF2004" s="23">
        <v>66637</v>
      </c>
      <c r="AG2004">
        <f t="shared" si="31"/>
        <v>1.8112063253373017E-5</v>
      </c>
    </row>
    <row r="2005" spans="1:33">
      <c r="A2005" t="s">
        <v>110</v>
      </c>
      <c r="B2005" t="s">
        <v>1</v>
      </c>
      <c r="C2005">
        <v>1989</v>
      </c>
      <c r="D2005">
        <v>0</v>
      </c>
      <c r="E2005">
        <v>9.3800000000000008</v>
      </c>
      <c r="F2005">
        <v>17254</v>
      </c>
      <c r="G2005">
        <v>4149</v>
      </c>
      <c r="H2005">
        <v>0</v>
      </c>
      <c r="I2005">
        <v>55</v>
      </c>
      <c r="J2005">
        <v>2809</v>
      </c>
      <c r="K2005">
        <v>24267</v>
      </c>
      <c r="Z2005" s="24">
        <v>6.8199999999999997E-2</v>
      </c>
      <c r="AA2005" s="23">
        <v>25285</v>
      </c>
      <c r="AB2005" s="23">
        <v>12696</v>
      </c>
      <c r="AC2005" s="23">
        <v>58619</v>
      </c>
      <c r="AD2005" s="23">
        <v>39</v>
      </c>
      <c r="AE2005" s="23">
        <v>98026</v>
      </c>
      <c r="AF2005" s="23">
        <v>194665</v>
      </c>
      <c r="AG2005">
        <f t="shared" si="31"/>
        <v>5.2910316989328124E-5</v>
      </c>
    </row>
    <row r="2006" spans="1:33">
      <c r="A2006" t="s">
        <v>110</v>
      </c>
      <c r="B2006" t="s">
        <v>1</v>
      </c>
      <c r="C2006">
        <v>1990</v>
      </c>
      <c r="D2006">
        <v>0</v>
      </c>
      <c r="E2006">
        <v>11.1</v>
      </c>
      <c r="F2006">
        <v>15684</v>
      </c>
      <c r="G2006">
        <v>3811</v>
      </c>
      <c r="H2006">
        <v>0</v>
      </c>
      <c r="I2006">
        <v>55</v>
      </c>
      <c r="J2006">
        <v>4489</v>
      </c>
      <c r="K2006">
        <v>24039</v>
      </c>
      <c r="Z2006" s="24">
        <v>6.8199999999999997E-2</v>
      </c>
      <c r="AA2006" s="23">
        <v>186880</v>
      </c>
      <c r="AB2006" s="23">
        <v>26581</v>
      </c>
      <c r="AC2006" s="23">
        <v>0</v>
      </c>
      <c r="AD2006" s="23">
        <v>465</v>
      </c>
      <c r="AE2006" s="23">
        <v>75</v>
      </c>
      <c r="AF2006" s="23">
        <v>214001</v>
      </c>
      <c r="AG2006">
        <f t="shared" si="31"/>
        <v>5.8165878540226587E-5</v>
      </c>
    </row>
    <row r="2007" spans="1:33">
      <c r="A2007" t="s">
        <v>110</v>
      </c>
      <c r="B2007" t="s">
        <v>1</v>
      </c>
      <c r="C2007">
        <v>1991</v>
      </c>
      <c r="D2007">
        <v>0</v>
      </c>
      <c r="E2007">
        <v>10.78</v>
      </c>
      <c r="F2007">
        <v>16307</v>
      </c>
      <c r="G2007">
        <v>3959</v>
      </c>
      <c r="H2007">
        <v>0</v>
      </c>
      <c r="I2007">
        <v>55</v>
      </c>
      <c r="J2007">
        <v>2578</v>
      </c>
      <c r="K2007">
        <v>22899</v>
      </c>
      <c r="Z2007" s="24">
        <v>6.83E-2</v>
      </c>
      <c r="AA2007" s="23">
        <v>12268</v>
      </c>
      <c r="AB2007" s="23">
        <v>0</v>
      </c>
      <c r="AC2007" s="23">
        <v>0</v>
      </c>
      <c r="AD2007" s="23">
        <v>0</v>
      </c>
      <c r="AE2007" s="23">
        <v>6432</v>
      </c>
      <c r="AF2007" s="23">
        <v>18700</v>
      </c>
      <c r="AG2007">
        <f t="shared" si="31"/>
        <v>5.0826955420873602E-6</v>
      </c>
    </row>
    <row r="2008" spans="1:33">
      <c r="A2008" t="s">
        <v>110</v>
      </c>
      <c r="B2008" t="s">
        <v>1</v>
      </c>
      <c r="C2008">
        <v>1992</v>
      </c>
      <c r="D2008">
        <v>0</v>
      </c>
      <c r="E2008">
        <v>10.45</v>
      </c>
      <c r="F2008">
        <v>14699</v>
      </c>
      <c r="G2008">
        <v>3938</v>
      </c>
      <c r="H2008">
        <v>0</v>
      </c>
      <c r="I2008">
        <v>56</v>
      </c>
      <c r="J2008">
        <v>3529</v>
      </c>
      <c r="K2008">
        <v>22222</v>
      </c>
      <c r="Z2008" s="24">
        <v>6.83E-2</v>
      </c>
      <c r="AA2008" s="23">
        <v>260872</v>
      </c>
      <c r="AB2008" s="23">
        <v>53051</v>
      </c>
      <c r="AC2008" s="23">
        <v>68383</v>
      </c>
      <c r="AD2008" s="23">
        <v>0</v>
      </c>
      <c r="AE2008" s="23">
        <v>0</v>
      </c>
      <c r="AF2008" s="23">
        <v>382306</v>
      </c>
      <c r="AG2008">
        <f t="shared" si="31"/>
        <v>1.0391149742851606E-4</v>
      </c>
    </row>
    <row r="2009" spans="1:33">
      <c r="A2009" t="s">
        <v>110</v>
      </c>
      <c r="B2009" t="s">
        <v>1</v>
      </c>
      <c r="C2009">
        <v>1993</v>
      </c>
      <c r="D2009">
        <v>0</v>
      </c>
      <c r="E2009">
        <v>10.31</v>
      </c>
      <c r="F2009">
        <v>16807</v>
      </c>
      <c r="G2009">
        <v>4428</v>
      </c>
      <c r="H2009">
        <v>0</v>
      </c>
      <c r="I2009">
        <v>56</v>
      </c>
      <c r="J2009">
        <v>1700</v>
      </c>
      <c r="K2009">
        <v>22991</v>
      </c>
      <c r="Z2009" s="24">
        <v>6.8400000000000002E-2</v>
      </c>
      <c r="AA2009" s="23">
        <v>19768</v>
      </c>
      <c r="AB2009" s="23">
        <v>23483</v>
      </c>
      <c r="AC2009" s="23">
        <v>5885</v>
      </c>
      <c r="AD2009" s="23">
        <v>0</v>
      </c>
      <c r="AE2009" s="23">
        <v>11678</v>
      </c>
      <c r="AF2009" s="23">
        <v>60814</v>
      </c>
      <c r="AG2009">
        <f t="shared" si="31"/>
        <v>1.6529360785909131E-5</v>
      </c>
    </row>
    <row r="2010" spans="1:33">
      <c r="A2010" t="s">
        <v>110</v>
      </c>
      <c r="B2010" t="s">
        <v>1</v>
      </c>
      <c r="C2010">
        <v>1994</v>
      </c>
      <c r="D2010">
        <v>0</v>
      </c>
      <c r="E2010">
        <v>11.03</v>
      </c>
      <c r="F2010">
        <v>16588</v>
      </c>
      <c r="G2010">
        <v>4940</v>
      </c>
      <c r="H2010">
        <v>0</v>
      </c>
      <c r="I2010">
        <v>56</v>
      </c>
      <c r="J2010">
        <v>4090</v>
      </c>
      <c r="K2010">
        <v>25674</v>
      </c>
      <c r="Z2010" s="24">
        <v>6.8400000000000002E-2</v>
      </c>
      <c r="AA2010" s="23">
        <v>40927</v>
      </c>
      <c r="AB2010" s="23">
        <v>37838</v>
      </c>
      <c r="AC2010" s="23">
        <v>19766</v>
      </c>
      <c r="AD2010" s="23">
        <v>0</v>
      </c>
      <c r="AE2010" s="23">
        <v>0</v>
      </c>
      <c r="AF2010" s="23">
        <v>98531</v>
      </c>
      <c r="AG2010">
        <f t="shared" si="31"/>
        <v>2.6780913072588754E-5</v>
      </c>
    </row>
    <row r="2011" spans="1:33">
      <c r="A2011" t="s">
        <v>110</v>
      </c>
      <c r="B2011" t="s">
        <v>1</v>
      </c>
      <c r="C2011">
        <v>1995</v>
      </c>
      <c r="D2011">
        <v>0</v>
      </c>
      <c r="E2011">
        <v>10.69</v>
      </c>
      <c r="F2011">
        <v>16601</v>
      </c>
      <c r="G2011">
        <v>4661</v>
      </c>
      <c r="H2011">
        <v>0</v>
      </c>
      <c r="I2011">
        <v>57</v>
      </c>
      <c r="J2011">
        <v>3565</v>
      </c>
      <c r="K2011">
        <v>24884</v>
      </c>
      <c r="Z2011" s="24">
        <v>6.8400000000000002E-2</v>
      </c>
      <c r="AA2011" s="23">
        <v>175225</v>
      </c>
      <c r="AB2011" s="23">
        <v>131138</v>
      </c>
      <c r="AC2011" s="23">
        <v>56709</v>
      </c>
      <c r="AD2011" s="23">
        <v>567</v>
      </c>
      <c r="AE2011" s="23">
        <v>5600</v>
      </c>
      <c r="AF2011" s="23">
        <v>369239</v>
      </c>
      <c r="AG2011">
        <f t="shared" si="31"/>
        <v>1.0035986199276977E-4</v>
      </c>
    </row>
    <row r="2012" spans="1:33">
      <c r="A2012" t="s">
        <v>110</v>
      </c>
      <c r="B2012" t="s">
        <v>1</v>
      </c>
      <c r="C2012">
        <v>1996</v>
      </c>
      <c r="D2012">
        <v>0</v>
      </c>
      <c r="E2012">
        <v>10.75</v>
      </c>
      <c r="F2012">
        <v>18349</v>
      </c>
      <c r="G2012">
        <v>4245</v>
      </c>
      <c r="H2012">
        <v>0</v>
      </c>
      <c r="I2012">
        <v>58</v>
      </c>
      <c r="J2012">
        <v>3997</v>
      </c>
      <c r="K2012">
        <v>26649</v>
      </c>
      <c r="Z2012" s="24">
        <v>6.8400000000000002E-2</v>
      </c>
      <c r="AA2012" s="23">
        <v>356962</v>
      </c>
      <c r="AB2012" s="23">
        <v>55057</v>
      </c>
      <c r="AC2012" s="23">
        <v>91511</v>
      </c>
      <c r="AD2012" s="23">
        <v>532</v>
      </c>
      <c r="AE2012" s="23">
        <v>12547</v>
      </c>
      <c r="AF2012" s="23">
        <v>516609</v>
      </c>
      <c r="AG2012">
        <f t="shared" si="31"/>
        <v>1.4041530809102721E-4</v>
      </c>
    </row>
    <row r="2013" spans="1:33">
      <c r="A2013" t="s">
        <v>110</v>
      </c>
      <c r="B2013" t="s">
        <v>1</v>
      </c>
      <c r="C2013">
        <v>1997</v>
      </c>
      <c r="D2013">
        <v>0</v>
      </c>
      <c r="E2013">
        <v>10.07</v>
      </c>
      <c r="F2013">
        <v>17249</v>
      </c>
      <c r="G2013">
        <v>3636</v>
      </c>
      <c r="H2013">
        <v>0</v>
      </c>
      <c r="I2013">
        <v>58</v>
      </c>
      <c r="J2013">
        <v>3872</v>
      </c>
      <c r="K2013">
        <v>24815</v>
      </c>
      <c r="Z2013" s="24">
        <v>6.8499999999999991E-2</v>
      </c>
      <c r="AA2013" s="23">
        <v>3493</v>
      </c>
      <c r="AB2013" s="23">
        <v>5731</v>
      </c>
      <c r="AC2013" s="23">
        <v>0</v>
      </c>
      <c r="AD2013" s="23">
        <v>112</v>
      </c>
      <c r="AE2013" s="23">
        <v>732</v>
      </c>
      <c r="AF2013" s="23">
        <v>10068</v>
      </c>
      <c r="AG2013">
        <f t="shared" si="31"/>
        <v>2.736501535707783E-6</v>
      </c>
    </row>
    <row r="2014" spans="1:33">
      <c r="A2014" t="s">
        <v>110</v>
      </c>
      <c r="B2014" t="s">
        <v>1</v>
      </c>
      <c r="C2014">
        <v>1998</v>
      </c>
      <c r="D2014">
        <v>0</v>
      </c>
      <c r="E2014">
        <v>11.12</v>
      </c>
      <c r="F2014">
        <v>16378</v>
      </c>
      <c r="G2014">
        <v>3517</v>
      </c>
      <c r="H2014">
        <v>0</v>
      </c>
      <c r="I2014">
        <v>61</v>
      </c>
      <c r="J2014">
        <v>4737</v>
      </c>
      <c r="K2014">
        <v>24693</v>
      </c>
      <c r="Z2014" s="24">
        <v>6.8499999999999991E-2</v>
      </c>
      <c r="AA2014" s="23">
        <v>95084</v>
      </c>
      <c r="AB2014" s="23">
        <v>27353</v>
      </c>
      <c r="AC2014" s="23">
        <v>0</v>
      </c>
      <c r="AD2014" s="23">
        <v>356</v>
      </c>
      <c r="AE2014" s="23">
        <v>24997</v>
      </c>
      <c r="AF2014" s="23">
        <v>147790</v>
      </c>
      <c r="AG2014">
        <f t="shared" si="31"/>
        <v>4.0169602896528926E-5</v>
      </c>
    </row>
    <row r="2015" spans="1:33">
      <c r="A2015" t="s">
        <v>110</v>
      </c>
      <c r="B2015" t="s">
        <v>1</v>
      </c>
      <c r="C2015">
        <v>1999</v>
      </c>
      <c r="D2015">
        <v>0</v>
      </c>
      <c r="E2015">
        <v>10.62</v>
      </c>
      <c r="F2015">
        <v>16140</v>
      </c>
      <c r="G2015">
        <v>3782</v>
      </c>
      <c r="H2015">
        <v>0</v>
      </c>
      <c r="I2015">
        <v>60</v>
      </c>
      <c r="J2015">
        <v>4516</v>
      </c>
      <c r="K2015">
        <v>24498</v>
      </c>
      <c r="Z2015" s="24">
        <v>6.8499999999999991E-2</v>
      </c>
      <c r="AA2015" s="23">
        <v>67820</v>
      </c>
      <c r="AB2015" s="23">
        <v>21030</v>
      </c>
      <c r="AC2015" s="23">
        <v>36052</v>
      </c>
      <c r="AD2015" s="23">
        <v>91</v>
      </c>
      <c r="AE2015" s="23">
        <v>54389</v>
      </c>
      <c r="AF2015" s="23">
        <v>179382</v>
      </c>
      <c r="AG2015">
        <f t="shared" si="31"/>
        <v>4.8756368541749458E-5</v>
      </c>
    </row>
    <row r="2016" spans="1:33">
      <c r="A2016" t="s">
        <v>110</v>
      </c>
      <c r="B2016" t="s">
        <v>1</v>
      </c>
      <c r="C2016">
        <v>2000</v>
      </c>
      <c r="D2016">
        <v>0</v>
      </c>
      <c r="E2016">
        <v>13.87</v>
      </c>
      <c r="F2016">
        <v>16517</v>
      </c>
      <c r="G2016">
        <v>2967</v>
      </c>
      <c r="H2016">
        <v>0</v>
      </c>
      <c r="I2016">
        <v>58</v>
      </c>
      <c r="J2016">
        <v>5549</v>
      </c>
      <c r="K2016">
        <v>25091</v>
      </c>
      <c r="Z2016" s="24">
        <v>6.8600000000000008E-2</v>
      </c>
      <c r="AA2016" s="23">
        <v>13248</v>
      </c>
      <c r="AB2016" s="23">
        <v>8806</v>
      </c>
      <c r="AC2016" s="23">
        <v>333</v>
      </c>
      <c r="AD2016" s="23">
        <v>0</v>
      </c>
      <c r="AE2016" s="23">
        <v>1</v>
      </c>
      <c r="AF2016" s="23">
        <v>22388</v>
      </c>
      <c r="AG2016">
        <f t="shared" si="31"/>
        <v>6.0851009516712204E-6</v>
      </c>
    </row>
    <row r="2017" spans="1:33">
      <c r="A2017" t="s">
        <v>110</v>
      </c>
      <c r="B2017" t="s">
        <v>1</v>
      </c>
      <c r="C2017">
        <v>2001</v>
      </c>
      <c r="D2017">
        <v>0</v>
      </c>
      <c r="E2017">
        <v>9.06</v>
      </c>
      <c r="F2017">
        <v>16556</v>
      </c>
      <c r="G2017">
        <v>2849</v>
      </c>
      <c r="H2017">
        <v>0</v>
      </c>
      <c r="I2017">
        <v>0</v>
      </c>
      <c r="J2017">
        <v>4567</v>
      </c>
      <c r="K2017">
        <v>23972</v>
      </c>
      <c r="Z2017" s="24">
        <v>6.8600000000000008E-2</v>
      </c>
      <c r="AA2017" s="23">
        <v>53426</v>
      </c>
      <c r="AB2017" s="23">
        <v>16982</v>
      </c>
      <c r="AC2017" s="23">
        <v>65069</v>
      </c>
      <c r="AD2017" s="23">
        <v>0</v>
      </c>
      <c r="AE2017" s="23">
        <v>53878</v>
      </c>
      <c r="AF2017" s="23">
        <v>189355</v>
      </c>
      <c r="AG2017">
        <f t="shared" si="31"/>
        <v>5.146704889689583E-5</v>
      </c>
    </row>
    <row r="2018" spans="1:33">
      <c r="A2018" t="s">
        <v>110</v>
      </c>
      <c r="B2018" t="s">
        <v>1</v>
      </c>
      <c r="C2018">
        <v>2002</v>
      </c>
      <c r="D2018">
        <v>0</v>
      </c>
      <c r="E2018">
        <v>10.75</v>
      </c>
      <c r="F2018">
        <v>16712</v>
      </c>
      <c r="G2018">
        <v>2819</v>
      </c>
      <c r="H2018">
        <v>0</v>
      </c>
      <c r="I2018">
        <v>0</v>
      </c>
      <c r="J2018">
        <v>5501</v>
      </c>
      <c r="K2018">
        <v>25032</v>
      </c>
      <c r="Z2018" s="24">
        <v>6.8600000000000008E-2</v>
      </c>
      <c r="AA2018" s="23">
        <v>135256</v>
      </c>
      <c r="AB2018" s="23">
        <v>44821</v>
      </c>
      <c r="AC2018" s="23">
        <v>17496</v>
      </c>
      <c r="AD2018" s="23">
        <v>0</v>
      </c>
      <c r="AE2018" s="23">
        <v>0</v>
      </c>
      <c r="AF2018" s="23">
        <v>197573</v>
      </c>
      <c r="AG2018">
        <f t="shared" si="31"/>
        <v>5.3700716916407808E-5</v>
      </c>
    </row>
    <row r="2019" spans="1:33">
      <c r="A2019" t="s">
        <v>110</v>
      </c>
      <c r="B2019" t="s">
        <v>1</v>
      </c>
      <c r="C2019">
        <v>2003</v>
      </c>
      <c r="D2019">
        <v>0</v>
      </c>
      <c r="E2019">
        <v>11.82</v>
      </c>
      <c r="F2019">
        <v>20399</v>
      </c>
      <c r="G2019">
        <v>2888</v>
      </c>
      <c r="H2019">
        <v>0</v>
      </c>
      <c r="I2019">
        <v>0</v>
      </c>
      <c r="J2019">
        <v>0</v>
      </c>
      <c r="K2019">
        <v>23287</v>
      </c>
      <c r="Z2019" s="24">
        <v>6.8699999999999997E-2</v>
      </c>
      <c r="AA2019" s="23">
        <v>8779</v>
      </c>
      <c r="AB2019" s="23">
        <v>6522</v>
      </c>
      <c r="AC2019" s="23">
        <v>0</v>
      </c>
      <c r="AD2019" s="23">
        <v>95</v>
      </c>
      <c r="AE2019" s="23">
        <v>2189</v>
      </c>
      <c r="AF2019" s="23">
        <v>17585</v>
      </c>
      <c r="AG2019">
        <f t="shared" si="31"/>
        <v>4.7796364228666427E-6</v>
      </c>
    </row>
    <row r="2020" spans="1:33">
      <c r="A2020" t="s">
        <v>110</v>
      </c>
      <c r="B2020" t="s">
        <v>1</v>
      </c>
      <c r="C2020">
        <v>2004</v>
      </c>
      <c r="D2020">
        <v>0</v>
      </c>
      <c r="E2020">
        <v>10.029999999999999</v>
      </c>
      <c r="F2020">
        <v>21795</v>
      </c>
      <c r="G2020">
        <v>2849</v>
      </c>
      <c r="H2020">
        <v>0</v>
      </c>
      <c r="I2020">
        <v>0</v>
      </c>
      <c r="J2020">
        <v>0</v>
      </c>
      <c r="K2020">
        <v>24644</v>
      </c>
      <c r="Z2020" s="24">
        <v>6.8699999999999997E-2</v>
      </c>
      <c r="AA2020" s="23">
        <v>15851</v>
      </c>
      <c r="AB2020" s="23">
        <v>20263</v>
      </c>
      <c r="AC2020" s="23">
        <v>0</v>
      </c>
      <c r="AD2020" s="23">
        <v>0</v>
      </c>
      <c r="AE2020" s="23">
        <v>0</v>
      </c>
      <c r="AF2020" s="23">
        <v>36114</v>
      </c>
      <c r="AG2020">
        <f t="shared" si="31"/>
        <v>9.8158538399434713E-6</v>
      </c>
    </row>
    <row r="2021" spans="1:33">
      <c r="A2021" t="s">
        <v>110</v>
      </c>
      <c r="B2021" t="s">
        <v>1</v>
      </c>
      <c r="C2021">
        <v>2005</v>
      </c>
      <c r="D2021">
        <v>0</v>
      </c>
      <c r="E2021">
        <v>12.2</v>
      </c>
      <c r="F2021">
        <v>20102</v>
      </c>
      <c r="G2021">
        <v>2856</v>
      </c>
      <c r="H2021">
        <v>0</v>
      </c>
      <c r="I2021">
        <v>0</v>
      </c>
      <c r="J2021">
        <v>0</v>
      </c>
      <c r="K2021">
        <v>22958</v>
      </c>
      <c r="Z2021" s="24">
        <v>6.8699999999999997E-2</v>
      </c>
      <c r="AA2021" s="23">
        <v>18076</v>
      </c>
      <c r="AB2021" s="23">
        <v>10469</v>
      </c>
      <c r="AC2021" s="23">
        <v>0</v>
      </c>
      <c r="AD2021" s="23">
        <v>87</v>
      </c>
      <c r="AE2021" s="23">
        <v>11347</v>
      </c>
      <c r="AF2021" s="23">
        <v>39979</v>
      </c>
      <c r="AG2021">
        <f t="shared" si="31"/>
        <v>1.0866368185941742E-5</v>
      </c>
    </row>
    <row r="2022" spans="1:33">
      <c r="A2022" t="s">
        <v>110</v>
      </c>
      <c r="B2022" t="s">
        <v>1</v>
      </c>
      <c r="C2022">
        <v>2006</v>
      </c>
      <c r="D2022">
        <v>0</v>
      </c>
      <c r="E2022">
        <v>11.74</v>
      </c>
      <c r="F2022">
        <v>21979</v>
      </c>
      <c r="G2022">
        <v>2986</v>
      </c>
      <c r="H2022">
        <v>0</v>
      </c>
      <c r="I2022">
        <v>0</v>
      </c>
      <c r="J2022">
        <v>0</v>
      </c>
      <c r="K2022">
        <v>24965</v>
      </c>
      <c r="Z2022" s="24">
        <v>6.8699999999999997E-2</v>
      </c>
      <c r="AA2022" s="23">
        <v>118828</v>
      </c>
      <c r="AB2022" s="23">
        <v>29362</v>
      </c>
      <c r="AC2022" s="23">
        <v>41526</v>
      </c>
      <c r="AD2022" s="23">
        <v>0</v>
      </c>
      <c r="AE2022" s="23">
        <v>0</v>
      </c>
      <c r="AF2022" s="23">
        <v>189716</v>
      </c>
      <c r="AG2022">
        <f t="shared" si="31"/>
        <v>5.1565169383029174E-5</v>
      </c>
    </row>
    <row r="2023" spans="1:33">
      <c r="A2023" t="s">
        <v>111</v>
      </c>
      <c r="B2023" t="s">
        <v>1</v>
      </c>
      <c r="C2023">
        <v>1988</v>
      </c>
      <c r="D2023">
        <v>0</v>
      </c>
      <c r="E2023">
        <v>8.1999999999999993</v>
      </c>
      <c r="F2023">
        <v>100216</v>
      </c>
      <c r="G2023">
        <v>24040</v>
      </c>
      <c r="H2023">
        <v>36551</v>
      </c>
      <c r="I2023">
        <v>63</v>
      </c>
      <c r="J2023">
        <v>28602</v>
      </c>
      <c r="K2023">
        <v>189472</v>
      </c>
      <c r="Z2023" s="24">
        <v>6.8699999999999997E-2</v>
      </c>
      <c r="AA2023" s="23">
        <v>148980</v>
      </c>
      <c r="AB2023" s="23">
        <v>24762</v>
      </c>
      <c r="AC2023" s="23">
        <v>46187</v>
      </c>
      <c r="AD2023" s="23">
        <v>457</v>
      </c>
      <c r="AE2023" s="23">
        <v>0</v>
      </c>
      <c r="AF2023" s="23">
        <v>220386</v>
      </c>
      <c r="AG2023">
        <f t="shared" si="31"/>
        <v>5.990133367585374E-5</v>
      </c>
    </row>
    <row r="2024" spans="1:33">
      <c r="A2024" t="s">
        <v>111</v>
      </c>
      <c r="B2024" t="s">
        <v>1</v>
      </c>
      <c r="C2024">
        <v>1989</v>
      </c>
      <c r="D2024">
        <v>0</v>
      </c>
      <c r="E2024">
        <v>9.31</v>
      </c>
      <c r="F2024">
        <v>111330</v>
      </c>
      <c r="G2024">
        <v>23081</v>
      </c>
      <c r="H2024">
        <v>46372</v>
      </c>
      <c r="I2024">
        <v>57</v>
      </c>
      <c r="J2024">
        <v>29762</v>
      </c>
      <c r="K2024">
        <v>210602</v>
      </c>
      <c r="Z2024" s="24">
        <v>6.8699999999999997E-2</v>
      </c>
      <c r="AA2024" s="23">
        <v>41239</v>
      </c>
      <c r="AB2024" s="23">
        <v>50890</v>
      </c>
      <c r="AC2024" s="23">
        <v>152700</v>
      </c>
      <c r="AD2024" s="23">
        <v>0</v>
      </c>
      <c r="AE2024" s="23">
        <v>0</v>
      </c>
      <c r="AF2024" s="23">
        <v>244829</v>
      </c>
      <c r="AG2024">
        <f t="shared" si="31"/>
        <v>6.6544987533353274E-5</v>
      </c>
    </row>
    <row r="2025" spans="1:33">
      <c r="A2025" t="s">
        <v>111</v>
      </c>
      <c r="B2025" t="s">
        <v>1</v>
      </c>
      <c r="C2025">
        <v>1990</v>
      </c>
      <c r="D2025">
        <v>0</v>
      </c>
      <c r="E2025">
        <v>5.33</v>
      </c>
      <c r="F2025">
        <v>114322</v>
      </c>
      <c r="G2025">
        <v>24275</v>
      </c>
      <c r="H2025">
        <v>59040</v>
      </c>
      <c r="I2025">
        <v>63</v>
      </c>
      <c r="J2025">
        <v>32363</v>
      </c>
      <c r="K2025">
        <v>230063</v>
      </c>
      <c r="Z2025" s="24">
        <v>6.8699999999999997E-2</v>
      </c>
      <c r="AA2025" s="23">
        <v>107566</v>
      </c>
      <c r="AB2025" s="23">
        <v>25329</v>
      </c>
      <c r="AC2025" s="23">
        <v>126788</v>
      </c>
      <c r="AD2025" s="23">
        <v>405</v>
      </c>
      <c r="AE2025" s="23">
        <v>21041</v>
      </c>
      <c r="AF2025" s="23">
        <v>281129</v>
      </c>
      <c r="AG2025">
        <f t="shared" si="31"/>
        <v>7.641139652681698E-5</v>
      </c>
    </row>
    <row r="2026" spans="1:33">
      <c r="A2026" t="s">
        <v>111</v>
      </c>
      <c r="B2026" t="s">
        <v>1</v>
      </c>
      <c r="C2026">
        <v>1991</v>
      </c>
      <c r="D2026">
        <v>0</v>
      </c>
      <c r="E2026">
        <v>4.1399999999999997</v>
      </c>
      <c r="F2026">
        <v>132899</v>
      </c>
      <c r="G2026">
        <v>27225</v>
      </c>
      <c r="H2026">
        <v>55092</v>
      </c>
      <c r="I2026">
        <v>63</v>
      </c>
      <c r="J2026">
        <v>31501</v>
      </c>
      <c r="K2026">
        <v>246780</v>
      </c>
      <c r="Z2026" s="24">
        <v>6.8699999999999997E-2</v>
      </c>
      <c r="AA2026" s="23">
        <v>304419</v>
      </c>
      <c r="AB2026" s="23">
        <v>223003</v>
      </c>
      <c r="AC2026" s="23">
        <v>54075</v>
      </c>
      <c r="AD2026" s="23">
        <v>0</v>
      </c>
      <c r="AE2026" s="23">
        <v>0</v>
      </c>
      <c r="AF2026" s="23">
        <v>581497</v>
      </c>
      <c r="AG2026">
        <f t="shared" si="31"/>
        <v>1.5805198982016971E-4</v>
      </c>
    </row>
    <row r="2027" spans="1:33">
      <c r="A2027" t="s">
        <v>111</v>
      </c>
      <c r="B2027" t="s">
        <v>1</v>
      </c>
      <c r="C2027">
        <v>1992</v>
      </c>
      <c r="D2027">
        <v>0</v>
      </c>
      <c r="E2027">
        <v>7.7</v>
      </c>
      <c r="F2027">
        <v>123713</v>
      </c>
      <c r="G2027">
        <v>46796</v>
      </c>
      <c r="H2027">
        <v>29459</v>
      </c>
      <c r="I2027">
        <v>63</v>
      </c>
      <c r="J2027">
        <v>36756</v>
      </c>
      <c r="K2027">
        <v>236787</v>
      </c>
      <c r="Z2027" s="24">
        <v>6.88E-2</v>
      </c>
      <c r="AA2027" s="23">
        <v>74985</v>
      </c>
      <c r="AB2027" s="23">
        <v>188210</v>
      </c>
      <c r="AC2027" s="23">
        <v>52450</v>
      </c>
      <c r="AD2027" s="23">
        <v>2408</v>
      </c>
      <c r="AE2027" s="23">
        <v>0</v>
      </c>
      <c r="AF2027" s="23">
        <v>318053</v>
      </c>
      <c r="AG2027">
        <f t="shared" si="31"/>
        <v>8.6447409906284013E-5</v>
      </c>
    </row>
    <row r="2028" spans="1:33">
      <c r="A2028" t="s">
        <v>111</v>
      </c>
      <c r="B2028" t="s">
        <v>1</v>
      </c>
      <c r="C2028">
        <v>1993</v>
      </c>
      <c r="D2028">
        <v>0</v>
      </c>
      <c r="E2028">
        <v>7.36</v>
      </c>
      <c r="F2028">
        <v>142389</v>
      </c>
      <c r="G2028">
        <v>50227</v>
      </c>
      <c r="H2028">
        <v>28958</v>
      </c>
      <c r="I2028">
        <v>63</v>
      </c>
      <c r="J2028">
        <v>28148</v>
      </c>
      <c r="K2028">
        <v>249785</v>
      </c>
      <c r="Z2028" s="24">
        <v>6.8900000000000003E-2</v>
      </c>
      <c r="AA2028" s="23">
        <v>3194</v>
      </c>
      <c r="AB2028" s="23">
        <v>3251</v>
      </c>
      <c r="AC2028" s="23">
        <v>963</v>
      </c>
      <c r="AD2028" s="23">
        <v>0</v>
      </c>
      <c r="AE2028" s="23">
        <v>0</v>
      </c>
      <c r="AF2028" s="23">
        <v>7408</v>
      </c>
      <c r="AG2028">
        <f t="shared" si="31"/>
        <v>2.0135084799884043E-6</v>
      </c>
    </row>
    <row r="2029" spans="1:33">
      <c r="A2029" t="s">
        <v>111</v>
      </c>
      <c r="B2029" t="s">
        <v>1</v>
      </c>
      <c r="C2029">
        <v>1994</v>
      </c>
      <c r="D2029">
        <v>0</v>
      </c>
      <c r="E2029">
        <v>8.1</v>
      </c>
      <c r="F2029">
        <v>138745</v>
      </c>
      <c r="G2029">
        <v>62357</v>
      </c>
      <c r="H2029">
        <v>18089</v>
      </c>
      <c r="I2029">
        <v>65</v>
      </c>
      <c r="J2029">
        <v>38753</v>
      </c>
      <c r="K2029">
        <v>258009</v>
      </c>
      <c r="Z2029" s="24">
        <v>6.8900000000000003E-2</v>
      </c>
      <c r="AA2029" s="23">
        <v>32871</v>
      </c>
      <c r="AB2029" s="23">
        <v>18927</v>
      </c>
      <c r="AC2029" s="23">
        <v>47908</v>
      </c>
      <c r="AD2029" s="23">
        <v>0</v>
      </c>
      <c r="AE2029" s="23">
        <v>0</v>
      </c>
      <c r="AF2029" s="23">
        <v>99706</v>
      </c>
      <c r="AG2029">
        <f t="shared" si="31"/>
        <v>2.7100280305848253E-5</v>
      </c>
    </row>
    <row r="2030" spans="1:33">
      <c r="A2030" t="s">
        <v>111</v>
      </c>
      <c r="B2030" t="s">
        <v>1</v>
      </c>
      <c r="C2030">
        <v>1995</v>
      </c>
      <c r="D2030">
        <v>0</v>
      </c>
      <c r="E2030">
        <v>7.99</v>
      </c>
      <c r="F2030">
        <v>142415</v>
      </c>
      <c r="G2030">
        <v>55360</v>
      </c>
      <c r="H2030">
        <v>25704</v>
      </c>
      <c r="I2030">
        <v>65</v>
      </c>
      <c r="J2030">
        <v>35938</v>
      </c>
      <c r="K2030">
        <v>259482</v>
      </c>
      <c r="Z2030" s="24">
        <v>6.8900000000000003E-2</v>
      </c>
      <c r="AA2030" s="23">
        <v>98376</v>
      </c>
      <c r="AB2030" s="23">
        <v>111387</v>
      </c>
      <c r="AC2030" s="23">
        <v>0</v>
      </c>
      <c r="AD2030" s="23">
        <v>279</v>
      </c>
      <c r="AE2030" s="23">
        <v>0</v>
      </c>
      <c r="AF2030" s="23">
        <v>210042</v>
      </c>
      <c r="AG2030">
        <f t="shared" si="31"/>
        <v>5.7089814815567552E-5</v>
      </c>
    </row>
    <row r="2031" spans="1:33">
      <c r="A2031" t="s">
        <v>111</v>
      </c>
      <c r="B2031" t="s">
        <v>1</v>
      </c>
      <c r="C2031">
        <v>1996</v>
      </c>
      <c r="D2031">
        <v>0</v>
      </c>
      <c r="E2031">
        <v>7.1</v>
      </c>
      <c r="F2031">
        <v>152700</v>
      </c>
      <c r="G2031">
        <v>59353</v>
      </c>
      <c r="H2031">
        <v>26245</v>
      </c>
      <c r="I2031">
        <v>67</v>
      </c>
      <c r="J2031">
        <v>35810</v>
      </c>
      <c r="K2031">
        <v>274175</v>
      </c>
      <c r="Z2031" s="24">
        <v>6.9000000000000006E-2</v>
      </c>
      <c r="AA2031" s="23">
        <v>23487</v>
      </c>
      <c r="AB2031" s="23">
        <v>3433</v>
      </c>
      <c r="AC2031" s="23">
        <v>1916</v>
      </c>
      <c r="AD2031" s="23">
        <v>56</v>
      </c>
      <c r="AE2031" s="23">
        <v>44189</v>
      </c>
      <c r="AF2031" s="23">
        <v>73081</v>
      </c>
      <c r="AG2031">
        <f t="shared" si="31"/>
        <v>1.9863554701138307E-5</v>
      </c>
    </row>
    <row r="2032" spans="1:33">
      <c r="A2032" t="s">
        <v>111</v>
      </c>
      <c r="B2032" t="s">
        <v>1</v>
      </c>
      <c r="C2032">
        <v>1997</v>
      </c>
      <c r="D2032">
        <v>0</v>
      </c>
      <c r="E2032">
        <v>8.0299999999999994</v>
      </c>
      <c r="F2032">
        <v>153877</v>
      </c>
      <c r="G2032">
        <v>58316</v>
      </c>
      <c r="H2032">
        <v>28904</v>
      </c>
      <c r="I2032">
        <v>68</v>
      </c>
      <c r="J2032">
        <v>39239</v>
      </c>
      <c r="K2032">
        <v>280404</v>
      </c>
      <c r="Z2032" s="24">
        <v>6.9000000000000006E-2</v>
      </c>
      <c r="AA2032" s="23">
        <v>69585</v>
      </c>
      <c r="AB2032" s="23">
        <v>3585</v>
      </c>
      <c r="AC2032" s="23">
        <v>33</v>
      </c>
      <c r="AD2032" s="23">
        <v>0</v>
      </c>
      <c r="AE2032" s="23">
        <v>0</v>
      </c>
      <c r="AF2032" s="23">
        <v>73203</v>
      </c>
      <c r="AG2032">
        <f t="shared" si="31"/>
        <v>1.9896714533017167E-5</v>
      </c>
    </row>
    <row r="2033" spans="1:33">
      <c r="A2033" t="s">
        <v>111</v>
      </c>
      <c r="B2033" t="s">
        <v>1</v>
      </c>
      <c r="C2033">
        <v>1998</v>
      </c>
      <c r="D2033">
        <v>0</v>
      </c>
      <c r="E2033">
        <v>6.32</v>
      </c>
      <c r="F2033">
        <v>164605</v>
      </c>
      <c r="G2033">
        <v>59125</v>
      </c>
      <c r="H2033">
        <v>29096</v>
      </c>
      <c r="I2033">
        <v>68</v>
      </c>
      <c r="J2033">
        <v>30166</v>
      </c>
      <c r="K2033">
        <v>283060</v>
      </c>
      <c r="Z2033" s="24">
        <v>6.9000000000000006E-2</v>
      </c>
      <c r="AA2033" s="23">
        <v>31463</v>
      </c>
      <c r="AB2033" s="23">
        <v>15804</v>
      </c>
      <c r="AC2033" s="23">
        <v>35461</v>
      </c>
      <c r="AD2033" s="23">
        <v>0</v>
      </c>
      <c r="AE2033" s="23">
        <v>0</v>
      </c>
      <c r="AF2033" s="23">
        <v>82728</v>
      </c>
      <c r="AG2033">
        <f t="shared" si="31"/>
        <v>2.2485627636673962E-5</v>
      </c>
    </row>
    <row r="2034" spans="1:33">
      <c r="A2034" t="s">
        <v>111</v>
      </c>
      <c r="B2034" t="s">
        <v>1</v>
      </c>
      <c r="C2034">
        <v>1999</v>
      </c>
      <c r="D2034">
        <v>0</v>
      </c>
      <c r="E2034">
        <v>7.37</v>
      </c>
      <c r="F2034">
        <v>180504</v>
      </c>
      <c r="G2034">
        <v>61969</v>
      </c>
      <c r="H2034">
        <v>30978</v>
      </c>
      <c r="I2034">
        <v>72</v>
      </c>
      <c r="J2034">
        <v>33102</v>
      </c>
      <c r="K2034">
        <v>306625</v>
      </c>
      <c r="Z2034" s="24">
        <v>6.9000000000000006E-2</v>
      </c>
      <c r="AA2034" s="23">
        <v>179549</v>
      </c>
      <c r="AB2034" s="23">
        <v>67613</v>
      </c>
      <c r="AC2034" s="23">
        <v>67652</v>
      </c>
      <c r="AD2034" s="23">
        <v>578</v>
      </c>
      <c r="AE2034" s="23">
        <v>105613</v>
      </c>
      <c r="AF2034" s="23">
        <v>421005</v>
      </c>
      <c r="AG2034">
        <f t="shared" si="31"/>
        <v>1.1442995918163043E-4</v>
      </c>
    </row>
    <row r="2035" spans="1:33">
      <c r="A2035" t="s">
        <v>111</v>
      </c>
      <c r="B2035" t="s">
        <v>1</v>
      </c>
      <c r="C2035">
        <v>2000</v>
      </c>
      <c r="D2035">
        <v>0</v>
      </c>
      <c r="E2035">
        <v>7.73</v>
      </c>
      <c r="F2035">
        <v>183014</v>
      </c>
      <c r="G2035">
        <v>61493</v>
      </c>
      <c r="H2035">
        <v>30206</v>
      </c>
      <c r="I2035">
        <v>881</v>
      </c>
      <c r="J2035">
        <v>42437</v>
      </c>
      <c r="K2035">
        <v>318031</v>
      </c>
      <c r="Z2035" s="24">
        <v>6.9099999999999995E-2</v>
      </c>
      <c r="AA2035" s="23">
        <v>807</v>
      </c>
      <c r="AB2035" s="23">
        <v>252</v>
      </c>
      <c r="AC2035" s="23">
        <v>0</v>
      </c>
      <c r="AD2035" s="23">
        <v>0</v>
      </c>
      <c r="AE2035" s="23">
        <v>0</v>
      </c>
      <c r="AF2035" s="23">
        <v>1059</v>
      </c>
      <c r="AG2035">
        <f t="shared" si="31"/>
        <v>2.8783821278451947E-7</v>
      </c>
    </row>
    <row r="2036" spans="1:33">
      <c r="A2036" t="s">
        <v>111</v>
      </c>
      <c r="B2036" t="s">
        <v>1</v>
      </c>
      <c r="C2036">
        <v>2001</v>
      </c>
      <c r="D2036">
        <v>0</v>
      </c>
      <c r="E2036">
        <v>6.39</v>
      </c>
      <c r="F2036">
        <v>185433</v>
      </c>
      <c r="G2036">
        <v>60916</v>
      </c>
      <c r="H2036">
        <v>28460</v>
      </c>
      <c r="I2036">
        <v>0</v>
      </c>
      <c r="J2036">
        <v>46023</v>
      </c>
      <c r="K2036">
        <v>320832</v>
      </c>
      <c r="Z2036" s="24">
        <v>6.9099999999999995E-2</v>
      </c>
      <c r="AA2036" s="23">
        <v>4097</v>
      </c>
      <c r="AB2036" s="23">
        <v>843</v>
      </c>
      <c r="AC2036" s="23">
        <v>0</v>
      </c>
      <c r="AD2036" s="23">
        <v>165</v>
      </c>
      <c r="AE2036" s="23">
        <v>927</v>
      </c>
      <c r="AF2036" s="23">
        <v>6032</v>
      </c>
      <c r="AG2036">
        <f t="shared" si="31"/>
        <v>1.6395090646989815E-6</v>
      </c>
    </row>
    <row r="2037" spans="1:33">
      <c r="A2037" t="s">
        <v>111</v>
      </c>
      <c r="B2037" t="s">
        <v>1</v>
      </c>
      <c r="C2037">
        <v>2002</v>
      </c>
      <c r="D2037">
        <v>0</v>
      </c>
      <c r="E2037">
        <v>5.9</v>
      </c>
      <c r="F2037">
        <v>193365</v>
      </c>
      <c r="G2037">
        <v>60590</v>
      </c>
      <c r="H2037">
        <v>31275</v>
      </c>
      <c r="I2037">
        <v>0</v>
      </c>
      <c r="J2037">
        <v>49164</v>
      </c>
      <c r="K2037">
        <v>334394</v>
      </c>
      <c r="Z2037" s="24">
        <v>6.9099999999999995E-2</v>
      </c>
      <c r="AA2037" s="23">
        <v>19609</v>
      </c>
      <c r="AB2037" s="23">
        <v>11940</v>
      </c>
      <c r="AC2037" s="23">
        <v>11847</v>
      </c>
      <c r="AD2037" s="23">
        <v>90</v>
      </c>
      <c r="AE2037" s="23">
        <v>0</v>
      </c>
      <c r="AF2037" s="23">
        <v>43486</v>
      </c>
      <c r="AG2037">
        <f t="shared" si="31"/>
        <v>1.1819577451508607E-5</v>
      </c>
    </row>
    <row r="2038" spans="1:33">
      <c r="A2038" t="s">
        <v>111</v>
      </c>
      <c r="B2038" t="s">
        <v>1</v>
      </c>
      <c r="C2038">
        <v>2003</v>
      </c>
      <c r="D2038">
        <v>0</v>
      </c>
      <c r="E2038">
        <v>6.67</v>
      </c>
      <c r="F2038">
        <v>189230</v>
      </c>
      <c r="G2038">
        <v>107038</v>
      </c>
      <c r="H2038">
        <v>30558</v>
      </c>
      <c r="I2038">
        <v>0</v>
      </c>
      <c r="J2038">
        <v>0</v>
      </c>
      <c r="K2038">
        <v>326826</v>
      </c>
      <c r="Z2038" s="24">
        <v>6.9099999999999995E-2</v>
      </c>
      <c r="AA2038" s="23">
        <v>27089</v>
      </c>
      <c r="AB2038" s="23">
        <v>17663</v>
      </c>
      <c r="AC2038" s="23">
        <v>2055</v>
      </c>
      <c r="AD2038" s="23">
        <v>0</v>
      </c>
      <c r="AE2038" s="23">
        <v>3694</v>
      </c>
      <c r="AF2038" s="23">
        <v>50501</v>
      </c>
      <c r="AG2038">
        <f t="shared" si="31"/>
        <v>1.3726267784542982E-5</v>
      </c>
    </row>
    <row r="2039" spans="1:33">
      <c r="A2039" t="s">
        <v>111</v>
      </c>
      <c r="B2039" t="s">
        <v>1</v>
      </c>
      <c r="C2039">
        <v>2004</v>
      </c>
      <c r="D2039">
        <v>0</v>
      </c>
      <c r="E2039">
        <v>0</v>
      </c>
      <c r="F2039">
        <v>197000</v>
      </c>
      <c r="G2039">
        <v>106872</v>
      </c>
      <c r="H2039">
        <v>29358</v>
      </c>
      <c r="I2039">
        <v>0</v>
      </c>
      <c r="J2039">
        <v>0</v>
      </c>
      <c r="K2039">
        <v>333230</v>
      </c>
      <c r="Z2039" s="24">
        <v>6.9099999999999995E-2</v>
      </c>
      <c r="AA2039" s="23">
        <v>22446</v>
      </c>
      <c r="AB2039" s="23">
        <v>3691</v>
      </c>
      <c r="AC2039" s="23">
        <v>5566</v>
      </c>
      <c r="AD2039" s="23">
        <v>0</v>
      </c>
      <c r="AE2039" s="23">
        <v>162663</v>
      </c>
      <c r="AF2039" s="23">
        <v>194366</v>
      </c>
      <c r="AG2039">
        <f t="shared" si="31"/>
        <v>5.2829048221034857E-5</v>
      </c>
    </row>
    <row r="2040" spans="1:33">
      <c r="A2040" t="s">
        <v>111</v>
      </c>
      <c r="B2040" t="s">
        <v>1</v>
      </c>
      <c r="C2040">
        <v>2005</v>
      </c>
      <c r="D2040">
        <v>0</v>
      </c>
      <c r="E2040">
        <v>0</v>
      </c>
      <c r="F2040">
        <v>208436</v>
      </c>
      <c r="G2040">
        <v>100437</v>
      </c>
      <c r="H2040">
        <v>28661</v>
      </c>
      <c r="I2040">
        <v>0</v>
      </c>
      <c r="J2040">
        <v>0</v>
      </c>
      <c r="K2040">
        <v>337534</v>
      </c>
      <c r="Z2040" s="24">
        <v>6.9199999999999998E-2</v>
      </c>
      <c r="AA2040" s="23">
        <v>195001</v>
      </c>
      <c r="AB2040" s="23">
        <v>30285</v>
      </c>
      <c r="AC2040" s="23">
        <v>0</v>
      </c>
      <c r="AD2040" s="23">
        <v>591</v>
      </c>
      <c r="AE2040" s="23">
        <v>95</v>
      </c>
      <c r="AF2040" s="23">
        <v>225972</v>
      </c>
      <c r="AG2040">
        <f t="shared" si="31"/>
        <v>6.1419619092864433E-5</v>
      </c>
    </row>
    <row r="2041" spans="1:33">
      <c r="A2041" t="s">
        <v>111</v>
      </c>
      <c r="B2041" t="s">
        <v>1</v>
      </c>
      <c r="C2041">
        <v>2006</v>
      </c>
      <c r="D2041">
        <v>0</v>
      </c>
      <c r="E2041">
        <v>0</v>
      </c>
      <c r="F2041">
        <v>229243</v>
      </c>
      <c r="G2041">
        <v>104341</v>
      </c>
      <c r="H2041">
        <v>30836</v>
      </c>
      <c r="I2041">
        <v>0</v>
      </c>
      <c r="J2041">
        <v>0</v>
      </c>
      <c r="K2041">
        <v>364420</v>
      </c>
      <c r="Z2041" s="24">
        <v>6.9199999999999998E-2</v>
      </c>
      <c r="AA2041" s="23">
        <v>1867348</v>
      </c>
      <c r="AB2041" s="23">
        <v>2174268</v>
      </c>
      <c r="AC2041" s="23">
        <v>3186902</v>
      </c>
      <c r="AD2041" s="23">
        <v>33992</v>
      </c>
      <c r="AE2041" s="23">
        <v>88957</v>
      </c>
      <c r="AF2041" s="23">
        <v>7351467</v>
      </c>
      <c r="AG2041">
        <f t="shared" si="31"/>
        <v>1.9981427031391624E-3</v>
      </c>
    </row>
    <row r="2042" spans="1:33">
      <c r="A2042" t="s">
        <v>112</v>
      </c>
      <c r="B2042" t="s">
        <v>1</v>
      </c>
      <c r="C2042">
        <v>1988</v>
      </c>
      <c r="D2042">
        <v>0</v>
      </c>
      <c r="E2042">
        <v>6.77</v>
      </c>
      <c r="F2042">
        <v>30186</v>
      </c>
      <c r="G2042">
        <v>6904</v>
      </c>
      <c r="H2042">
        <v>0</v>
      </c>
      <c r="I2042">
        <v>0</v>
      </c>
      <c r="J2042">
        <v>2924</v>
      </c>
      <c r="K2042">
        <v>40014</v>
      </c>
      <c r="Z2042" s="24">
        <v>6.93E-2</v>
      </c>
      <c r="AA2042" s="23">
        <v>3729</v>
      </c>
      <c r="AB2042" s="23">
        <v>1129</v>
      </c>
      <c r="AC2042" s="23">
        <v>0</v>
      </c>
      <c r="AD2042" s="23">
        <v>804</v>
      </c>
      <c r="AE2042" s="23">
        <v>18</v>
      </c>
      <c r="AF2042" s="23">
        <v>5680</v>
      </c>
      <c r="AG2042">
        <f t="shared" si="31"/>
        <v>1.5438347956714547E-6</v>
      </c>
    </row>
    <row r="2043" spans="1:33">
      <c r="A2043" t="s">
        <v>112</v>
      </c>
      <c r="B2043" t="s">
        <v>1</v>
      </c>
      <c r="C2043">
        <v>1989</v>
      </c>
      <c r="D2043">
        <v>0</v>
      </c>
      <c r="E2043">
        <v>1.98</v>
      </c>
      <c r="F2043">
        <v>32126</v>
      </c>
      <c r="G2043">
        <v>10104</v>
      </c>
      <c r="H2043">
        <v>0</v>
      </c>
      <c r="I2043">
        <v>3073</v>
      </c>
      <c r="J2043">
        <v>0</v>
      </c>
      <c r="K2043">
        <v>45303</v>
      </c>
      <c r="Z2043" s="24">
        <v>6.93E-2</v>
      </c>
      <c r="AA2043" s="23">
        <v>4050</v>
      </c>
      <c r="AB2043" s="23">
        <v>880</v>
      </c>
      <c r="AC2043" s="23">
        <v>0</v>
      </c>
      <c r="AD2043" s="23">
        <v>260</v>
      </c>
      <c r="AE2043" s="23">
        <v>560</v>
      </c>
      <c r="AF2043" s="23">
        <v>5750</v>
      </c>
      <c r="AG2043">
        <f t="shared" si="31"/>
        <v>1.5628609287167017E-6</v>
      </c>
    </row>
    <row r="2044" spans="1:33">
      <c r="A2044" t="s">
        <v>112</v>
      </c>
      <c r="B2044" t="s">
        <v>1</v>
      </c>
      <c r="C2044">
        <v>1990</v>
      </c>
      <c r="D2044">
        <v>0</v>
      </c>
      <c r="E2044">
        <v>3.2</v>
      </c>
      <c r="F2044">
        <v>33052</v>
      </c>
      <c r="G2044">
        <v>10998</v>
      </c>
      <c r="H2044">
        <v>0</v>
      </c>
      <c r="I2044">
        <v>294</v>
      </c>
      <c r="J2044">
        <v>2589</v>
      </c>
      <c r="K2044">
        <v>46933</v>
      </c>
      <c r="Z2044" s="24">
        <v>6.9400000000000003E-2</v>
      </c>
      <c r="AA2044" s="23">
        <v>2444</v>
      </c>
      <c r="AB2044" s="23">
        <v>132</v>
      </c>
      <c r="AC2044" s="23">
        <v>0</v>
      </c>
      <c r="AD2044" s="23">
        <v>0</v>
      </c>
      <c r="AE2044" s="23">
        <v>26</v>
      </c>
      <c r="AF2044" s="23">
        <v>2602</v>
      </c>
      <c r="AG2044">
        <f t="shared" si="31"/>
        <v>7.0722854548188824E-7</v>
      </c>
    </row>
    <row r="2045" spans="1:33">
      <c r="A2045" t="s">
        <v>112</v>
      </c>
      <c r="B2045" t="s">
        <v>1</v>
      </c>
      <c r="C2045">
        <v>1991</v>
      </c>
      <c r="D2045">
        <v>0</v>
      </c>
      <c r="E2045">
        <v>3.67</v>
      </c>
      <c r="F2045">
        <v>32989</v>
      </c>
      <c r="G2045">
        <v>10667</v>
      </c>
      <c r="H2045">
        <v>0</v>
      </c>
      <c r="I2045">
        <v>1517</v>
      </c>
      <c r="J2045">
        <v>1831</v>
      </c>
      <c r="K2045">
        <v>47004</v>
      </c>
      <c r="Z2045" s="24">
        <v>6.9400000000000003E-2</v>
      </c>
      <c r="AA2045" s="23">
        <v>31920</v>
      </c>
      <c r="AB2045" s="23">
        <v>14725</v>
      </c>
      <c r="AC2045" s="23">
        <v>0</v>
      </c>
      <c r="AD2045" s="23">
        <v>0</v>
      </c>
      <c r="AE2045" s="23">
        <v>8131</v>
      </c>
      <c r="AF2045" s="23">
        <v>54776</v>
      </c>
      <c r="AG2045">
        <f t="shared" si="31"/>
        <v>1.488822090980627E-5</v>
      </c>
    </row>
    <row r="2046" spans="1:33">
      <c r="A2046" t="s">
        <v>112</v>
      </c>
      <c r="B2046" t="s">
        <v>1</v>
      </c>
      <c r="C2046">
        <v>1992</v>
      </c>
      <c r="D2046">
        <v>0</v>
      </c>
      <c r="E2046">
        <v>7.41</v>
      </c>
      <c r="F2046">
        <v>31193</v>
      </c>
      <c r="G2046">
        <v>11460</v>
      </c>
      <c r="H2046">
        <v>0</v>
      </c>
      <c r="I2046">
        <v>1170</v>
      </c>
      <c r="J2046">
        <v>1083</v>
      </c>
      <c r="K2046">
        <v>44906</v>
      </c>
      <c r="Z2046" s="24">
        <v>6.9400000000000003E-2</v>
      </c>
      <c r="AA2046" s="23">
        <v>59933</v>
      </c>
      <c r="AB2046" s="23">
        <v>58991</v>
      </c>
      <c r="AC2046" s="23">
        <v>16758</v>
      </c>
      <c r="AD2046" s="23">
        <v>0</v>
      </c>
      <c r="AE2046" s="23">
        <v>47079</v>
      </c>
      <c r="AF2046" s="23">
        <v>182761</v>
      </c>
      <c r="AG2046">
        <f t="shared" si="31"/>
        <v>4.967478716403358E-5</v>
      </c>
    </row>
    <row r="2047" spans="1:33">
      <c r="A2047" t="s">
        <v>112</v>
      </c>
      <c r="B2047" t="s">
        <v>1</v>
      </c>
      <c r="C2047">
        <v>1993</v>
      </c>
      <c r="D2047">
        <v>0</v>
      </c>
      <c r="E2047">
        <v>0</v>
      </c>
      <c r="F2047">
        <v>35033</v>
      </c>
      <c r="G2047">
        <v>17313</v>
      </c>
      <c r="H2047">
        <v>1869</v>
      </c>
      <c r="I2047">
        <v>1156</v>
      </c>
      <c r="J2047">
        <v>1473</v>
      </c>
      <c r="K2047">
        <v>56844</v>
      </c>
      <c r="Z2047" s="24">
        <v>6.9400000000000003E-2</v>
      </c>
      <c r="AA2047" s="23">
        <v>517224</v>
      </c>
      <c r="AB2047" s="23">
        <v>83921</v>
      </c>
      <c r="AC2047" s="23">
        <v>109034</v>
      </c>
      <c r="AD2047" s="23">
        <v>0</v>
      </c>
      <c r="AE2047" s="23">
        <v>0</v>
      </c>
      <c r="AF2047" s="23">
        <v>710179</v>
      </c>
      <c r="AG2047">
        <f t="shared" si="31"/>
        <v>1.9302800199914755E-4</v>
      </c>
    </row>
    <row r="2048" spans="1:33">
      <c r="A2048" t="s">
        <v>112</v>
      </c>
      <c r="B2048" t="s">
        <v>1</v>
      </c>
      <c r="C2048">
        <v>1994</v>
      </c>
      <c r="D2048">
        <v>0</v>
      </c>
      <c r="E2048">
        <v>1.65</v>
      </c>
      <c r="F2048">
        <v>36590</v>
      </c>
      <c r="G2048">
        <v>13088</v>
      </c>
      <c r="H2048">
        <v>0</v>
      </c>
      <c r="I2048">
        <v>0</v>
      </c>
      <c r="J2048">
        <v>3928</v>
      </c>
      <c r="K2048">
        <v>53606</v>
      </c>
      <c r="Z2048" s="24">
        <v>6.9500000000000006E-2</v>
      </c>
      <c r="AA2048" s="23">
        <v>23143</v>
      </c>
      <c r="AB2048" s="23">
        <v>3709</v>
      </c>
      <c r="AC2048" s="23">
        <v>14112</v>
      </c>
      <c r="AD2048" s="23">
        <v>0</v>
      </c>
      <c r="AE2048" s="23">
        <v>158213</v>
      </c>
      <c r="AF2048" s="23">
        <v>199177</v>
      </c>
      <c r="AG2048">
        <f t="shared" si="31"/>
        <v>5.4136687165044604E-5</v>
      </c>
    </row>
    <row r="2049" spans="1:33">
      <c r="A2049" t="s">
        <v>112</v>
      </c>
      <c r="B2049" t="s">
        <v>1</v>
      </c>
      <c r="C2049">
        <v>1995</v>
      </c>
      <c r="D2049">
        <v>0</v>
      </c>
      <c r="E2049">
        <v>1.9</v>
      </c>
      <c r="F2049">
        <v>33623</v>
      </c>
      <c r="G2049">
        <v>13888</v>
      </c>
      <c r="H2049">
        <v>0</v>
      </c>
      <c r="I2049">
        <v>0</v>
      </c>
      <c r="J2049">
        <v>4122</v>
      </c>
      <c r="K2049">
        <v>51633</v>
      </c>
      <c r="Z2049" s="24">
        <v>6.9500000000000006E-2</v>
      </c>
      <c r="AA2049" s="23">
        <v>207909</v>
      </c>
      <c r="AB2049" s="23">
        <v>87107</v>
      </c>
      <c r="AC2049" s="23">
        <v>196035</v>
      </c>
      <c r="AD2049" s="23">
        <v>0</v>
      </c>
      <c r="AE2049" s="23">
        <v>0</v>
      </c>
      <c r="AF2049" s="23">
        <v>491051</v>
      </c>
      <c r="AG2049">
        <f t="shared" si="31"/>
        <v>1.3346859511430696E-4</v>
      </c>
    </row>
    <row r="2050" spans="1:33">
      <c r="A2050" t="s">
        <v>112</v>
      </c>
      <c r="B2050" t="s">
        <v>1</v>
      </c>
      <c r="C2050">
        <v>1996</v>
      </c>
      <c r="D2050">
        <v>0</v>
      </c>
      <c r="E2050">
        <v>6.51</v>
      </c>
      <c r="F2050">
        <v>36210</v>
      </c>
      <c r="G2050">
        <v>20680</v>
      </c>
      <c r="H2050">
        <v>0</v>
      </c>
      <c r="I2050">
        <v>0</v>
      </c>
      <c r="J2050">
        <v>3178</v>
      </c>
      <c r="K2050">
        <v>60068</v>
      </c>
      <c r="Z2050" s="24">
        <v>6.9599999999999995E-2</v>
      </c>
      <c r="AA2050" s="23">
        <v>1793</v>
      </c>
      <c r="AB2050" s="23">
        <v>1854</v>
      </c>
      <c r="AC2050" s="23">
        <v>242</v>
      </c>
      <c r="AD2050" s="23">
        <v>0</v>
      </c>
      <c r="AE2050" s="23">
        <v>0</v>
      </c>
      <c r="AF2050" s="23">
        <v>3889</v>
      </c>
      <c r="AG2050">
        <f t="shared" si="31"/>
        <v>1.057037591613783E-6</v>
      </c>
    </row>
    <row r="2051" spans="1:33">
      <c r="A2051" t="s">
        <v>112</v>
      </c>
      <c r="B2051" t="s">
        <v>1</v>
      </c>
      <c r="C2051">
        <v>1997</v>
      </c>
      <c r="D2051">
        <v>0</v>
      </c>
      <c r="E2051">
        <v>6.79</v>
      </c>
      <c r="F2051">
        <v>34119</v>
      </c>
      <c r="G2051">
        <v>13530</v>
      </c>
      <c r="H2051">
        <v>0</v>
      </c>
      <c r="I2051">
        <v>0</v>
      </c>
      <c r="J2051">
        <v>2850</v>
      </c>
      <c r="K2051">
        <v>50499</v>
      </c>
      <c r="Z2051" s="24">
        <v>6.9599999999999995E-2</v>
      </c>
      <c r="AA2051" s="23">
        <v>15516</v>
      </c>
      <c r="AB2051" s="23">
        <v>2331</v>
      </c>
      <c r="AC2051" s="23">
        <v>0</v>
      </c>
      <c r="AD2051" s="23">
        <v>0</v>
      </c>
      <c r="AE2051" s="23">
        <v>0</v>
      </c>
      <c r="AF2051" s="23">
        <v>17847</v>
      </c>
      <c r="AG2051">
        <f t="shared" ref="AG2051:AG2114" si="32">AF2051/AF$3340</f>
        <v>4.8508485208359953E-6</v>
      </c>
    </row>
    <row r="2052" spans="1:33">
      <c r="A2052" t="s">
        <v>112</v>
      </c>
      <c r="B2052" t="s">
        <v>1</v>
      </c>
      <c r="C2052">
        <v>1998</v>
      </c>
      <c r="D2052">
        <v>0</v>
      </c>
      <c r="E2052">
        <v>0.6</v>
      </c>
      <c r="F2052">
        <v>36055</v>
      </c>
      <c r="G2052">
        <v>14654</v>
      </c>
      <c r="H2052">
        <v>0</v>
      </c>
      <c r="I2052">
        <v>0</v>
      </c>
      <c r="J2052">
        <v>2909</v>
      </c>
      <c r="K2052">
        <v>53618</v>
      </c>
      <c r="Z2052" s="24">
        <v>6.9599999999999995E-2</v>
      </c>
      <c r="AA2052" s="23">
        <v>11570</v>
      </c>
      <c r="AB2052" s="23">
        <v>9462</v>
      </c>
      <c r="AC2052" s="23">
        <v>0</v>
      </c>
      <c r="AD2052" s="23">
        <v>0</v>
      </c>
      <c r="AE2052" s="23">
        <v>653</v>
      </c>
      <c r="AF2052" s="23">
        <v>21685</v>
      </c>
      <c r="AG2052">
        <f t="shared" si="32"/>
        <v>5.894024215516813E-6</v>
      </c>
    </row>
    <row r="2053" spans="1:33">
      <c r="A2053" t="s">
        <v>112</v>
      </c>
      <c r="B2053" t="s">
        <v>1</v>
      </c>
      <c r="C2053">
        <v>1999</v>
      </c>
      <c r="D2053">
        <v>0</v>
      </c>
      <c r="E2053">
        <v>8.83</v>
      </c>
      <c r="F2053">
        <v>34311</v>
      </c>
      <c r="G2053">
        <v>13786</v>
      </c>
      <c r="H2053">
        <v>0</v>
      </c>
      <c r="I2053">
        <v>0</v>
      </c>
      <c r="J2053">
        <v>3217</v>
      </c>
      <c r="K2053">
        <v>51314</v>
      </c>
      <c r="Z2053" s="24">
        <v>6.9599999999999995E-2</v>
      </c>
      <c r="AA2053" s="23">
        <v>233745</v>
      </c>
      <c r="AB2053" s="23">
        <v>61525</v>
      </c>
      <c r="AC2053" s="23">
        <v>50218</v>
      </c>
      <c r="AD2053" s="23">
        <v>569</v>
      </c>
      <c r="AE2053" s="23">
        <v>6371</v>
      </c>
      <c r="AF2053" s="23">
        <v>352428</v>
      </c>
      <c r="AG2053">
        <f t="shared" si="32"/>
        <v>9.5790600241003429E-5</v>
      </c>
    </row>
    <row r="2054" spans="1:33">
      <c r="A2054" t="s">
        <v>112</v>
      </c>
      <c r="B2054" t="s">
        <v>1</v>
      </c>
      <c r="C2054">
        <v>2000</v>
      </c>
      <c r="D2054">
        <v>0</v>
      </c>
      <c r="E2054">
        <v>0.64</v>
      </c>
      <c r="F2054">
        <v>38734</v>
      </c>
      <c r="G2054">
        <v>15475</v>
      </c>
      <c r="H2054">
        <v>0</v>
      </c>
      <c r="I2054">
        <v>0</v>
      </c>
      <c r="J2054">
        <v>3109</v>
      </c>
      <c r="K2054">
        <v>57318</v>
      </c>
      <c r="Z2054" s="24">
        <v>6.9699999999999998E-2</v>
      </c>
      <c r="AA2054" s="23">
        <v>18721</v>
      </c>
      <c r="AB2054" s="23">
        <v>24446</v>
      </c>
      <c r="AC2054" s="23">
        <v>4282</v>
      </c>
      <c r="AD2054" s="23">
        <v>164</v>
      </c>
      <c r="AE2054" s="23">
        <v>9866</v>
      </c>
      <c r="AF2054" s="23">
        <v>57479</v>
      </c>
      <c r="AG2054">
        <f t="shared" si="32"/>
        <v>1.5622901447253442E-5</v>
      </c>
    </row>
    <row r="2055" spans="1:33">
      <c r="A2055" t="s">
        <v>112</v>
      </c>
      <c r="B2055" t="s">
        <v>1</v>
      </c>
      <c r="C2055">
        <v>2001</v>
      </c>
      <c r="D2055">
        <v>0</v>
      </c>
      <c r="E2055">
        <v>0</v>
      </c>
      <c r="F2055">
        <v>36740</v>
      </c>
      <c r="G2055">
        <v>12263</v>
      </c>
      <c r="H2055">
        <v>0</v>
      </c>
      <c r="I2055">
        <v>0</v>
      </c>
      <c r="J2055">
        <v>3804</v>
      </c>
      <c r="K2055">
        <v>52807</v>
      </c>
      <c r="Z2055" s="24">
        <v>6.9699999999999998E-2</v>
      </c>
      <c r="AA2055" s="23">
        <v>82752</v>
      </c>
      <c r="AB2055" s="23">
        <v>140721</v>
      </c>
      <c r="AC2055" s="23">
        <v>87672</v>
      </c>
      <c r="AD2055" s="23">
        <v>0</v>
      </c>
      <c r="AE2055" s="23">
        <v>62122</v>
      </c>
      <c r="AF2055" s="23">
        <v>373267</v>
      </c>
      <c r="AG2055">
        <f t="shared" si="32"/>
        <v>1.014546800485734E-4</v>
      </c>
    </row>
    <row r="2056" spans="1:33">
      <c r="A2056" t="s">
        <v>112</v>
      </c>
      <c r="B2056" t="s">
        <v>1</v>
      </c>
      <c r="C2056">
        <v>2002</v>
      </c>
      <c r="D2056">
        <v>0</v>
      </c>
      <c r="E2056">
        <v>29.1</v>
      </c>
      <c r="F2056">
        <v>34402</v>
      </c>
      <c r="G2056">
        <v>5982</v>
      </c>
      <c r="H2056">
        <v>0</v>
      </c>
      <c r="I2056">
        <v>0</v>
      </c>
      <c r="J2056">
        <v>0</v>
      </c>
      <c r="K2056">
        <v>40384</v>
      </c>
      <c r="Z2056" s="24">
        <v>6.9699999999999998E-2</v>
      </c>
      <c r="AA2056" s="23">
        <v>368047</v>
      </c>
      <c r="AB2056" s="23">
        <v>75240</v>
      </c>
      <c r="AC2056" s="23">
        <v>86602</v>
      </c>
      <c r="AD2056" s="23">
        <v>0</v>
      </c>
      <c r="AE2056" s="23">
        <v>0</v>
      </c>
      <c r="AF2056" s="23">
        <v>529889</v>
      </c>
      <c r="AG2056">
        <f t="shared" si="32"/>
        <v>1.4402483733161119E-4</v>
      </c>
    </row>
    <row r="2057" spans="1:33">
      <c r="A2057" t="s">
        <v>112</v>
      </c>
      <c r="B2057" t="s">
        <v>1</v>
      </c>
      <c r="C2057">
        <v>2003</v>
      </c>
      <c r="D2057">
        <v>0</v>
      </c>
      <c r="E2057">
        <v>5</v>
      </c>
      <c r="F2057">
        <v>49995</v>
      </c>
      <c r="G2057">
        <v>5555</v>
      </c>
      <c r="H2057">
        <v>0</v>
      </c>
      <c r="I2057">
        <v>0</v>
      </c>
      <c r="J2057">
        <v>0</v>
      </c>
      <c r="K2057">
        <v>55550</v>
      </c>
      <c r="Z2057" s="24">
        <v>6.9800000000000001E-2</v>
      </c>
      <c r="AA2057" s="23">
        <v>36280</v>
      </c>
      <c r="AB2057" s="23">
        <v>40862</v>
      </c>
      <c r="AC2057" s="23">
        <v>0</v>
      </c>
      <c r="AD2057" s="23">
        <v>0</v>
      </c>
      <c r="AE2057" s="23">
        <v>0</v>
      </c>
      <c r="AF2057" s="23">
        <v>77142</v>
      </c>
      <c r="AG2057">
        <f t="shared" si="32"/>
        <v>2.096734221966327E-5</v>
      </c>
    </row>
    <row r="2058" spans="1:33">
      <c r="A2058" t="s">
        <v>112</v>
      </c>
      <c r="B2058" t="s">
        <v>1</v>
      </c>
      <c r="C2058">
        <v>2004</v>
      </c>
      <c r="D2058">
        <v>0</v>
      </c>
      <c r="E2058">
        <v>6.69</v>
      </c>
      <c r="F2058">
        <v>38372</v>
      </c>
      <c r="G2058">
        <v>16960</v>
      </c>
      <c r="H2058">
        <v>0</v>
      </c>
      <c r="I2058">
        <v>0</v>
      </c>
      <c r="J2058">
        <v>0</v>
      </c>
      <c r="K2058">
        <v>55332</v>
      </c>
      <c r="Z2058" s="24">
        <v>6.9800000000000001E-2</v>
      </c>
      <c r="AA2058" s="23">
        <v>98855</v>
      </c>
      <c r="AB2058" s="23">
        <v>8211</v>
      </c>
      <c r="AC2058" s="23">
        <v>3384</v>
      </c>
      <c r="AD2058" s="23">
        <v>0</v>
      </c>
      <c r="AE2058" s="23">
        <v>6829</v>
      </c>
      <c r="AF2058" s="23">
        <v>117279</v>
      </c>
      <c r="AG2058">
        <f t="shared" si="32"/>
        <v>3.1876655105907141E-5</v>
      </c>
    </row>
    <row r="2059" spans="1:33">
      <c r="A2059" t="s">
        <v>112</v>
      </c>
      <c r="B2059" t="s">
        <v>1</v>
      </c>
      <c r="C2059">
        <v>2005</v>
      </c>
      <c r="D2059">
        <v>0</v>
      </c>
      <c r="E2059">
        <v>4.93</v>
      </c>
      <c r="F2059">
        <v>39390</v>
      </c>
      <c r="G2059">
        <v>18280</v>
      </c>
      <c r="H2059">
        <v>0</v>
      </c>
      <c r="I2059">
        <v>0</v>
      </c>
      <c r="J2059">
        <v>0</v>
      </c>
      <c r="K2059">
        <v>57670</v>
      </c>
      <c r="Z2059" s="24">
        <v>6.9800000000000001E-2</v>
      </c>
      <c r="AA2059" s="23">
        <v>198998</v>
      </c>
      <c r="AB2059" s="23">
        <v>114498</v>
      </c>
      <c r="AC2059" s="23">
        <v>89545</v>
      </c>
      <c r="AD2059" s="23">
        <v>1769</v>
      </c>
      <c r="AE2059" s="23">
        <v>2105</v>
      </c>
      <c r="AF2059" s="23">
        <v>406915</v>
      </c>
      <c r="AG2059">
        <f t="shared" si="32"/>
        <v>1.1060027040152289E-4</v>
      </c>
    </row>
    <row r="2060" spans="1:33">
      <c r="A2060" t="s">
        <v>112</v>
      </c>
      <c r="B2060" t="s">
        <v>1</v>
      </c>
      <c r="C2060">
        <v>2006</v>
      </c>
      <c r="D2060">
        <v>0</v>
      </c>
      <c r="E2060">
        <v>8.0500000000000007</v>
      </c>
      <c r="F2060">
        <v>40072</v>
      </c>
      <c r="G2060">
        <v>17003</v>
      </c>
      <c r="H2060">
        <v>0</v>
      </c>
      <c r="I2060">
        <v>0</v>
      </c>
      <c r="J2060">
        <v>0</v>
      </c>
      <c r="K2060">
        <v>57075</v>
      </c>
      <c r="Z2060" s="24">
        <v>6.9800000000000001E-2</v>
      </c>
      <c r="AA2060" s="23">
        <v>3781924</v>
      </c>
      <c r="AB2060" s="23">
        <v>3705563</v>
      </c>
      <c r="AC2060" s="23">
        <v>3899017</v>
      </c>
      <c r="AD2060" s="23">
        <v>19589</v>
      </c>
      <c r="AE2060" s="23">
        <v>0</v>
      </c>
      <c r="AF2060" s="23">
        <v>11406093</v>
      </c>
      <c r="AG2060">
        <f t="shared" si="32"/>
        <v>3.1001977563494035E-3</v>
      </c>
    </row>
    <row r="2061" spans="1:33">
      <c r="A2061" t="s">
        <v>113</v>
      </c>
      <c r="B2061" t="s">
        <v>1</v>
      </c>
      <c r="C2061">
        <v>1988</v>
      </c>
      <c r="D2061">
        <v>0</v>
      </c>
      <c r="E2061">
        <v>4.8</v>
      </c>
      <c r="F2061">
        <v>58913</v>
      </c>
      <c r="G2061">
        <v>16114</v>
      </c>
      <c r="H2061">
        <v>26339</v>
      </c>
      <c r="I2061">
        <v>358</v>
      </c>
      <c r="J2061">
        <v>10045</v>
      </c>
      <c r="K2061">
        <v>111769</v>
      </c>
      <c r="Z2061" s="24">
        <v>6.9900000000000004E-2</v>
      </c>
      <c r="AA2061" s="23">
        <v>21910</v>
      </c>
      <c r="AB2061" s="23">
        <v>18816</v>
      </c>
      <c r="AC2061" s="23">
        <v>27157</v>
      </c>
      <c r="AD2061" s="23">
        <v>0</v>
      </c>
      <c r="AE2061" s="23">
        <v>0</v>
      </c>
      <c r="AF2061" s="23">
        <v>67883</v>
      </c>
      <c r="AG2061">
        <f t="shared" si="32"/>
        <v>1.8450728421578411E-5</v>
      </c>
    </row>
    <row r="2062" spans="1:33">
      <c r="A2062" t="s">
        <v>113</v>
      </c>
      <c r="B2062" t="s">
        <v>1</v>
      </c>
      <c r="C2062">
        <v>1989</v>
      </c>
      <c r="D2062">
        <v>0</v>
      </c>
      <c r="E2062">
        <v>4.4400000000000004</v>
      </c>
      <c r="F2062">
        <v>60400</v>
      </c>
      <c r="G2062">
        <v>16600</v>
      </c>
      <c r="H2062">
        <v>26000</v>
      </c>
      <c r="I2062">
        <v>400</v>
      </c>
      <c r="J2062">
        <v>8400</v>
      </c>
      <c r="K2062">
        <v>111800</v>
      </c>
      <c r="Z2062" s="24">
        <v>6.9900000000000004E-2</v>
      </c>
      <c r="AA2062" s="23">
        <v>65617</v>
      </c>
      <c r="AB2062" s="23">
        <v>27381</v>
      </c>
      <c r="AC2062" s="23">
        <v>14600</v>
      </c>
      <c r="AD2062" s="23">
        <v>401</v>
      </c>
      <c r="AE2062" s="23">
        <v>240</v>
      </c>
      <c r="AF2062" s="23">
        <v>108239</v>
      </c>
      <c r="AG2062">
        <f t="shared" si="32"/>
        <v>2.9419565924063837E-5</v>
      </c>
    </row>
    <row r="2063" spans="1:33">
      <c r="A2063" t="s">
        <v>113</v>
      </c>
      <c r="B2063" t="s">
        <v>1</v>
      </c>
      <c r="C2063">
        <v>1990</v>
      </c>
      <c r="D2063">
        <v>0</v>
      </c>
      <c r="E2063">
        <v>1.74</v>
      </c>
      <c r="F2063">
        <v>60000</v>
      </c>
      <c r="G2063">
        <v>17000</v>
      </c>
      <c r="H2063">
        <v>27000</v>
      </c>
      <c r="I2063">
        <v>400</v>
      </c>
      <c r="J2063">
        <v>8600</v>
      </c>
      <c r="K2063">
        <v>113000</v>
      </c>
      <c r="Z2063" s="24">
        <v>6.9900000000000004E-2</v>
      </c>
      <c r="AA2063" s="23">
        <v>109617</v>
      </c>
      <c r="AB2063" s="23">
        <v>25273</v>
      </c>
      <c r="AC2063" s="23">
        <v>32009</v>
      </c>
      <c r="AD2063" s="23">
        <v>516</v>
      </c>
      <c r="AE2063" s="23">
        <v>490</v>
      </c>
      <c r="AF2063" s="23">
        <v>167905</v>
      </c>
      <c r="AG2063">
        <f t="shared" si="32"/>
        <v>4.5636898128030918E-5</v>
      </c>
    </row>
    <row r="2064" spans="1:33">
      <c r="A2064" t="s">
        <v>113</v>
      </c>
      <c r="B2064" t="s">
        <v>1</v>
      </c>
      <c r="C2064">
        <v>1991</v>
      </c>
      <c r="D2064">
        <v>0</v>
      </c>
      <c r="E2064">
        <v>4.57</v>
      </c>
      <c r="F2064">
        <v>62000</v>
      </c>
      <c r="G2064">
        <v>16000</v>
      </c>
      <c r="H2064">
        <v>25000</v>
      </c>
      <c r="I2064">
        <v>400</v>
      </c>
      <c r="J2064">
        <v>7300</v>
      </c>
      <c r="K2064">
        <v>110700</v>
      </c>
      <c r="Z2064" s="24">
        <v>6.9900000000000004E-2</v>
      </c>
      <c r="AA2064" s="23">
        <v>167287</v>
      </c>
      <c r="AB2064" s="23">
        <v>24728</v>
      </c>
      <c r="AC2064" s="23">
        <v>23608</v>
      </c>
      <c r="AD2064" s="23">
        <v>464</v>
      </c>
      <c r="AE2064" s="23">
        <v>164</v>
      </c>
      <c r="AF2064" s="23">
        <v>216251</v>
      </c>
      <c r="AG2064">
        <f t="shared" si="32"/>
        <v>5.877743281668095E-5</v>
      </c>
    </row>
    <row r="2065" spans="1:33">
      <c r="A2065" t="s">
        <v>113</v>
      </c>
      <c r="B2065" t="s">
        <v>1</v>
      </c>
      <c r="C2065">
        <v>1992</v>
      </c>
      <c r="D2065">
        <v>0</v>
      </c>
      <c r="E2065">
        <v>5.45</v>
      </c>
      <c r="F2065">
        <v>57000</v>
      </c>
      <c r="G2065">
        <v>15000</v>
      </c>
      <c r="H2065">
        <v>23000</v>
      </c>
      <c r="I2065">
        <v>400</v>
      </c>
      <c r="J2065">
        <v>8600</v>
      </c>
      <c r="K2065">
        <v>104000</v>
      </c>
      <c r="Z2065" s="24">
        <v>6.9900000000000004E-2</v>
      </c>
      <c r="AA2065" s="23">
        <v>146813</v>
      </c>
      <c r="AB2065" s="23">
        <v>72428</v>
      </c>
      <c r="AC2065" s="23">
        <v>32958</v>
      </c>
      <c r="AD2065" s="23">
        <v>332</v>
      </c>
      <c r="AE2065" s="23">
        <v>0</v>
      </c>
      <c r="AF2065" s="23">
        <v>252531</v>
      </c>
      <c r="AG2065">
        <f t="shared" si="32"/>
        <v>6.8638405772131718E-5</v>
      </c>
    </row>
    <row r="2066" spans="1:33">
      <c r="A2066" t="s">
        <v>113</v>
      </c>
      <c r="B2066" t="s">
        <v>1</v>
      </c>
      <c r="C2066">
        <v>1993</v>
      </c>
      <c r="D2066">
        <v>0</v>
      </c>
      <c r="E2066">
        <v>4.4000000000000004</v>
      </c>
      <c r="F2066">
        <v>63000</v>
      </c>
      <c r="G2066">
        <v>17000</v>
      </c>
      <c r="H2066">
        <v>25000</v>
      </c>
      <c r="I2066">
        <v>400</v>
      </c>
      <c r="J2066">
        <v>5660</v>
      </c>
      <c r="K2066">
        <v>111060</v>
      </c>
      <c r="Z2066" s="24">
        <v>7.0000000000000007E-2</v>
      </c>
      <c r="AA2066" s="23">
        <v>5255</v>
      </c>
      <c r="AB2066" s="23">
        <v>2905</v>
      </c>
      <c r="AC2066" s="23">
        <v>0</v>
      </c>
      <c r="AD2066" s="23">
        <v>21</v>
      </c>
      <c r="AE2066" s="23">
        <v>0</v>
      </c>
      <c r="AF2066" s="23">
        <v>8181</v>
      </c>
      <c r="AG2066">
        <f t="shared" si="32"/>
        <v>2.2236113491880584E-6</v>
      </c>
    </row>
    <row r="2067" spans="1:33">
      <c r="A2067" t="s">
        <v>113</v>
      </c>
      <c r="B2067" t="s">
        <v>1</v>
      </c>
      <c r="C2067">
        <v>1994</v>
      </c>
      <c r="D2067">
        <v>0</v>
      </c>
      <c r="E2067">
        <v>4.26</v>
      </c>
      <c r="F2067">
        <v>59664</v>
      </c>
      <c r="G2067">
        <v>16137</v>
      </c>
      <c r="H2067">
        <v>26250</v>
      </c>
      <c r="I2067">
        <v>396</v>
      </c>
      <c r="J2067">
        <v>8322</v>
      </c>
      <c r="K2067">
        <v>110769</v>
      </c>
      <c r="Z2067" s="24">
        <v>7.0000000000000007E-2</v>
      </c>
      <c r="AA2067" s="23">
        <v>6000</v>
      </c>
      <c r="AB2067" s="23">
        <v>2500</v>
      </c>
      <c r="AC2067" s="23">
        <v>0</v>
      </c>
      <c r="AD2067" s="23">
        <v>0</v>
      </c>
      <c r="AE2067" s="23">
        <v>0</v>
      </c>
      <c r="AF2067" s="23">
        <v>8500</v>
      </c>
      <c r="AG2067">
        <f t="shared" si="32"/>
        <v>2.3103161554942547E-6</v>
      </c>
    </row>
    <row r="2068" spans="1:33">
      <c r="A2068" t="s">
        <v>113</v>
      </c>
      <c r="B2068" t="s">
        <v>1</v>
      </c>
      <c r="C2068">
        <v>1995</v>
      </c>
      <c r="D2068">
        <v>0</v>
      </c>
      <c r="E2068">
        <v>3.76</v>
      </c>
      <c r="F2068">
        <v>58046</v>
      </c>
      <c r="G2068">
        <v>15833</v>
      </c>
      <c r="H2068">
        <v>24337</v>
      </c>
      <c r="I2068">
        <v>398</v>
      </c>
      <c r="J2068">
        <v>7334</v>
      </c>
      <c r="K2068">
        <v>105948</v>
      </c>
      <c r="Z2068" s="24">
        <v>7.0000000000000007E-2</v>
      </c>
      <c r="AA2068" s="23">
        <v>9020</v>
      </c>
      <c r="AB2068" s="23">
        <v>1680</v>
      </c>
      <c r="AC2068" s="23">
        <v>0</v>
      </c>
      <c r="AD2068" s="23">
        <v>0</v>
      </c>
      <c r="AE2068" s="23">
        <v>0</v>
      </c>
      <c r="AF2068" s="23">
        <v>10700</v>
      </c>
      <c r="AG2068">
        <f t="shared" si="32"/>
        <v>2.9082803369162969E-6</v>
      </c>
    </row>
    <row r="2069" spans="1:33">
      <c r="A2069" t="s">
        <v>113</v>
      </c>
      <c r="B2069" t="s">
        <v>1</v>
      </c>
      <c r="C2069">
        <v>1996</v>
      </c>
      <c r="D2069">
        <v>0</v>
      </c>
      <c r="E2069">
        <v>6.11</v>
      </c>
      <c r="F2069">
        <v>63721</v>
      </c>
      <c r="G2069">
        <v>17532</v>
      </c>
      <c r="H2069">
        <v>26914</v>
      </c>
      <c r="I2069">
        <v>399</v>
      </c>
      <c r="J2069">
        <v>4501</v>
      </c>
      <c r="K2069">
        <v>113067</v>
      </c>
      <c r="Z2069" s="24">
        <v>7.0099999999999996E-2</v>
      </c>
      <c r="AA2069" s="23">
        <v>3937</v>
      </c>
      <c r="AB2069" s="23">
        <v>0</v>
      </c>
      <c r="AC2069" s="23">
        <v>0</v>
      </c>
      <c r="AD2069" s="23">
        <v>0</v>
      </c>
      <c r="AE2069" s="23">
        <v>0</v>
      </c>
      <c r="AF2069" s="23">
        <v>3937</v>
      </c>
      <c r="AG2069">
        <f t="shared" si="32"/>
        <v>1.0700840828448095E-6</v>
      </c>
    </row>
    <row r="2070" spans="1:33">
      <c r="A2070" t="s">
        <v>113</v>
      </c>
      <c r="B2070" t="s">
        <v>1</v>
      </c>
      <c r="C2070">
        <v>1997</v>
      </c>
      <c r="D2070">
        <v>0</v>
      </c>
      <c r="E2070">
        <v>0</v>
      </c>
      <c r="F2070">
        <v>62383</v>
      </c>
      <c r="G2070">
        <v>16935</v>
      </c>
      <c r="H2070">
        <v>29839</v>
      </c>
      <c r="I2070">
        <v>405</v>
      </c>
      <c r="J2070">
        <v>8571</v>
      </c>
      <c r="K2070">
        <v>118133</v>
      </c>
      <c r="Z2070" s="24">
        <v>7.0099999999999996E-2</v>
      </c>
      <c r="AA2070" s="23">
        <v>19555</v>
      </c>
      <c r="AB2070" s="23">
        <v>15522</v>
      </c>
      <c r="AC2070" s="23">
        <v>0</v>
      </c>
      <c r="AD2070" s="23">
        <v>36</v>
      </c>
      <c r="AE2070" s="23">
        <v>1988</v>
      </c>
      <c r="AF2070" s="23">
        <v>37101</v>
      </c>
      <c r="AG2070">
        <f t="shared" si="32"/>
        <v>1.0084122315881452E-5</v>
      </c>
    </row>
    <row r="2071" spans="1:33">
      <c r="A2071" t="s">
        <v>113</v>
      </c>
      <c r="B2071" t="s">
        <v>1</v>
      </c>
      <c r="C2071">
        <v>1998</v>
      </c>
      <c r="D2071">
        <v>0</v>
      </c>
      <c r="E2071">
        <v>1.05</v>
      </c>
      <c r="F2071">
        <v>60650</v>
      </c>
      <c r="G2071">
        <v>14323</v>
      </c>
      <c r="H2071">
        <v>26901</v>
      </c>
      <c r="I2071">
        <v>406</v>
      </c>
      <c r="J2071">
        <v>9118</v>
      </c>
      <c r="K2071">
        <v>111398</v>
      </c>
      <c r="Z2071" s="24">
        <v>7.0099999999999996E-2</v>
      </c>
      <c r="AA2071" s="23">
        <v>113984</v>
      </c>
      <c r="AB2071" s="23">
        <v>45270</v>
      </c>
      <c r="AC2071" s="23">
        <v>35697</v>
      </c>
      <c r="AD2071" s="23">
        <v>0</v>
      </c>
      <c r="AE2071" s="23">
        <v>479</v>
      </c>
      <c r="AF2071" s="23">
        <v>195430</v>
      </c>
      <c r="AG2071">
        <f t="shared" si="32"/>
        <v>5.311824544332261E-5</v>
      </c>
    </row>
    <row r="2072" spans="1:33">
      <c r="A2072" t="s">
        <v>113</v>
      </c>
      <c r="B2072" t="s">
        <v>1</v>
      </c>
      <c r="C2072">
        <v>1999</v>
      </c>
      <c r="D2072">
        <v>0</v>
      </c>
      <c r="E2072">
        <v>5.95</v>
      </c>
      <c r="F2072">
        <v>60785</v>
      </c>
      <c r="G2072">
        <v>14444</v>
      </c>
      <c r="H2072">
        <v>26180</v>
      </c>
      <c r="I2072">
        <v>400</v>
      </c>
      <c r="J2072">
        <v>10726</v>
      </c>
      <c r="K2072">
        <v>112535</v>
      </c>
      <c r="Z2072" s="24">
        <v>7.0099999999999996E-2</v>
      </c>
      <c r="AA2072" s="23">
        <v>147001</v>
      </c>
      <c r="AB2072" s="23">
        <v>67510</v>
      </c>
      <c r="AC2072" s="23">
        <v>43448</v>
      </c>
      <c r="AD2072" s="23">
        <v>287</v>
      </c>
      <c r="AE2072" s="23">
        <v>2520</v>
      </c>
      <c r="AF2072" s="23">
        <v>260766</v>
      </c>
      <c r="AG2072">
        <f t="shared" si="32"/>
        <v>7.0876694423954676E-5</v>
      </c>
    </row>
    <row r="2073" spans="1:33">
      <c r="A2073" t="s">
        <v>113</v>
      </c>
      <c r="B2073" t="s">
        <v>1</v>
      </c>
      <c r="C2073">
        <v>2000</v>
      </c>
      <c r="D2073">
        <v>0</v>
      </c>
      <c r="E2073">
        <v>5.33</v>
      </c>
      <c r="F2073">
        <v>62111</v>
      </c>
      <c r="G2073">
        <v>15310</v>
      </c>
      <c r="H2073">
        <v>28349</v>
      </c>
      <c r="I2073">
        <v>401</v>
      </c>
      <c r="J2073">
        <v>8924</v>
      </c>
      <c r="K2073">
        <v>115095</v>
      </c>
      <c r="Z2073" s="24">
        <v>7.0199999999999999E-2</v>
      </c>
      <c r="AA2073" s="23">
        <v>19614</v>
      </c>
      <c r="AB2073" s="23">
        <v>32174</v>
      </c>
      <c r="AC2073" s="23">
        <v>4086</v>
      </c>
      <c r="AD2073" s="23">
        <v>0</v>
      </c>
      <c r="AE2073" s="23">
        <v>0</v>
      </c>
      <c r="AF2073" s="23">
        <v>55874</v>
      </c>
      <c r="AG2073">
        <f t="shared" si="32"/>
        <v>1.5186659396715998E-5</v>
      </c>
    </row>
    <row r="2074" spans="1:33">
      <c r="A2074" t="s">
        <v>113</v>
      </c>
      <c r="B2074" t="s">
        <v>1</v>
      </c>
      <c r="C2074">
        <v>2001</v>
      </c>
      <c r="D2074">
        <v>0</v>
      </c>
      <c r="E2074">
        <v>1.54</v>
      </c>
      <c r="F2074">
        <v>64074</v>
      </c>
      <c r="G2074">
        <v>15127</v>
      </c>
      <c r="H2074">
        <v>29429</v>
      </c>
      <c r="I2074">
        <v>0</v>
      </c>
      <c r="J2074">
        <v>8690</v>
      </c>
      <c r="K2074">
        <v>117320</v>
      </c>
      <c r="Z2074" s="24">
        <v>7.0300000000000001E-2</v>
      </c>
      <c r="AA2074" s="23">
        <v>42804</v>
      </c>
      <c r="AB2074" s="23">
        <v>3225</v>
      </c>
      <c r="AC2074" s="23">
        <v>21129</v>
      </c>
      <c r="AD2074" s="23">
        <v>391</v>
      </c>
      <c r="AE2074" s="23">
        <v>0</v>
      </c>
      <c r="AF2074" s="23">
        <v>67549</v>
      </c>
      <c r="AG2074">
        <f t="shared" si="32"/>
        <v>1.8359946586762517E-5</v>
      </c>
    </row>
    <row r="2075" spans="1:33">
      <c r="A2075" t="s">
        <v>113</v>
      </c>
      <c r="B2075" t="s">
        <v>1</v>
      </c>
      <c r="C2075">
        <v>2002</v>
      </c>
      <c r="D2075">
        <v>0</v>
      </c>
      <c r="E2075">
        <v>4.78</v>
      </c>
      <c r="F2075">
        <v>62289</v>
      </c>
      <c r="G2075">
        <v>14164</v>
      </c>
      <c r="H2075">
        <v>28045</v>
      </c>
      <c r="I2075">
        <v>0</v>
      </c>
      <c r="J2075">
        <v>9281</v>
      </c>
      <c r="K2075">
        <v>113779</v>
      </c>
      <c r="Z2075" s="24">
        <v>7.0300000000000001E-2</v>
      </c>
      <c r="AA2075" s="23">
        <v>193095</v>
      </c>
      <c r="AB2075" s="23">
        <v>59317</v>
      </c>
      <c r="AC2075" s="23">
        <v>28921</v>
      </c>
      <c r="AD2075" s="23">
        <v>476</v>
      </c>
      <c r="AE2075" s="23">
        <v>5735</v>
      </c>
      <c r="AF2075" s="23">
        <v>287544</v>
      </c>
      <c r="AG2075">
        <f t="shared" si="32"/>
        <v>7.8155005719463517E-5</v>
      </c>
    </row>
    <row r="2076" spans="1:33">
      <c r="A2076" t="s">
        <v>113</v>
      </c>
      <c r="B2076" t="s">
        <v>1</v>
      </c>
      <c r="C2076">
        <v>2003</v>
      </c>
      <c r="D2076">
        <v>0</v>
      </c>
      <c r="E2076">
        <v>5.8</v>
      </c>
      <c r="F2076">
        <v>59983</v>
      </c>
      <c r="G2076">
        <v>22175</v>
      </c>
      <c r="H2076">
        <v>27760</v>
      </c>
      <c r="I2076">
        <v>0</v>
      </c>
      <c r="J2076">
        <v>0</v>
      </c>
      <c r="K2076">
        <v>109918</v>
      </c>
      <c r="Z2076" s="24">
        <v>7.0400000000000004E-2</v>
      </c>
      <c r="AA2076" s="23">
        <v>7683</v>
      </c>
      <c r="AB2076" s="23">
        <v>3252</v>
      </c>
      <c r="AC2076" s="23">
        <v>0</v>
      </c>
      <c r="AD2076" s="23">
        <v>0</v>
      </c>
      <c r="AE2076" s="23">
        <v>1877</v>
      </c>
      <c r="AF2076" s="23">
        <v>12812</v>
      </c>
      <c r="AG2076">
        <f t="shared" si="32"/>
        <v>3.4823259510814578E-6</v>
      </c>
    </row>
    <row r="2077" spans="1:33">
      <c r="A2077" t="s">
        <v>113</v>
      </c>
      <c r="B2077" t="s">
        <v>1</v>
      </c>
      <c r="C2077">
        <v>2004</v>
      </c>
      <c r="D2077">
        <v>0</v>
      </c>
      <c r="E2077">
        <v>5.25</v>
      </c>
      <c r="F2077">
        <v>60586</v>
      </c>
      <c r="G2077">
        <v>21625</v>
      </c>
      <c r="H2077">
        <v>27784</v>
      </c>
      <c r="I2077">
        <v>0</v>
      </c>
      <c r="J2077">
        <v>0</v>
      </c>
      <c r="K2077">
        <v>109995</v>
      </c>
      <c r="Z2077" s="24">
        <v>7.0400000000000004E-2</v>
      </c>
      <c r="AA2077" s="23">
        <v>16780</v>
      </c>
      <c r="AB2077" s="23">
        <v>1600</v>
      </c>
      <c r="AC2077" s="23">
        <v>0</v>
      </c>
      <c r="AD2077" s="23">
        <v>0</v>
      </c>
      <c r="AE2077" s="23">
        <v>0</v>
      </c>
      <c r="AF2077" s="23">
        <v>18380</v>
      </c>
      <c r="AG2077">
        <f t="shared" si="32"/>
        <v>4.9957189338805173E-6</v>
      </c>
    </row>
    <row r="2078" spans="1:33">
      <c r="A2078" t="s">
        <v>113</v>
      </c>
      <c r="B2078" t="s">
        <v>1</v>
      </c>
      <c r="C2078">
        <v>2005</v>
      </c>
      <c r="D2078">
        <v>0</v>
      </c>
      <c r="E2078">
        <v>6.39</v>
      </c>
      <c r="F2078">
        <v>59932</v>
      </c>
      <c r="G2078">
        <v>23209</v>
      </c>
      <c r="H2078">
        <v>26728</v>
      </c>
      <c r="I2078">
        <v>0</v>
      </c>
      <c r="J2078">
        <v>0</v>
      </c>
      <c r="K2078">
        <v>109869</v>
      </c>
      <c r="Z2078" s="24">
        <v>7.0400000000000004E-2</v>
      </c>
      <c r="AA2078" s="23">
        <v>16771</v>
      </c>
      <c r="AB2078" s="23">
        <v>8687</v>
      </c>
      <c r="AC2078" s="23">
        <v>0</v>
      </c>
      <c r="AD2078" s="23">
        <v>122</v>
      </c>
      <c r="AE2078" s="23">
        <v>9341</v>
      </c>
      <c r="AF2078" s="23">
        <v>34921</v>
      </c>
      <c r="AG2078">
        <f t="shared" si="32"/>
        <v>9.4915941724723364E-6</v>
      </c>
    </row>
    <row r="2079" spans="1:33">
      <c r="A2079" t="s">
        <v>113</v>
      </c>
      <c r="B2079" t="s">
        <v>1</v>
      </c>
      <c r="C2079">
        <v>2006</v>
      </c>
      <c r="D2079">
        <v>0</v>
      </c>
      <c r="E2079">
        <v>5.79</v>
      </c>
      <c r="F2079">
        <v>61297</v>
      </c>
      <c r="G2079">
        <v>21119</v>
      </c>
      <c r="H2079">
        <v>23624</v>
      </c>
      <c r="I2079">
        <v>0</v>
      </c>
      <c r="J2079">
        <v>0</v>
      </c>
      <c r="K2079">
        <v>106040</v>
      </c>
      <c r="Z2079" s="24">
        <v>7.0400000000000004E-2</v>
      </c>
      <c r="AA2079" s="23">
        <v>108630</v>
      </c>
      <c r="AB2079" s="23">
        <v>47924</v>
      </c>
      <c r="AC2079" s="23">
        <v>0</v>
      </c>
      <c r="AD2079" s="23">
        <v>144</v>
      </c>
      <c r="AE2079" s="23">
        <v>0</v>
      </c>
      <c r="AF2079" s="23">
        <v>156698</v>
      </c>
      <c r="AG2079">
        <f t="shared" si="32"/>
        <v>4.2590814227486904E-5</v>
      </c>
    </row>
    <row r="2080" spans="1:33">
      <c r="A2080" t="s">
        <v>114</v>
      </c>
      <c r="B2080" t="s">
        <v>1</v>
      </c>
      <c r="C2080">
        <v>1988</v>
      </c>
      <c r="D2080">
        <v>0</v>
      </c>
      <c r="E2080">
        <v>23.2</v>
      </c>
      <c r="F2080">
        <v>507</v>
      </c>
      <c r="G2080">
        <v>108</v>
      </c>
      <c r="H2080">
        <v>0</v>
      </c>
      <c r="I2080">
        <v>0</v>
      </c>
      <c r="J2080">
        <v>90</v>
      </c>
      <c r="K2080">
        <v>705</v>
      </c>
      <c r="Z2080" s="24">
        <v>7.0499999999999993E-2</v>
      </c>
      <c r="AA2080" s="23">
        <v>15172</v>
      </c>
      <c r="AB2080" s="23">
        <v>14648</v>
      </c>
      <c r="AC2080" s="23">
        <v>0</v>
      </c>
      <c r="AD2080" s="23">
        <v>35</v>
      </c>
      <c r="AE2080" s="23">
        <v>5170</v>
      </c>
      <c r="AF2080" s="23">
        <v>35025</v>
      </c>
      <c r="AG2080">
        <f t="shared" si="32"/>
        <v>9.5198615701395608E-6</v>
      </c>
    </row>
    <row r="2081" spans="1:33">
      <c r="A2081" t="s">
        <v>114</v>
      </c>
      <c r="B2081" t="s">
        <v>1</v>
      </c>
      <c r="C2081">
        <v>1989</v>
      </c>
      <c r="D2081">
        <v>0</v>
      </c>
      <c r="E2081">
        <v>23.23</v>
      </c>
      <c r="F2081">
        <v>507</v>
      </c>
      <c r="G2081">
        <v>107</v>
      </c>
      <c r="H2081">
        <v>0</v>
      </c>
      <c r="I2081">
        <v>0</v>
      </c>
      <c r="J2081">
        <v>90</v>
      </c>
      <c r="K2081">
        <v>704</v>
      </c>
      <c r="Z2081" s="24">
        <v>7.0499999999999993E-2</v>
      </c>
      <c r="AA2081" s="23">
        <v>34878</v>
      </c>
      <c r="AB2081" s="23">
        <v>9866</v>
      </c>
      <c r="AC2081" s="23">
        <v>0</v>
      </c>
      <c r="AD2081" s="23">
        <v>0</v>
      </c>
      <c r="AE2081" s="23">
        <v>0</v>
      </c>
      <c r="AF2081" s="23">
        <v>44744</v>
      </c>
      <c r="AG2081">
        <f t="shared" si="32"/>
        <v>1.2161504242521756E-5</v>
      </c>
    </row>
    <row r="2082" spans="1:33">
      <c r="A2082" t="s">
        <v>114</v>
      </c>
      <c r="B2082" t="s">
        <v>1</v>
      </c>
      <c r="C2082">
        <v>1990</v>
      </c>
      <c r="D2082">
        <v>0</v>
      </c>
      <c r="E2082">
        <v>23.23</v>
      </c>
      <c r="F2082">
        <v>507</v>
      </c>
      <c r="G2082">
        <v>107</v>
      </c>
      <c r="H2082">
        <v>0</v>
      </c>
      <c r="I2082">
        <v>0</v>
      </c>
      <c r="J2082">
        <v>90</v>
      </c>
      <c r="K2082">
        <v>704</v>
      </c>
      <c r="Z2082" s="24">
        <v>7.0499999999999993E-2</v>
      </c>
      <c r="AA2082" s="23">
        <v>33802</v>
      </c>
      <c r="AB2082" s="23">
        <v>18928</v>
      </c>
      <c r="AC2082" s="23">
        <v>43755</v>
      </c>
      <c r="AD2082" s="23">
        <v>0</v>
      </c>
      <c r="AE2082" s="23">
        <v>0</v>
      </c>
      <c r="AF2082" s="23">
        <v>96485</v>
      </c>
      <c r="AG2082">
        <f t="shared" si="32"/>
        <v>2.6224806383866255E-5</v>
      </c>
    </row>
    <row r="2083" spans="1:33">
      <c r="A2083" t="s">
        <v>114</v>
      </c>
      <c r="B2083" t="s">
        <v>1</v>
      </c>
      <c r="C2083">
        <v>1991</v>
      </c>
      <c r="D2083">
        <v>0</v>
      </c>
      <c r="E2083">
        <v>23.23</v>
      </c>
      <c r="F2083">
        <v>507</v>
      </c>
      <c r="G2083">
        <v>107</v>
      </c>
      <c r="H2083">
        <v>0</v>
      </c>
      <c r="I2083">
        <v>0</v>
      </c>
      <c r="J2083">
        <v>90</v>
      </c>
      <c r="K2083">
        <v>704</v>
      </c>
      <c r="Z2083" s="24">
        <v>7.0499999999999993E-2</v>
      </c>
      <c r="AA2083" s="23">
        <v>96356</v>
      </c>
      <c r="AB2083" s="23">
        <v>23413</v>
      </c>
      <c r="AC2083" s="23">
        <v>117768</v>
      </c>
      <c r="AD2083" s="23">
        <v>407</v>
      </c>
      <c r="AE2083" s="23">
        <v>20021</v>
      </c>
      <c r="AF2083" s="23">
        <v>257965</v>
      </c>
      <c r="AG2083">
        <f t="shared" si="32"/>
        <v>7.0115377300244164E-5</v>
      </c>
    </row>
    <row r="2084" spans="1:33">
      <c r="A2084" t="s">
        <v>114</v>
      </c>
      <c r="B2084" t="s">
        <v>1</v>
      </c>
      <c r="C2084">
        <v>1992</v>
      </c>
      <c r="D2084">
        <v>0</v>
      </c>
      <c r="E2084">
        <v>23.23</v>
      </c>
      <c r="F2084">
        <v>507</v>
      </c>
      <c r="G2084">
        <v>107</v>
      </c>
      <c r="H2084">
        <v>0</v>
      </c>
      <c r="I2084">
        <v>0</v>
      </c>
      <c r="J2084">
        <v>90</v>
      </c>
      <c r="K2084">
        <v>704</v>
      </c>
      <c r="Z2084" s="24">
        <v>7.0499999999999993E-2</v>
      </c>
      <c r="AA2084" s="23">
        <v>202564</v>
      </c>
      <c r="AB2084" s="23">
        <v>41666</v>
      </c>
      <c r="AC2084" s="23">
        <v>50789</v>
      </c>
      <c r="AD2084" s="23">
        <v>453</v>
      </c>
      <c r="AE2084" s="23">
        <v>5094</v>
      </c>
      <c r="AF2084" s="23">
        <v>300566</v>
      </c>
      <c r="AG2084">
        <f t="shared" si="32"/>
        <v>8.1694410069680721E-5</v>
      </c>
    </row>
    <row r="2085" spans="1:33">
      <c r="A2085" t="s">
        <v>114</v>
      </c>
      <c r="B2085" t="s">
        <v>1</v>
      </c>
      <c r="C2085">
        <v>1993</v>
      </c>
      <c r="D2085">
        <v>0</v>
      </c>
      <c r="E2085">
        <v>23.23</v>
      </c>
      <c r="F2085">
        <v>507</v>
      </c>
      <c r="G2085">
        <v>107</v>
      </c>
      <c r="H2085">
        <v>0</v>
      </c>
      <c r="I2085">
        <v>0</v>
      </c>
      <c r="J2085">
        <v>90</v>
      </c>
      <c r="K2085">
        <v>704</v>
      </c>
      <c r="Z2085" s="24">
        <v>7.0499999999999993E-2</v>
      </c>
      <c r="AA2085" s="23">
        <v>496106</v>
      </c>
      <c r="AB2085" s="23">
        <v>234486</v>
      </c>
      <c r="AC2085" s="23">
        <v>273367</v>
      </c>
      <c r="AD2085" s="23">
        <v>2651</v>
      </c>
      <c r="AE2085" s="23">
        <v>0</v>
      </c>
      <c r="AF2085" s="23">
        <v>1006610</v>
      </c>
      <c r="AG2085">
        <f t="shared" si="32"/>
        <v>2.735985112096555E-4</v>
      </c>
    </row>
    <row r="2086" spans="1:33">
      <c r="A2086" t="s">
        <v>114</v>
      </c>
      <c r="B2086" t="s">
        <v>1</v>
      </c>
      <c r="C2086">
        <v>1994</v>
      </c>
      <c r="D2086">
        <v>0</v>
      </c>
      <c r="E2086">
        <v>24.45</v>
      </c>
      <c r="F2086">
        <v>560</v>
      </c>
      <c r="G2086">
        <v>157</v>
      </c>
      <c r="H2086">
        <v>0</v>
      </c>
      <c r="I2086">
        <v>0</v>
      </c>
      <c r="J2086">
        <v>0</v>
      </c>
      <c r="K2086">
        <v>717</v>
      </c>
      <c r="Z2086" s="24">
        <v>7.0599999999999996E-2</v>
      </c>
      <c r="AA2086" s="23">
        <v>65310</v>
      </c>
      <c r="AB2086" s="23">
        <v>21291</v>
      </c>
      <c r="AC2086" s="23">
        <v>28161</v>
      </c>
      <c r="AD2086" s="23">
        <v>0</v>
      </c>
      <c r="AE2086" s="23">
        <v>0</v>
      </c>
      <c r="AF2086" s="23">
        <v>114762</v>
      </c>
      <c r="AG2086">
        <f t="shared" si="32"/>
        <v>3.119252972198019E-5</v>
      </c>
    </row>
    <row r="2087" spans="1:33">
      <c r="A2087" t="s">
        <v>114</v>
      </c>
      <c r="B2087" t="s">
        <v>1</v>
      </c>
      <c r="C2087">
        <v>1995</v>
      </c>
      <c r="D2087">
        <v>0</v>
      </c>
      <c r="E2087">
        <v>25</v>
      </c>
      <c r="F2087">
        <v>519</v>
      </c>
      <c r="G2087">
        <v>150</v>
      </c>
      <c r="H2087">
        <v>0</v>
      </c>
      <c r="I2087">
        <v>0</v>
      </c>
      <c r="J2087">
        <v>0</v>
      </c>
      <c r="K2087">
        <v>669</v>
      </c>
      <c r="Z2087" s="24">
        <v>7.0599999999999996E-2</v>
      </c>
      <c r="AA2087" s="23">
        <v>113172</v>
      </c>
      <c r="AB2087" s="23">
        <v>16311</v>
      </c>
      <c r="AC2087" s="23">
        <v>19162</v>
      </c>
      <c r="AD2087" s="23">
        <v>113</v>
      </c>
      <c r="AE2087" s="23">
        <v>2715</v>
      </c>
      <c r="AF2087" s="23">
        <v>151473</v>
      </c>
      <c r="AG2087">
        <f t="shared" si="32"/>
        <v>4.1170649296609555E-5</v>
      </c>
    </row>
    <row r="2088" spans="1:33">
      <c r="A2088" t="s">
        <v>114</v>
      </c>
      <c r="B2088" t="s">
        <v>1</v>
      </c>
      <c r="C2088">
        <v>1996</v>
      </c>
      <c r="D2088">
        <v>0</v>
      </c>
      <c r="E2088">
        <v>8.99</v>
      </c>
      <c r="F2088">
        <v>410</v>
      </c>
      <c r="G2088">
        <v>170</v>
      </c>
      <c r="H2088">
        <v>0</v>
      </c>
      <c r="I2088">
        <v>0</v>
      </c>
      <c r="J2088">
        <v>0</v>
      </c>
      <c r="K2088">
        <v>580</v>
      </c>
      <c r="Z2088" s="24">
        <v>7.0699999999999999E-2</v>
      </c>
      <c r="AA2088" s="23">
        <v>16320</v>
      </c>
      <c r="AB2088" s="23">
        <v>8310</v>
      </c>
      <c r="AC2088" s="23">
        <v>0</v>
      </c>
      <c r="AD2088" s="23">
        <v>115</v>
      </c>
      <c r="AE2088" s="23">
        <v>10200</v>
      </c>
      <c r="AF2088" s="23">
        <v>34945</v>
      </c>
      <c r="AG2088">
        <f t="shared" si="32"/>
        <v>9.4981174180878509E-6</v>
      </c>
    </row>
    <row r="2089" spans="1:33">
      <c r="A2089" t="s">
        <v>114</v>
      </c>
      <c r="B2089" t="s">
        <v>1</v>
      </c>
      <c r="C2089">
        <v>1997</v>
      </c>
      <c r="D2089">
        <v>0</v>
      </c>
      <c r="E2089">
        <v>26.49</v>
      </c>
      <c r="F2089">
        <v>517</v>
      </c>
      <c r="G2089">
        <v>163</v>
      </c>
      <c r="H2089">
        <v>0</v>
      </c>
      <c r="I2089">
        <v>0</v>
      </c>
      <c r="J2089">
        <v>0</v>
      </c>
      <c r="K2089">
        <v>680</v>
      </c>
      <c r="Z2089" s="24">
        <v>7.0699999999999999E-2</v>
      </c>
      <c r="AA2089" s="23">
        <v>178639</v>
      </c>
      <c r="AB2089" s="23">
        <v>25468</v>
      </c>
      <c r="AC2089" s="23">
        <v>130</v>
      </c>
      <c r="AD2089" s="23">
        <v>462</v>
      </c>
      <c r="AE2089" s="23">
        <v>56</v>
      </c>
      <c r="AF2089" s="23">
        <v>204755</v>
      </c>
      <c r="AG2089">
        <f t="shared" si="32"/>
        <v>5.5652798166850127E-5</v>
      </c>
    </row>
    <row r="2090" spans="1:33">
      <c r="A2090" t="s">
        <v>114</v>
      </c>
      <c r="B2090" t="s">
        <v>1</v>
      </c>
      <c r="C2090">
        <v>1998</v>
      </c>
      <c r="D2090">
        <v>0</v>
      </c>
      <c r="E2090">
        <v>23.73</v>
      </c>
      <c r="F2090">
        <v>528</v>
      </c>
      <c r="G2090">
        <v>21</v>
      </c>
      <c r="H2090">
        <v>0</v>
      </c>
      <c r="I2090">
        <v>0</v>
      </c>
      <c r="J2090">
        <v>66</v>
      </c>
      <c r="K2090">
        <v>615</v>
      </c>
      <c r="Z2090" s="24">
        <v>7.0800000000000002E-2</v>
      </c>
      <c r="AA2090" s="23">
        <v>51617</v>
      </c>
      <c r="AB2090" s="23">
        <v>12423</v>
      </c>
      <c r="AC2090" s="23">
        <v>0</v>
      </c>
      <c r="AD2090" s="23">
        <v>0</v>
      </c>
      <c r="AE2090" s="23">
        <v>0</v>
      </c>
      <c r="AF2090" s="23">
        <v>64040</v>
      </c>
      <c r="AG2090">
        <f t="shared" si="32"/>
        <v>1.7406193717394362E-5</v>
      </c>
    </row>
    <row r="2091" spans="1:33">
      <c r="A2091" t="s">
        <v>114</v>
      </c>
      <c r="B2091" t="s">
        <v>1</v>
      </c>
      <c r="C2091">
        <v>1999</v>
      </c>
      <c r="D2091">
        <v>0</v>
      </c>
      <c r="E2091">
        <v>20.05</v>
      </c>
      <c r="F2091">
        <v>527</v>
      </c>
      <c r="G2091">
        <v>38</v>
      </c>
      <c r="H2091">
        <v>0</v>
      </c>
      <c r="I2091">
        <v>0</v>
      </c>
      <c r="J2091">
        <v>67</v>
      </c>
      <c r="K2091">
        <v>632</v>
      </c>
      <c r="Z2091" s="24">
        <v>7.0800000000000002E-2</v>
      </c>
      <c r="AA2091" s="23">
        <v>84411</v>
      </c>
      <c r="AB2091" s="23">
        <v>38495</v>
      </c>
      <c r="AC2091" s="23">
        <v>0</v>
      </c>
      <c r="AD2091" s="23">
        <v>57</v>
      </c>
      <c r="AE2091" s="23">
        <v>36944</v>
      </c>
      <c r="AF2091" s="23">
        <v>159907</v>
      </c>
      <c r="AG2091">
        <f t="shared" si="32"/>
        <v>4.3463026526661151E-5</v>
      </c>
    </row>
    <row r="2092" spans="1:33">
      <c r="A2092" t="s">
        <v>114</v>
      </c>
      <c r="B2092" t="s">
        <v>1</v>
      </c>
      <c r="C2092">
        <v>2000</v>
      </c>
      <c r="D2092">
        <v>0</v>
      </c>
      <c r="E2092">
        <v>18.07</v>
      </c>
      <c r="F2092">
        <v>558</v>
      </c>
      <c r="G2092">
        <v>28</v>
      </c>
      <c r="H2092">
        <v>0</v>
      </c>
      <c r="I2092">
        <v>0</v>
      </c>
      <c r="J2092">
        <v>67</v>
      </c>
      <c r="K2092">
        <v>653</v>
      </c>
      <c r="Z2092" s="24">
        <v>7.0800000000000002E-2</v>
      </c>
      <c r="AA2092" s="23">
        <v>378017</v>
      </c>
      <c r="AB2092" s="23">
        <v>71200</v>
      </c>
      <c r="AC2092" s="23">
        <v>0</v>
      </c>
      <c r="AD2092" s="23">
        <v>287</v>
      </c>
      <c r="AE2092" s="23">
        <v>7298</v>
      </c>
      <c r="AF2092" s="23">
        <v>456802</v>
      </c>
      <c r="AG2092">
        <f t="shared" si="32"/>
        <v>1.24159651819069E-4</v>
      </c>
    </row>
    <row r="2093" spans="1:33">
      <c r="A2093" t="s">
        <v>114</v>
      </c>
      <c r="B2093" t="s">
        <v>1</v>
      </c>
      <c r="C2093">
        <v>2001</v>
      </c>
      <c r="D2093">
        <v>0</v>
      </c>
      <c r="E2093">
        <v>18.27</v>
      </c>
      <c r="F2093">
        <v>535</v>
      </c>
      <c r="G2093">
        <v>34</v>
      </c>
      <c r="H2093">
        <v>0</v>
      </c>
      <c r="I2093">
        <v>0</v>
      </c>
      <c r="J2093">
        <v>66</v>
      </c>
      <c r="K2093">
        <v>635</v>
      </c>
      <c r="Z2093" s="24">
        <v>7.0800000000000002E-2</v>
      </c>
      <c r="AA2093" s="23">
        <v>379981</v>
      </c>
      <c r="AB2093" s="23">
        <v>78931</v>
      </c>
      <c r="AC2093" s="23">
        <v>86471</v>
      </c>
      <c r="AD2093" s="23">
        <v>0</v>
      </c>
      <c r="AE2093" s="23">
        <v>0</v>
      </c>
      <c r="AF2093" s="23">
        <v>545383</v>
      </c>
      <c r="AG2093">
        <f t="shared" si="32"/>
        <v>1.4823613598022623E-4</v>
      </c>
    </row>
    <row r="2094" spans="1:33">
      <c r="A2094" t="s">
        <v>114</v>
      </c>
      <c r="B2094" t="s">
        <v>1</v>
      </c>
      <c r="C2094">
        <v>2002</v>
      </c>
      <c r="D2094">
        <v>0</v>
      </c>
      <c r="E2094">
        <v>20.3</v>
      </c>
      <c r="F2094">
        <v>520</v>
      </c>
      <c r="G2094">
        <v>18</v>
      </c>
      <c r="H2094">
        <v>0</v>
      </c>
      <c r="I2094">
        <v>0</v>
      </c>
      <c r="J2094">
        <v>84</v>
      </c>
      <c r="K2094">
        <v>622</v>
      </c>
      <c r="Z2094" s="24">
        <v>7.0900000000000005E-2</v>
      </c>
      <c r="AA2094" s="23">
        <v>34755</v>
      </c>
      <c r="AB2094" s="23">
        <v>14640</v>
      </c>
      <c r="AC2094" s="23">
        <v>23187</v>
      </c>
      <c r="AD2094" s="23">
        <v>211</v>
      </c>
      <c r="AE2094" s="23">
        <v>27681</v>
      </c>
      <c r="AF2094" s="23">
        <v>100474</v>
      </c>
      <c r="AG2094">
        <f t="shared" si="32"/>
        <v>2.7309024165544676E-5</v>
      </c>
    </row>
    <row r="2095" spans="1:33">
      <c r="A2095" t="s">
        <v>114</v>
      </c>
      <c r="B2095" t="s">
        <v>1</v>
      </c>
      <c r="C2095">
        <v>2003</v>
      </c>
      <c r="D2095">
        <v>0</v>
      </c>
      <c r="E2095">
        <v>21.7</v>
      </c>
      <c r="F2095">
        <v>501</v>
      </c>
      <c r="G2095">
        <v>98</v>
      </c>
      <c r="H2095">
        <v>0</v>
      </c>
      <c r="I2095">
        <v>0</v>
      </c>
      <c r="J2095">
        <v>0</v>
      </c>
      <c r="K2095">
        <v>599</v>
      </c>
      <c r="Z2095" s="24">
        <v>7.0900000000000005E-2</v>
      </c>
      <c r="AA2095" s="23">
        <v>89228</v>
      </c>
      <c r="AB2095" s="23">
        <v>171084</v>
      </c>
      <c r="AC2095" s="23">
        <v>158988</v>
      </c>
      <c r="AD2095" s="23">
        <v>0</v>
      </c>
      <c r="AE2095" s="23">
        <v>0</v>
      </c>
      <c r="AF2095" s="23">
        <v>419300</v>
      </c>
      <c r="AG2095">
        <f t="shared" si="32"/>
        <v>1.1396653694102834E-4</v>
      </c>
    </row>
    <row r="2096" spans="1:33">
      <c r="A2096" t="s">
        <v>114</v>
      </c>
      <c r="B2096" t="s">
        <v>1</v>
      </c>
      <c r="C2096">
        <v>2004</v>
      </c>
      <c r="D2096">
        <v>0</v>
      </c>
      <c r="E2096">
        <v>0</v>
      </c>
      <c r="F2096">
        <v>508</v>
      </c>
      <c r="G2096">
        <v>99</v>
      </c>
      <c r="H2096">
        <v>0</v>
      </c>
      <c r="I2096">
        <v>0</v>
      </c>
      <c r="J2096">
        <v>0</v>
      </c>
      <c r="K2096">
        <v>607</v>
      </c>
      <c r="Z2096" s="24">
        <v>7.0900000000000005E-2</v>
      </c>
      <c r="AA2096" s="23">
        <v>1829115</v>
      </c>
      <c r="AB2096" s="23">
        <v>2006226</v>
      </c>
      <c r="AC2096" s="23">
        <v>2982275</v>
      </c>
      <c r="AD2096" s="23">
        <v>34437</v>
      </c>
      <c r="AE2096" s="23">
        <v>89776</v>
      </c>
      <c r="AF2096" s="23">
        <v>6941829</v>
      </c>
      <c r="AG2096">
        <f t="shared" si="32"/>
        <v>1.8868023161621795E-3</v>
      </c>
    </row>
    <row r="2097" spans="1:33">
      <c r="A2097" t="s">
        <v>114</v>
      </c>
      <c r="B2097" t="s">
        <v>1</v>
      </c>
      <c r="C2097">
        <v>2005</v>
      </c>
      <c r="D2097">
        <v>0</v>
      </c>
      <c r="E2097">
        <v>24.02</v>
      </c>
      <c r="F2097">
        <v>473</v>
      </c>
      <c r="G2097">
        <v>93</v>
      </c>
      <c r="H2097">
        <v>0</v>
      </c>
      <c r="I2097">
        <v>0</v>
      </c>
      <c r="J2097">
        <v>0</v>
      </c>
      <c r="K2097">
        <v>566</v>
      </c>
      <c r="Z2097" s="24">
        <v>7.0999999999999994E-2</v>
      </c>
      <c r="AA2097" s="23">
        <v>11768</v>
      </c>
      <c r="AB2097" s="23">
        <v>0</v>
      </c>
      <c r="AC2097" s="23">
        <v>0</v>
      </c>
      <c r="AD2097" s="23">
        <v>0</v>
      </c>
      <c r="AE2097" s="23">
        <v>6321</v>
      </c>
      <c r="AF2097" s="23">
        <v>18089</v>
      </c>
      <c r="AG2097">
        <f t="shared" si="32"/>
        <v>4.9166245807924199E-6</v>
      </c>
    </row>
    <row r="2098" spans="1:33">
      <c r="A2098" t="s">
        <v>114</v>
      </c>
      <c r="B2098" t="s">
        <v>1</v>
      </c>
      <c r="C2098">
        <v>2006</v>
      </c>
      <c r="D2098">
        <v>0</v>
      </c>
      <c r="E2098">
        <v>23.49</v>
      </c>
      <c r="F2098">
        <v>545</v>
      </c>
      <c r="G2098">
        <v>80</v>
      </c>
      <c r="H2098">
        <v>0</v>
      </c>
      <c r="I2098">
        <v>0</v>
      </c>
      <c r="J2098">
        <v>0</v>
      </c>
      <c r="K2098">
        <v>625</v>
      </c>
      <c r="Z2098" s="24">
        <v>7.0999999999999994E-2</v>
      </c>
      <c r="AA2098" s="23">
        <v>11768</v>
      </c>
      <c r="AB2098" s="23">
        <v>0</v>
      </c>
      <c r="AC2098" s="23">
        <v>0</v>
      </c>
      <c r="AD2098" s="23">
        <v>0</v>
      </c>
      <c r="AE2098" s="23">
        <v>6321</v>
      </c>
      <c r="AF2098" s="23">
        <v>18089</v>
      </c>
      <c r="AG2098">
        <f t="shared" si="32"/>
        <v>4.9166245807924199E-6</v>
      </c>
    </row>
    <row r="2099" spans="1:33">
      <c r="A2099" t="s">
        <v>115</v>
      </c>
      <c r="B2099" t="s">
        <v>1</v>
      </c>
      <c r="C2099">
        <v>1988</v>
      </c>
      <c r="D2099">
        <v>0</v>
      </c>
      <c r="E2099">
        <v>9.82</v>
      </c>
      <c r="F2099">
        <v>78263</v>
      </c>
      <c r="G2099">
        <v>16370</v>
      </c>
      <c r="H2099">
        <v>9279</v>
      </c>
      <c r="I2099">
        <v>0</v>
      </c>
      <c r="J2099">
        <v>10003</v>
      </c>
      <c r="K2099">
        <v>113915</v>
      </c>
      <c r="Z2099" s="24">
        <v>7.0999999999999994E-2</v>
      </c>
      <c r="AA2099" s="23">
        <v>60752</v>
      </c>
      <c r="AB2099" s="23">
        <v>31256</v>
      </c>
      <c r="AC2099" s="23">
        <v>19055</v>
      </c>
      <c r="AD2099" s="23">
        <v>0</v>
      </c>
      <c r="AE2099" s="23">
        <v>403</v>
      </c>
      <c r="AF2099" s="23">
        <v>111466</v>
      </c>
      <c r="AG2099">
        <f t="shared" si="32"/>
        <v>3.0296670657449717E-5</v>
      </c>
    </row>
    <row r="2100" spans="1:33">
      <c r="A2100" t="s">
        <v>115</v>
      </c>
      <c r="B2100" t="s">
        <v>1</v>
      </c>
      <c r="C2100">
        <v>1989</v>
      </c>
      <c r="D2100">
        <v>0</v>
      </c>
      <c r="E2100">
        <v>8.8699999999999992</v>
      </c>
      <c r="F2100">
        <v>86531</v>
      </c>
      <c r="G2100">
        <v>17134</v>
      </c>
      <c r="H2100">
        <v>10002</v>
      </c>
      <c r="I2100">
        <v>0</v>
      </c>
      <c r="J2100">
        <v>5610</v>
      </c>
      <c r="K2100">
        <v>119277</v>
      </c>
      <c r="Z2100" s="24">
        <v>7.0999999999999994E-2</v>
      </c>
      <c r="AA2100" s="23">
        <v>45793</v>
      </c>
      <c r="AB2100" s="23">
        <v>15086</v>
      </c>
      <c r="AC2100" s="23">
        <v>61141</v>
      </c>
      <c r="AD2100" s="23">
        <v>677</v>
      </c>
      <c r="AE2100" s="23">
        <v>28716</v>
      </c>
      <c r="AF2100" s="23">
        <v>151413</v>
      </c>
      <c r="AG2100">
        <f t="shared" si="32"/>
        <v>4.1154341182570775E-5</v>
      </c>
    </row>
    <row r="2101" spans="1:33">
      <c r="A2101" t="s">
        <v>115</v>
      </c>
      <c r="B2101" t="s">
        <v>1</v>
      </c>
      <c r="C2101">
        <v>1990</v>
      </c>
      <c r="D2101">
        <v>0</v>
      </c>
      <c r="E2101">
        <v>9.69</v>
      </c>
      <c r="F2101">
        <v>84566</v>
      </c>
      <c r="G2101">
        <v>16847</v>
      </c>
      <c r="H2101">
        <v>9639</v>
      </c>
      <c r="I2101">
        <v>0</v>
      </c>
      <c r="J2101">
        <v>5099</v>
      </c>
      <c r="K2101">
        <v>116151</v>
      </c>
      <c r="Z2101" s="24">
        <v>7.0999999999999994E-2</v>
      </c>
      <c r="AA2101" s="23">
        <v>152700</v>
      </c>
      <c r="AB2101" s="23">
        <v>59353</v>
      </c>
      <c r="AC2101" s="23">
        <v>26245</v>
      </c>
      <c r="AD2101" s="23">
        <v>67</v>
      </c>
      <c r="AE2101" s="23">
        <v>35810</v>
      </c>
      <c r="AF2101" s="23">
        <v>274175</v>
      </c>
      <c r="AG2101">
        <f t="shared" si="32"/>
        <v>7.4521286109722028E-5</v>
      </c>
    </row>
    <row r="2102" spans="1:33">
      <c r="A2102" t="s">
        <v>115</v>
      </c>
      <c r="B2102" t="s">
        <v>1</v>
      </c>
      <c r="C2102">
        <v>1991</v>
      </c>
      <c r="D2102">
        <v>0</v>
      </c>
      <c r="E2102">
        <v>10.15</v>
      </c>
      <c r="F2102">
        <v>88358</v>
      </c>
      <c r="G2102">
        <v>18610</v>
      </c>
      <c r="H2102">
        <v>10084</v>
      </c>
      <c r="I2102">
        <v>0</v>
      </c>
      <c r="J2102">
        <v>8669</v>
      </c>
      <c r="K2102">
        <v>125721</v>
      </c>
      <c r="Z2102" s="24">
        <v>7.1099999999999997E-2</v>
      </c>
      <c r="AA2102" s="23">
        <v>8763</v>
      </c>
      <c r="AB2102" s="23">
        <v>6273</v>
      </c>
      <c r="AC2102" s="23">
        <v>0</v>
      </c>
      <c r="AD2102" s="23">
        <v>0</v>
      </c>
      <c r="AE2102" s="23">
        <v>36</v>
      </c>
      <c r="AF2102" s="23">
        <v>15072</v>
      </c>
      <c r="AG2102">
        <f t="shared" si="32"/>
        <v>4.0965982465422829E-6</v>
      </c>
    </row>
    <row r="2103" spans="1:33">
      <c r="A2103" t="s">
        <v>115</v>
      </c>
      <c r="B2103" t="s">
        <v>1</v>
      </c>
      <c r="C2103">
        <v>1992</v>
      </c>
      <c r="D2103">
        <v>0</v>
      </c>
      <c r="E2103">
        <v>10.5</v>
      </c>
      <c r="F2103">
        <v>86552</v>
      </c>
      <c r="G2103">
        <v>18650</v>
      </c>
      <c r="H2103">
        <v>9804</v>
      </c>
      <c r="I2103">
        <v>0</v>
      </c>
      <c r="J2103">
        <v>9690</v>
      </c>
      <c r="K2103">
        <v>124696</v>
      </c>
      <c r="Z2103" s="24">
        <v>7.1099999999999997E-2</v>
      </c>
      <c r="AA2103" s="23">
        <v>131220</v>
      </c>
      <c r="AB2103" s="23">
        <v>31071</v>
      </c>
      <c r="AC2103" s="23">
        <v>0</v>
      </c>
      <c r="AD2103" s="23">
        <v>133</v>
      </c>
      <c r="AE2103" s="23">
        <v>6266</v>
      </c>
      <c r="AF2103" s="23">
        <v>168690</v>
      </c>
      <c r="AG2103">
        <f t="shared" si="32"/>
        <v>4.5850262620038329E-5</v>
      </c>
    </row>
    <row r="2104" spans="1:33">
      <c r="A2104" t="s">
        <v>115</v>
      </c>
      <c r="B2104" t="s">
        <v>1</v>
      </c>
      <c r="C2104">
        <v>1993</v>
      </c>
      <c r="D2104">
        <v>0</v>
      </c>
      <c r="E2104">
        <v>9.64</v>
      </c>
      <c r="F2104">
        <v>95322</v>
      </c>
      <c r="G2104">
        <v>22486</v>
      </c>
      <c r="H2104">
        <v>8572</v>
      </c>
      <c r="I2104">
        <v>0</v>
      </c>
      <c r="J2104">
        <v>7340</v>
      </c>
      <c r="K2104">
        <v>133720</v>
      </c>
      <c r="Z2104" s="24">
        <v>7.1199999999999999E-2</v>
      </c>
      <c r="AA2104" s="23">
        <v>8147</v>
      </c>
      <c r="AB2104" s="23">
        <v>10020</v>
      </c>
      <c r="AC2104" s="23">
        <v>0</v>
      </c>
      <c r="AD2104" s="23">
        <v>0</v>
      </c>
      <c r="AE2104" s="23">
        <v>0</v>
      </c>
      <c r="AF2104" s="23">
        <v>18167</v>
      </c>
      <c r="AG2104">
        <f t="shared" si="32"/>
        <v>4.9378251290428382E-6</v>
      </c>
    </row>
    <row r="2105" spans="1:33">
      <c r="A2105" t="s">
        <v>115</v>
      </c>
      <c r="B2105" t="s">
        <v>1</v>
      </c>
      <c r="C2105">
        <v>1994</v>
      </c>
      <c r="D2105">
        <v>0</v>
      </c>
      <c r="E2105">
        <v>9.0500000000000007</v>
      </c>
      <c r="F2105">
        <v>95739</v>
      </c>
      <c r="G2105">
        <v>23460</v>
      </c>
      <c r="H2105">
        <v>8474</v>
      </c>
      <c r="I2105">
        <v>0</v>
      </c>
      <c r="J2105">
        <v>10031</v>
      </c>
      <c r="K2105">
        <v>137704</v>
      </c>
      <c r="Z2105" s="24">
        <v>7.1199999999999999E-2</v>
      </c>
      <c r="AA2105" s="23">
        <v>10868</v>
      </c>
      <c r="AB2105" s="23">
        <v>9113</v>
      </c>
      <c r="AC2105" s="23">
        <v>0</v>
      </c>
      <c r="AD2105" s="23">
        <v>0</v>
      </c>
      <c r="AE2105" s="23">
        <v>0</v>
      </c>
      <c r="AF2105" s="23">
        <v>19981</v>
      </c>
      <c r="AG2105">
        <f t="shared" si="32"/>
        <v>5.4308737768153765E-6</v>
      </c>
    </row>
    <row r="2106" spans="1:33">
      <c r="A2106" t="s">
        <v>115</v>
      </c>
      <c r="B2106" t="s">
        <v>1</v>
      </c>
      <c r="C2106">
        <v>1995</v>
      </c>
      <c r="D2106">
        <v>0</v>
      </c>
      <c r="E2106">
        <v>10.6</v>
      </c>
      <c r="F2106">
        <v>103329</v>
      </c>
      <c r="G2106">
        <v>24238</v>
      </c>
      <c r="H2106">
        <v>9961</v>
      </c>
      <c r="I2106">
        <v>0</v>
      </c>
      <c r="J2106">
        <v>5328</v>
      </c>
      <c r="K2106">
        <v>142856</v>
      </c>
      <c r="Z2106" s="24">
        <v>7.1199999999999999E-2</v>
      </c>
      <c r="AA2106" s="23">
        <v>20385</v>
      </c>
      <c r="AB2106" s="23">
        <v>35772</v>
      </c>
      <c r="AC2106" s="23">
        <v>5698</v>
      </c>
      <c r="AD2106" s="23">
        <v>0</v>
      </c>
      <c r="AE2106" s="23">
        <v>0</v>
      </c>
      <c r="AF2106" s="23">
        <v>61855</v>
      </c>
      <c r="AG2106">
        <f t="shared" si="32"/>
        <v>1.6812306564482012E-5</v>
      </c>
    </row>
    <row r="2107" spans="1:33">
      <c r="A2107" t="s">
        <v>115</v>
      </c>
      <c r="B2107" t="s">
        <v>1</v>
      </c>
      <c r="C2107">
        <v>1996</v>
      </c>
      <c r="D2107">
        <v>0</v>
      </c>
      <c r="E2107">
        <v>10.87</v>
      </c>
      <c r="F2107">
        <v>110109</v>
      </c>
      <c r="G2107">
        <v>24692</v>
      </c>
      <c r="H2107">
        <v>10551</v>
      </c>
      <c r="I2107">
        <v>0</v>
      </c>
      <c r="J2107">
        <v>5800</v>
      </c>
      <c r="K2107">
        <v>151152</v>
      </c>
      <c r="Z2107" s="24">
        <v>7.1199999999999999E-2</v>
      </c>
      <c r="AA2107" s="23">
        <v>177435</v>
      </c>
      <c r="AB2107" s="23">
        <v>30888</v>
      </c>
      <c r="AC2107" s="23">
        <v>84</v>
      </c>
      <c r="AD2107" s="23">
        <v>0</v>
      </c>
      <c r="AE2107" s="23">
        <v>0</v>
      </c>
      <c r="AF2107" s="23">
        <v>208407</v>
      </c>
      <c r="AG2107">
        <f t="shared" si="32"/>
        <v>5.6645418708010718E-5</v>
      </c>
    </row>
    <row r="2108" spans="1:33">
      <c r="A2108" t="s">
        <v>115</v>
      </c>
      <c r="B2108" t="s">
        <v>1</v>
      </c>
      <c r="C2108">
        <v>1997</v>
      </c>
      <c r="D2108">
        <v>0</v>
      </c>
      <c r="E2108">
        <v>8.9499999999999993</v>
      </c>
      <c r="F2108">
        <v>109660</v>
      </c>
      <c r="G2108">
        <v>25857</v>
      </c>
      <c r="H2108">
        <v>10598</v>
      </c>
      <c r="I2108">
        <v>0</v>
      </c>
      <c r="J2108">
        <v>3969</v>
      </c>
      <c r="K2108">
        <v>150084</v>
      </c>
      <c r="Z2108" s="24">
        <v>7.1300000000000002E-2</v>
      </c>
      <c r="AA2108" s="23">
        <v>9111</v>
      </c>
      <c r="AB2108" s="23">
        <v>6895</v>
      </c>
      <c r="AC2108" s="23">
        <v>0</v>
      </c>
      <c r="AD2108" s="23">
        <v>0</v>
      </c>
      <c r="AE2108" s="23">
        <v>519</v>
      </c>
      <c r="AF2108" s="23">
        <v>16525</v>
      </c>
      <c r="AG2108">
        <f t="shared" si="32"/>
        <v>4.491526408181477E-6</v>
      </c>
    </row>
    <row r="2109" spans="1:33">
      <c r="A2109" t="s">
        <v>115</v>
      </c>
      <c r="B2109" t="s">
        <v>1</v>
      </c>
      <c r="C2109">
        <v>1998</v>
      </c>
      <c r="D2109">
        <v>0</v>
      </c>
      <c r="E2109">
        <v>9.23</v>
      </c>
      <c r="F2109">
        <v>108206</v>
      </c>
      <c r="G2109">
        <v>26002</v>
      </c>
      <c r="H2109">
        <v>10762</v>
      </c>
      <c r="I2109">
        <v>0</v>
      </c>
      <c r="J2109">
        <v>3723</v>
      </c>
      <c r="K2109">
        <v>148693</v>
      </c>
      <c r="Z2109" s="24">
        <v>7.1300000000000002E-2</v>
      </c>
      <c r="AA2109" s="23">
        <v>24564</v>
      </c>
      <c r="AB2109" s="23">
        <v>9502</v>
      </c>
      <c r="AC2109" s="23">
        <v>0</v>
      </c>
      <c r="AD2109" s="23">
        <v>0</v>
      </c>
      <c r="AE2109" s="23">
        <v>0</v>
      </c>
      <c r="AF2109" s="23">
        <v>34066</v>
      </c>
      <c r="AG2109">
        <f t="shared" si="32"/>
        <v>9.2592035474196799E-6</v>
      </c>
    </row>
    <row r="2110" spans="1:33">
      <c r="A2110" t="s">
        <v>115</v>
      </c>
      <c r="B2110" t="s">
        <v>1</v>
      </c>
      <c r="C2110">
        <v>1999</v>
      </c>
      <c r="D2110">
        <v>0</v>
      </c>
      <c r="E2110">
        <v>12.3</v>
      </c>
      <c r="F2110">
        <v>114547</v>
      </c>
      <c r="G2110">
        <v>23591</v>
      </c>
      <c r="H2110">
        <v>15327</v>
      </c>
      <c r="I2110">
        <v>0</v>
      </c>
      <c r="J2110">
        <v>6150</v>
      </c>
      <c r="K2110">
        <v>159615</v>
      </c>
      <c r="Z2110" s="24">
        <v>7.1300000000000002E-2</v>
      </c>
      <c r="AA2110" s="23">
        <v>32811</v>
      </c>
      <c r="AB2110" s="23">
        <v>8769</v>
      </c>
      <c r="AC2110" s="23">
        <v>0</v>
      </c>
      <c r="AD2110" s="23">
        <v>126</v>
      </c>
      <c r="AE2110" s="23">
        <v>0</v>
      </c>
      <c r="AF2110" s="23">
        <v>41706</v>
      </c>
      <c r="AG2110">
        <f t="shared" si="32"/>
        <v>1.1335770068358044E-5</v>
      </c>
    </row>
    <row r="2111" spans="1:33">
      <c r="A2111" t="s">
        <v>115</v>
      </c>
      <c r="B2111" t="s">
        <v>1</v>
      </c>
      <c r="C2111">
        <v>2000</v>
      </c>
      <c r="D2111">
        <v>0</v>
      </c>
      <c r="E2111">
        <v>8.74</v>
      </c>
      <c r="F2111">
        <v>119549</v>
      </c>
      <c r="G2111">
        <v>30587</v>
      </c>
      <c r="H2111">
        <v>10882</v>
      </c>
      <c r="I2111">
        <v>0</v>
      </c>
      <c r="J2111">
        <v>7230</v>
      </c>
      <c r="K2111">
        <v>168248</v>
      </c>
      <c r="Z2111" s="24">
        <v>7.1300000000000002E-2</v>
      </c>
      <c r="AA2111" s="23">
        <v>131488</v>
      </c>
      <c r="AB2111" s="23">
        <v>137540</v>
      </c>
      <c r="AC2111" s="23">
        <v>0</v>
      </c>
      <c r="AD2111" s="23">
        <v>0</v>
      </c>
      <c r="AE2111" s="23">
        <v>12423</v>
      </c>
      <c r="AF2111" s="23">
        <v>281451</v>
      </c>
      <c r="AG2111">
        <f t="shared" si="32"/>
        <v>7.6498916738825109E-5</v>
      </c>
    </row>
    <row r="2112" spans="1:33">
      <c r="A2112" t="s">
        <v>115</v>
      </c>
      <c r="B2112" t="s">
        <v>1</v>
      </c>
      <c r="C2112">
        <v>2001</v>
      </c>
      <c r="D2112">
        <v>0</v>
      </c>
      <c r="E2112">
        <v>8.4499999999999993</v>
      </c>
      <c r="F2112">
        <v>117554</v>
      </c>
      <c r="G2112">
        <v>30567</v>
      </c>
      <c r="H2112">
        <v>9840</v>
      </c>
      <c r="I2112">
        <v>0</v>
      </c>
      <c r="J2112">
        <v>7360</v>
      </c>
      <c r="K2112">
        <v>165321</v>
      </c>
      <c r="Z2112" s="24">
        <v>7.1300000000000002E-2</v>
      </c>
      <c r="AA2112" s="23">
        <v>240306</v>
      </c>
      <c r="AB2112" s="23">
        <v>54737</v>
      </c>
      <c r="AC2112" s="23">
        <v>53888</v>
      </c>
      <c r="AD2112" s="23">
        <v>0</v>
      </c>
      <c r="AE2112" s="23">
        <v>0</v>
      </c>
      <c r="AF2112" s="23">
        <v>348931</v>
      </c>
      <c r="AG2112">
        <f t="shared" si="32"/>
        <v>9.4840108994443035E-5</v>
      </c>
    </row>
    <row r="2113" spans="1:33">
      <c r="A2113" t="s">
        <v>115</v>
      </c>
      <c r="B2113" t="s">
        <v>1</v>
      </c>
      <c r="C2113">
        <v>2002</v>
      </c>
      <c r="D2113">
        <v>0</v>
      </c>
      <c r="E2113">
        <v>8.49</v>
      </c>
      <c r="F2113">
        <v>124781</v>
      </c>
      <c r="G2113">
        <v>32080</v>
      </c>
      <c r="H2113">
        <v>13302</v>
      </c>
      <c r="I2113">
        <v>0</v>
      </c>
      <c r="J2113">
        <v>5703</v>
      </c>
      <c r="K2113">
        <v>175866</v>
      </c>
      <c r="Z2113" s="24">
        <v>7.1300000000000002E-2</v>
      </c>
      <c r="AA2113" s="23">
        <v>193088</v>
      </c>
      <c r="AB2113" s="23">
        <v>190646</v>
      </c>
      <c r="AC2113" s="23">
        <v>81243</v>
      </c>
      <c r="AD2113" s="23">
        <v>0</v>
      </c>
      <c r="AE2113" s="23">
        <v>0</v>
      </c>
      <c r="AF2113" s="23">
        <v>464977</v>
      </c>
      <c r="AG2113">
        <f t="shared" si="32"/>
        <v>1.2638163235685317E-4</v>
      </c>
    </row>
    <row r="2114" spans="1:33">
      <c r="A2114" t="s">
        <v>115</v>
      </c>
      <c r="B2114" t="s">
        <v>1</v>
      </c>
      <c r="C2114">
        <v>2003</v>
      </c>
      <c r="D2114">
        <v>0</v>
      </c>
      <c r="E2114">
        <v>8.74</v>
      </c>
      <c r="F2114">
        <v>127555</v>
      </c>
      <c r="G2114">
        <v>40381</v>
      </c>
      <c r="H2114">
        <v>12031</v>
      </c>
      <c r="I2114">
        <v>0</v>
      </c>
      <c r="J2114">
        <v>0</v>
      </c>
      <c r="K2114">
        <v>179967</v>
      </c>
      <c r="Z2114" s="24">
        <v>7.1399999999999991E-2</v>
      </c>
      <c r="AA2114" s="23">
        <v>9010</v>
      </c>
      <c r="AB2114" s="23">
        <v>7653</v>
      </c>
      <c r="AC2114" s="23">
        <v>9878</v>
      </c>
      <c r="AD2114" s="23">
        <v>0</v>
      </c>
      <c r="AE2114" s="23">
        <v>0</v>
      </c>
      <c r="AF2114" s="23">
        <v>26541</v>
      </c>
      <c r="AG2114">
        <f t="shared" si="32"/>
        <v>7.2138942450556482E-6</v>
      </c>
    </row>
    <row r="2115" spans="1:33">
      <c r="A2115" t="s">
        <v>115</v>
      </c>
      <c r="B2115" t="s">
        <v>1</v>
      </c>
      <c r="C2115">
        <v>2004</v>
      </c>
      <c r="D2115">
        <v>0</v>
      </c>
      <c r="E2115">
        <v>8.4600000000000009</v>
      </c>
      <c r="F2115">
        <v>129700</v>
      </c>
      <c r="G2115">
        <v>40521</v>
      </c>
      <c r="H2115">
        <v>13538</v>
      </c>
      <c r="I2115">
        <v>0</v>
      </c>
      <c r="J2115">
        <v>0</v>
      </c>
      <c r="K2115">
        <v>183759</v>
      </c>
      <c r="Z2115" s="24">
        <v>7.1399999999999991E-2</v>
      </c>
      <c r="AA2115" s="23">
        <v>38000</v>
      </c>
      <c r="AB2115" s="23">
        <v>13000</v>
      </c>
      <c r="AC2115" s="23">
        <v>0</v>
      </c>
      <c r="AD2115" s="23">
        <v>1000</v>
      </c>
      <c r="AE2115" s="23">
        <v>0</v>
      </c>
      <c r="AF2115" s="23">
        <v>52000</v>
      </c>
      <c r="AG2115">
        <f t="shared" ref="AG2115:AG2178" si="33">AF2115/AF$3340</f>
        <v>1.413369883361191E-5</v>
      </c>
    </row>
    <row r="2116" spans="1:33">
      <c r="A2116" t="s">
        <v>115</v>
      </c>
      <c r="B2116" t="s">
        <v>1</v>
      </c>
      <c r="C2116">
        <v>2005</v>
      </c>
      <c r="D2116">
        <v>0</v>
      </c>
      <c r="E2116">
        <v>6.56</v>
      </c>
      <c r="F2116">
        <v>135638</v>
      </c>
      <c r="G2116">
        <v>41621</v>
      </c>
      <c r="H2116">
        <v>14104</v>
      </c>
      <c r="I2116">
        <v>0</v>
      </c>
      <c r="J2116">
        <v>0</v>
      </c>
      <c r="K2116">
        <v>191363</v>
      </c>
      <c r="Z2116" s="24">
        <v>7.1399999999999991E-2</v>
      </c>
      <c r="AA2116" s="23">
        <v>50014</v>
      </c>
      <c r="AB2116" s="23">
        <v>7538</v>
      </c>
      <c r="AC2116" s="23">
        <v>43279</v>
      </c>
      <c r="AD2116" s="23">
        <v>81</v>
      </c>
      <c r="AE2116" s="23">
        <v>25051</v>
      </c>
      <c r="AF2116" s="23">
        <v>125963</v>
      </c>
      <c r="AG2116">
        <f t="shared" si="33"/>
        <v>3.4236982811120331E-5</v>
      </c>
    </row>
    <row r="2117" spans="1:33">
      <c r="A2117" t="s">
        <v>115</v>
      </c>
      <c r="B2117" t="s">
        <v>1</v>
      </c>
      <c r="C2117">
        <v>2006</v>
      </c>
      <c r="D2117">
        <v>0</v>
      </c>
      <c r="E2117">
        <v>3.41</v>
      </c>
      <c r="F2117">
        <v>139986</v>
      </c>
      <c r="G2117">
        <v>44102</v>
      </c>
      <c r="H2117">
        <v>13656</v>
      </c>
      <c r="I2117">
        <v>0</v>
      </c>
      <c r="J2117">
        <v>0</v>
      </c>
      <c r="K2117">
        <v>197744</v>
      </c>
      <c r="Z2117" s="24">
        <v>7.1399999999999991E-2</v>
      </c>
      <c r="AA2117" s="23">
        <v>110269</v>
      </c>
      <c r="AB2117" s="23">
        <v>26287</v>
      </c>
      <c r="AC2117" s="23">
        <v>34825</v>
      </c>
      <c r="AD2117" s="23">
        <v>0</v>
      </c>
      <c r="AE2117" s="23">
        <v>1465</v>
      </c>
      <c r="AF2117" s="23">
        <v>172846</v>
      </c>
      <c r="AG2117">
        <f t="shared" si="33"/>
        <v>4.6979871319124699E-5</v>
      </c>
    </row>
    <row r="2118" spans="1:33">
      <c r="A2118" t="s">
        <v>116</v>
      </c>
      <c r="B2118" t="s">
        <v>1</v>
      </c>
      <c r="C2118">
        <v>1988</v>
      </c>
      <c r="D2118">
        <v>0</v>
      </c>
      <c r="E2118">
        <v>3.76</v>
      </c>
      <c r="F2118">
        <v>79168</v>
      </c>
      <c r="G2118">
        <v>92593</v>
      </c>
      <c r="H2118">
        <v>0</v>
      </c>
      <c r="I2118">
        <v>654</v>
      </c>
      <c r="J2118">
        <v>0</v>
      </c>
      <c r="K2118">
        <v>172415</v>
      </c>
      <c r="Z2118" s="24">
        <v>7.1500000000000008E-2</v>
      </c>
      <c r="AA2118" s="23">
        <v>19165</v>
      </c>
      <c r="AB2118" s="23">
        <v>12909</v>
      </c>
      <c r="AC2118" s="23">
        <v>17588</v>
      </c>
      <c r="AD2118" s="23">
        <v>188</v>
      </c>
      <c r="AE2118" s="23">
        <v>3330</v>
      </c>
      <c r="AF2118" s="23">
        <v>53180</v>
      </c>
      <c r="AG2118">
        <f t="shared" si="33"/>
        <v>1.4454425076374642E-5</v>
      </c>
    </row>
    <row r="2119" spans="1:33">
      <c r="A2119" t="s">
        <v>116</v>
      </c>
      <c r="B2119" t="s">
        <v>1</v>
      </c>
      <c r="C2119">
        <v>1989</v>
      </c>
      <c r="D2119">
        <v>0</v>
      </c>
      <c r="E2119">
        <v>2.79</v>
      </c>
      <c r="F2119">
        <v>80163</v>
      </c>
      <c r="G2119">
        <v>97341</v>
      </c>
      <c r="H2119">
        <v>0</v>
      </c>
      <c r="I2119">
        <v>657</v>
      </c>
      <c r="J2119">
        <v>0</v>
      </c>
      <c r="K2119">
        <v>178161</v>
      </c>
      <c r="Z2119" s="24">
        <v>7.1500000000000008E-2</v>
      </c>
      <c r="AA2119" s="23">
        <v>110502</v>
      </c>
      <c r="AB2119" s="23">
        <v>27740</v>
      </c>
      <c r="AC2119" s="23">
        <v>35409</v>
      </c>
      <c r="AD2119" s="23">
        <v>0</v>
      </c>
      <c r="AE2119" s="23">
        <v>0</v>
      </c>
      <c r="AF2119" s="23">
        <v>173651</v>
      </c>
      <c r="AG2119">
        <f t="shared" si="33"/>
        <v>4.7198671849145034E-5</v>
      </c>
    </row>
    <row r="2120" spans="1:33">
      <c r="A2120" t="s">
        <v>116</v>
      </c>
      <c r="B2120" t="s">
        <v>1</v>
      </c>
      <c r="C2120">
        <v>1990</v>
      </c>
      <c r="D2120">
        <v>0</v>
      </c>
      <c r="E2120">
        <v>2.79</v>
      </c>
      <c r="F2120">
        <v>80163</v>
      </c>
      <c r="G2120">
        <v>97341</v>
      </c>
      <c r="H2120">
        <v>0</v>
      </c>
      <c r="I2120">
        <v>657</v>
      </c>
      <c r="J2120">
        <v>0</v>
      </c>
      <c r="K2120">
        <v>178161</v>
      </c>
      <c r="Z2120" s="24">
        <v>7.1500000000000008E-2</v>
      </c>
      <c r="AA2120" s="23">
        <v>3747678</v>
      </c>
      <c r="AB2120" s="23">
        <v>3949654</v>
      </c>
      <c r="AC2120" s="23">
        <v>4263736</v>
      </c>
      <c r="AD2120" s="23">
        <v>21446</v>
      </c>
      <c r="AE2120" s="23">
        <v>0</v>
      </c>
      <c r="AF2120" s="23">
        <v>11982514</v>
      </c>
      <c r="AG2120">
        <f t="shared" si="33"/>
        <v>3.2568700797218921E-3</v>
      </c>
    </row>
    <row r="2121" spans="1:33">
      <c r="A2121" t="s">
        <v>116</v>
      </c>
      <c r="B2121" t="s">
        <v>1</v>
      </c>
      <c r="C2121">
        <v>1991</v>
      </c>
      <c r="D2121">
        <v>0</v>
      </c>
      <c r="E2121">
        <v>1.84</v>
      </c>
      <c r="F2121">
        <v>82988</v>
      </c>
      <c r="G2121">
        <v>103518</v>
      </c>
      <c r="H2121">
        <v>0</v>
      </c>
      <c r="I2121">
        <v>641</v>
      </c>
      <c r="J2121">
        <v>0</v>
      </c>
      <c r="K2121">
        <v>187147</v>
      </c>
      <c r="Z2121" s="24">
        <v>7.1599999999999997E-2</v>
      </c>
      <c r="AA2121" s="23">
        <v>36524</v>
      </c>
      <c r="AB2121" s="23">
        <v>15450</v>
      </c>
      <c r="AC2121" s="23">
        <v>22986</v>
      </c>
      <c r="AD2121" s="23">
        <v>211</v>
      </c>
      <c r="AE2121" s="23">
        <v>30805</v>
      </c>
      <c r="AF2121" s="23">
        <v>105976</v>
      </c>
      <c r="AG2121">
        <f t="shared" si="33"/>
        <v>2.8804478222901072E-5</v>
      </c>
    </row>
    <row r="2122" spans="1:33">
      <c r="A2122" t="s">
        <v>116</v>
      </c>
      <c r="B2122" t="s">
        <v>1</v>
      </c>
      <c r="C2122">
        <v>1992</v>
      </c>
      <c r="D2122">
        <v>0</v>
      </c>
      <c r="E2122">
        <v>1.86</v>
      </c>
      <c r="F2122">
        <v>80863</v>
      </c>
      <c r="G2122">
        <v>103543</v>
      </c>
      <c r="H2122">
        <v>0</v>
      </c>
      <c r="I2122">
        <v>1869</v>
      </c>
      <c r="J2122">
        <v>0</v>
      </c>
      <c r="K2122">
        <v>186275</v>
      </c>
      <c r="Z2122" s="24">
        <v>7.1599999999999997E-2</v>
      </c>
      <c r="AA2122" s="23">
        <v>87013</v>
      </c>
      <c r="AB2122" s="23">
        <v>41292</v>
      </c>
      <c r="AC2122" s="23">
        <v>0</v>
      </c>
      <c r="AD2122" s="23">
        <v>57</v>
      </c>
      <c r="AE2122" s="23">
        <v>52322</v>
      </c>
      <c r="AF2122" s="23">
        <v>180684</v>
      </c>
      <c r="AG2122">
        <f t="shared" si="33"/>
        <v>4.9110254616391043E-5</v>
      </c>
    </row>
    <row r="2123" spans="1:33">
      <c r="A2123" t="s">
        <v>116</v>
      </c>
      <c r="B2123" t="s">
        <v>1</v>
      </c>
      <c r="C2123">
        <v>1993</v>
      </c>
      <c r="D2123">
        <v>0</v>
      </c>
      <c r="E2123">
        <v>4.96</v>
      </c>
      <c r="F2123">
        <v>87455</v>
      </c>
      <c r="G2123">
        <v>104527</v>
      </c>
      <c r="H2123">
        <v>0</v>
      </c>
      <c r="I2123">
        <v>1082</v>
      </c>
      <c r="J2123">
        <v>0</v>
      </c>
      <c r="K2123">
        <v>193064</v>
      </c>
      <c r="Z2123" s="24">
        <v>7.1599999999999997E-2</v>
      </c>
      <c r="AA2123" s="23">
        <v>281889</v>
      </c>
      <c r="AB2123" s="23">
        <v>52697</v>
      </c>
      <c r="AC2123" s="23">
        <v>14890</v>
      </c>
      <c r="AD2123" s="23">
        <v>78</v>
      </c>
      <c r="AE2123" s="23">
        <v>41702</v>
      </c>
      <c r="AF2123" s="23">
        <v>391256</v>
      </c>
      <c r="AG2123">
        <f t="shared" si="33"/>
        <v>1.0634412443930119E-4</v>
      </c>
    </row>
    <row r="2124" spans="1:33">
      <c r="A2124" t="s">
        <v>116</v>
      </c>
      <c r="B2124" t="s">
        <v>1</v>
      </c>
      <c r="C2124">
        <v>1994</v>
      </c>
      <c r="D2124">
        <v>0</v>
      </c>
      <c r="E2124">
        <v>3.24</v>
      </c>
      <c r="F2124">
        <v>84981</v>
      </c>
      <c r="G2124">
        <v>109008</v>
      </c>
      <c r="H2124">
        <v>0</v>
      </c>
      <c r="I2124">
        <v>675</v>
      </c>
      <c r="J2124">
        <v>0</v>
      </c>
      <c r="K2124">
        <v>194664</v>
      </c>
      <c r="Z2124" s="24">
        <v>7.1599999999999997E-2</v>
      </c>
      <c r="AA2124" s="23">
        <v>356232</v>
      </c>
      <c r="AB2124" s="23">
        <v>72131</v>
      </c>
      <c r="AC2124" s="23">
        <v>27083</v>
      </c>
      <c r="AD2124" s="23">
        <v>0</v>
      </c>
      <c r="AE2124" s="23">
        <v>58261</v>
      </c>
      <c r="AF2124" s="23">
        <v>513707</v>
      </c>
      <c r="AG2124">
        <f t="shared" si="33"/>
        <v>1.3962653897535142E-4</v>
      </c>
    </row>
    <row r="2125" spans="1:33">
      <c r="A2125" t="s">
        <v>116</v>
      </c>
      <c r="B2125" t="s">
        <v>1</v>
      </c>
      <c r="C2125">
        <v>1995</v>
      </c>
      <c r="D2125">
        <v>0</v>
      </c>
      <c r="E2125">
        <v>3.58</v>
      </c>
      <c r="F2125">
        <v>84805</v>
      </c>
      <c r="G2125">
        <v>108072</v>
      </c>
      <c r="H2125">
        <v>0</v>
      </c>
      <c r="I2125">
        <v>661</v>
      </c>
      <c r="J2125">
        <v>0</v>
      </c>
      <c r="K2125">
        <v>193538</v>
      </c>
      <c r="Z2125" s="24">
        <v>7.17E-2</v>
      </c>
      <c r="AA2125" s="23">
        <v>1890</v>
      </c>
      <c r="AB2125" s="23">
        <v>1181</v>
      </c>
      <c r="AC2125" s="23">
        <v>0</v>
      </c>
      <c r="AD2125" s="23">
        <v>11</v>
      </c>
      <c r="AE2125" s="23">
        <v>0</v>
      </c>
      <c r="AF2125" s="23">
        <v>3082</v>
      </c>
      <c r="AG2125">
        <f t="shared" si="33"/>
        <v>8.3769345779215212E-7</v>
      </c>
    </row>
    <row r="2126" spans="1:33">
      <c r="A2126" t="s">
        <v>116</v>
      </c>
      <c r="B2126" t="s">
        <v>1</v>
      </c>
      <c r="C2126">
        <v>1996</v>
      </c>
      <c r="D2126">
        <v>0</v>
      </c>
      <c r="E2126">
        <v>3.63</v>
      </c>
      <c r="F2126">
        <v>90704</v>
      </c>
      <c r="G2126">
        <v>114021</v>
      </c>
      <c r="H2126">
        <v>0</v>
      </c>
      <c r="I2126">
        <v>662</v>
      </c>
      <c r="J2126">
        <v>0</v>
      </c>
      <c r="K2126">
        <v>205387</v>
      </c>
      <c r="Z2126" s="24">
        <v>7.17E-2</v>
      </c>
      <c r="AA2126" s="23">
        <v>3869</v>
      </c>
      <c r="AB2126" s="23">
        <v>0</v>
      </c>
      <c r="AC2126" s="23">
        <v>0</v>
      </c>
      <c r="AD2126" s="23">
        <v>0</v>
      </c>
      <c r="AE2126" s="23">
        <v>0</v>
      </c>
      <c r="AF2126" s="23">
        <v>3869</v>
      </c>
      <c r="AG2126">
        <f t="shared" si="33"/>
        <v>1.0516015536008554E-6</v>
      </c>
    </row>
    <row r="2127" spans="1:33">
      <c r="A2127" t="s">
        <v>116</v>
      </c>
      <c r="B2127" t="s">
        <v>1</v>
      </c>
      <c r="C2127">
        <v>1997</v>
      </c>
      <c r="D2127">
        <v>0</v>
      </c>
      <c r="E2127">
        <v>4.09</v>
      </c>
      <c r="F2127">
        <v>87368</v>
      </c>
      <c r="G2127">
        <v>116065</v>
      </c>
      <c r="H2127">
        <v>0</v>
      </c>
      <c r="I2127">
        <v>637</v>
      </c>
      <c r="J2127">
        <v>0</v>
      </c>
      <c r="K2127">
        <v>204070</v>
      </c>
      <c r="Z2127" s="24">
        <v>7.17E-2</v>
      </c>
      <c r="AA2127" s="23">
        <v>20062</v>
      </c>
      <c r="AB2127" s="23">
        <v>22961</v>
      </c>
      <c r="AC2127" s="23">
        <v>4920</v>
      </c>
      <c r="AD2127" s="23">
        <v>0</v>
      </c>
      <c r="AE2127" s="23">
        <v>12067</v>
      </c>
      <c r="AF2127" s="23">
        <v>60010</v>
      </c>
      <c r="AG2127">
        <f t="shared" si="33"/>
        <v>1.6310832057789437E-5</v>
      </c>
    </row>
    <row r="2128" spans="1:33">
      <c r="A2128" t="s">
        <v>116</v>
      </c>
      <c r="B2128" t="s">
        <v>1</v>
      </c>
      <c r="C2128">
        <v>1998</v>
      </c>
      <c r="D2128">
        <v>0</v>
      </c>
      <c r="E2128">
        <v>3.44</v>
      </c>
      <c r="F2128">
        <v>92034</v>
      </c>
      <c r="G2128">
        <v>116012</v>
      </c>
      <c r="H2128">
        <v>0</v>
      </c>
      <c r="I2128">
        <v>652</v>
      </c>
      <c r="J2128">
        <v>0</v>
      </c>
      <c r="K2128">
        <v>208698</v>
      </c>
      <c r="Z2128" s="24">
        <v>7.17E-2</v>
      </c>
      <c r="AA2128" s="23">
        <v>18341</v>
      </c>
      <c r="AB2128" s="23">
        <v>40522</v>
      </c>
      <c r="AC2128" s="23">
        <v>3124</v>
      </c>
      <c r="AD2128" s="23">
        <v>0</v>
      </c>
      <c r="AE2128" s="23">
        <v>0</v>
      </c>
      <c r="AF2128" s="23">
        <v>61987</v>
      </c>
      <c r="AG2128">
        <f t="shared" si="33"/>
        <v>1.6848184415367338E-5</v>
      </c>
    </row>
    <row r="2129" spans="1:33">
      <c r="A2129" t="s">
        <v>116</v>
      </c>
      <c r="B2129" t="s">
        <v>1</v>
      </c>
      <c r="C2129">
        <v>1999</v>
      </c>
      <c r="D2129">
        <v>0</v>
      </c>
      <c r="E2129">
        <v>4.07</v>
      </c>
      <c r="F2129">
        <v>90366</v>
      </c>
      <c r="G2129">
        <v>115989</v>
      </c>
      <c r="H2129">
        <v>0</v>
      </c>
      <c r="I2129">
        <v>560</v>
      </c>
      <c r="J2129">
        <v>0</v>
      </c>
      <c r="K2129">
        <v>206915</v>
      </c>
      <c r="Z2129" s="24">
        <v>7.17E-2</v>
      </c>
      <c r="AA2129" s="23">
        <v>60264</v>
      </c>
      <c r="AB2129" s="23">
        <v>26618</v>
      </c>
      <c r="AC2129" s="23">
        <v>13294</v>
      </c>
      <c r="AD2129" s="23">
        <v>394</v>
      </c>
      <c r="AE2129" s="23">
        <v>0</v>
      </c>
      <c r="AF2129" s="23">
        <v>100570</v>
      </c>
      <c r="AG2129">
        <f t="shared" si="33"/>
        <v>2.7335117148006727E-5</v>
      </c>
    </row>
    <row r="2130" spans="1:33">
      <c r="A2130" t="s">
        <v>116</v>
      </c>
      <c r="B2130" t="s">
        <v>1</v>
      </c>
      <c r="C2130">
        <v>2000</v>
      </c>
      <c r="D2130">
        <v>0</v>
      </c>
      <c r="E2130">
        <v>4.53</v>
      </c>
      <c r="F2130">
        <v>91720</v>
      </c>
      <c r="G2130">
        <v>118202</v>
      </c>
      <c r="H2130">
        <v>0</v>
      </c>
      <c r="I2130">
        <v>455</v>
      </c>
      <c r="J2130">
        <v>0</v>
      </c>
      <c r="K2130">
        <v>210377</v>
      </c>
      <c r="Z2130" s="24">
        <v>7.17E-2</v>
      </c>
      <c r="AA2130" s="23">
        <v>57283</v>
      </c>
      <c r="AB2130" s="23">
        <v>22751</v>
      </c>
      <c r="AC2130" s="23">
        <v>28281</v>
      </c>
      <c r="AD2130" s="23">
        <v>389</v>
      </c>
      <c r="AE2130" s="23">
        <v>194</v>
      </c>
      <c r="AF2130" s="23">
        <v>108898</v>
      </c>
      <c r="AG2130">
        <f t="shared" si="33"/>
        <v>2.9598683376589803E-5</v>
      </c>
    </row>
    <row r="2131" spans="1:33">
      <c r="A2131" t="s">
        <v>116</v>
      </c>
      <c r="B2131" t="s">
        <v>1</v>
      </c>
      <c r="C2131">
        <v>2001</v>
      </c>
      <c r="D2131">
        <v>0</v>
      </c>
      <c r="E2131">
        <v>3.39</v>
      </c>
      <c r="F2131">
        <v>89499</v>
      </c>
      <c r="G2131">
        <v>115096</v>
      </c>
      <c r="H2131">
        <v>0</v>
      </c>
      <c r="I2131">
        <v>0</v>
      </c>
      <c r="J2131">
        <v>425</v>
      </c>
      <c r="K2131">
        <v>205020</v>
      </c>
      <c r="Z2131" s="24">
        <v>7.17E-2</v>
      </c>
      <c r="AA2131" s="23">
        <v>184786</v>
      </c>
      <c r="AB2131" s="23">
        <v>32681</v>
      </c>
      <c r="AC2131" s="23">
        <v>73</v>
      </c>
      <c r="AD2131" s="23">
        <v>0</v>
      </c>
      <c r="AE2131" s="23">
        <v>0</v>
      </c>
      <c r="AF2131" s="23">
        <v>217540</v>
      </c>
      <c r="AG2131">
        <f t="shared" si="33"/>
        <v>5.9127785466614132E-5</v>
      </c>
    </row>
    <row r="2132" spans="1:33">
      <c r="A2132" t="s">
        <v>116</v>
      </c>
      <c r="B2132" t="s">
        <v>1</v>
      </c>
      <c r="C2132">
        <v>2002</v>
      </c>
      <c r="D2132">
        <v>0</v>
      </c>
      <c r="E2132">
        <v>4.6500000000000004</v>
      </c>
      <c r="F2132">
        <v>90213</v>
      </c>
      <c r="G2132">
        <v>116564</v>
      </c>
      <c r="H2132">
        <v>0</v>
      </c>
      <c r="I2132">
        <v>0</v>
      </c>
      <c r="J2132">
        <v>405</v>
      </c>
      <c r="K2132">
        <v>207182</v>
      </c>
      <c r="Z2132" s="24">
        <v>7.17E-2</v>
      </c>
      <c r="AA2132" s="23">
        <v>1506122</v>
      </c>
      <c r="AB2132" s="23">
        <v>1952139</v>
      </c>
      <c r="AC2132" s="23">
        <v>2053468</v>
      </c>
      <c r="AD2132" s="23">
        <v>10683</v>
      </c>
      <c r="AE2132" s="23">
        <v>0</v>
      </c>
      <c r="AF2132" s="23">
        <v>5522412</v>
      </c>
      <c r="AG2132">
        <f t="shared" si="33"/>
        <v>1.5010020777523926E-3</v>
      </c>
    </row>
    <row r="2133" spans="1:33">
      <c r="A2133" t="s">
        <v>116</v>
      </c>
      <c r="B2133" t="s">
        <v>1</v>
      </c>
      <c r="C2133">
        <v>2003</v>
      </c>
      <c r="D2133">
        <v>0</v>
      </c>
      <c r="E2133">
        <v>5.41</v>
      </c>
      <c r="F2133">
        <v>89000</v>
      </c>
      <c r="G2133">
        <v>117896</v>
      </c>
      <c r="H2133">
        <v>0</v>
      </c>
      <c r="I2133">
        <v>0</v>
      </c>
      <c r="J2133">
        <v>0</v>
      </c>
      <c r="K2133">
        <v>206896</v>
      </c>
      <c r="Z2133" s="24">
        <v>7.1800000000000003E-2</v>
      </c>
      <c r="AA2133" s="23">
        <v>3044</v>
      </c>
      <c r="AB2133" s="23">
        <v>456</v>
      </c>
      <c r="AC2133" s="23">
        <v>0</v>
      </c>
      <c r="AD2133" s="23">
        <v>0</v>
      </c>
      <c r="AE2133" s="23">
        <v>18</v>
      </c>
      <c r="AF2133" s="23">
        <v>3518</v>
      </c>
      <c r="AG2133">
        <f t="shared" si="33"/>
        <v>9.5619908647397499E-7</v>
      </c>
    </row>
    <row r="2134" spans="1:33">
      <c r="A2134" t="s">
        <v>116</v>
      </c>
      <c r="B2134" t="s">
        <v>1</v>
      </c>
      <c r="C2134">
        <v>2004</v>
      </c>
      <c r="D2134">
        <v>0</v>
      </c>
      <c r="E2134">
        <v>3.44</v>
      </c>
      <c r="F2134">
        <v>90086</v>
      </c>
      <c r="G2134">
        <v>116691</v>
      </c>
      <c r="H2134">
        <v>0</v>
      </c>
      <c r="I2134">
        <v>0</v>
      </c>
      <c r="J2134">
        <v>0</v>
      </c>
      <c r="K2134">
        <v>206777</v>
      </c>
      <c r="Z2134" s="24">
        <v>7.1800000000000003E-2</v>
      </c>
      <c r="AA2134" s="23">
        <v>9755</v>
      </c>
      <c r="AB2134" s="23">
        <v>8240</v>
      </c>
      <c r="AC2134" s="23">
        <v>0</v>
      </c>
      <c r="AD2134" s="23">
        <v>0</v>
      </c>
      <c r="AE2134" s="23">
        <v>0</v>
      </c>
      <c r="AF2134" s="23">
        <v>17995</v>
      </c>
      <c r="AG2134">
        <f t="shared" si="33"/>
        <v>4.8910752021316604E-6</v>
      </c>
    </row>
    <row r="2135" spans="1:33">
      <c r="A2135" t="s">
        <v>116</v>
      </c>
      <c r="B2135" t="s">
        <v>1</v>
      </c>
      <c r="C2135">
        <v>2005</v>
      </c>
      <c r="D2135">
        <v>0</v>
      </c>
      <c r="E2135">
        <v>4.6100000000000003</v>
      </c>
      <c r="F2135">
        <v>89999</v>
      </c>
      <c r="G2135">
        <v>116636</v>
      </c>
      <c r="H2135">
        <v>0</v>
      </c>
      <c r="I2135">
        <v>0</v>
      </c>
      <c r="J2135">
        <v>0</v>
      </c>
      <c r="K2135">
        <v>206635</v>
      </c>
      <c r="Z2135" s="24">
        <v>7.1900000000000006E-2</v>
      </c>
      <c r="AA2135" s="23">
        <v>1583</v>
      </c>
      <c r="AB2135" s="23">
        <v>0</v>
      </c>
      <c r="AC2135" s="23">
        <v>0</v>
      </c>
      <c r="AD2135" s="23">
        <v>0</v>
      </c>
      <c r="AE2135" s="23">
        <v>0</v>
      </c>
      <c r="AF2135" s="23">
        <v>1583</v>
      </c>
      <c r="AG2135">
        <f t="shared" si="33"/>
        <v>4.3026240872322409E-7</v>
      </c>
    </row>
    <row r="2136" spans="1:33">
      <c r="A2136" t="s">
        <v>116</v>
      </c>
      <c r="B2136" t="s">
        <v>1</v>
      </c>
      <c r="C2136">
        <v>2006</v>
      </c>
      <c r="D2136">
        <v>0</v>
      </c>
      <c r="E2136">
        <v>4.7300000000000004</v>
      </c>
      <c r="F2136">
        <v>92858</v>
      </c>
      <c r="G2136">
        <v>116300</v>
      </c>
      <c r="H2136">
        <v>0</v>
      </c>
      <c r="I2136">
        <v>0</v>
      </c>
      <c r="J2136">
        <v>0</v>
      </c>
      <c r="K2136">
        <v>209158</v>
      </c>
      <c r="Z2136" s="24">
        <v>7.1900000000000006E-2</v>
      </c>
      <c r="AA2136" s="23">
        <v>40050</v>
      </c>
      <c r="AB2136" s="23">
        <v>26330</v>
      </c>
      <c r="AC2136" s="23">
        <v>0</v>
      </c>
      <c r="AD2136" s="23">
        <v>0</v>
      </c>
      <c r="AE2136" s="23">
        <v>0</v>
      </c>
      <c r="AF2136" s="23">
        <v>66380</v>
      </c>
      <c r="AG2136">
        <f t="shared" si="33"/>
        <v>1.8042210164906895E-5</v>
      </c>
    </row>
    <row r="2137" spans="1:33">
      <c r="A2137" t="s">
        <v>117</v>
      </c>
      <c r="B2137" t="s">
        <v>1</v>
      </c>
      <c r="C2137">
        <v>1988</v>
      </c>
      <c r="D2137">
        <v>0</v>
      </c>
      <c r="E2137">
        <v>4.01</v>
      </c>
      <c r="F2137">
        <v>34113</v>
      </c>
      <c r="G2137">
        <v>3523</v>
      </c>
      <c r="H2137">
        <v>13276</v>
      </c>
      <c r="I2137">
        <v>305</v>
      </c>
      <c r="J2137">
        <v>0</v>
      </c>
      <c r="K2137">
        <v>51217</v>
      </c>
      <c r="Z2137" s="24">
        <v>7.1900000000000006E-2</v>
      </c>
      <c r="AA2137" s="23">
        <v>49571</v>
      </c>
      <c r="AB2137" s="23">
        <v>5330</v>
      </c>
      <c r="AC2137" s="23">
        <v>43678</v>
      </c>
      <c r="AD2137" s="23">
        <v>0</v>
      </c>
      <c r="AE2137" s="23">
        <v>1522</v>
      </c>
      <c r="AF2137" s="23">
        <v>100101</v>
      </c>
      <c r="AG2137">
        <f t="shared" si="33"/>
        <v>2.7207642056603575E-5</v>
      </c>
    </row>
    <row r="2138" spans="1:33">
      <c r="A2138" t="s">
        <v>117</v>
      </c>
      <c r="B2138" t="s">
        <v>1</v>
      </c>
      <c r="C2138">
        <v>1989</v>
      </c>
      <c r="D2138">
        <v>0</v>
      </c>
      <c r="E2138">
        <v>3.06</v>
      </c>
      <c r="F2138">
        <v>35846</v>
      </c>
      <c r="G2138">
        <v>3521</v>
      </c>
      <c r="H2138">
        <v>13741</v>
      </c>
      <c r="I2138">
        <v>271</v>
      </c>
      <c r="J2138">
        <v>0</v>
      </c>
      <c r="K2138">
        <v>53379</v>
      </c>
      <c r="Z2138" s="24">
        <v>7.1900000000000006E-2</v>
      </c>
      <c r="AA2138" s="23">
        <v>367297</v>
      </c>
      <c r="AB2138" s="23">
        <v>72330</v>
      </c>
      <c r="AC2138" s="23">
        <v>27043</v>
      </c>
      <c r="AD2138" s="23">
        <v>120</v>
      </c>
      <c r="AE2138" s="23">
        <v>55342</v>
      </c>
      <c r="AF2138" s="23">
        <v>522132</v>
      </c>
      <c r="AG2138">
        <f t="shared" si="33"/>
        <v>1.4191646998829718E-4</v>
      </c>
    </row>
    <row r="2139" spans="1:33">
      <c r="A2139" t="s">
        <v>117</v>
      </c>
      <c r="B2139" t="s">
        <v>1</v>
      </c>
      <c r="C2139">
        <v>1990</v>
      </c>
      <c r="D2139">
        <v>0</v>
      </c>
      <c r="E2139">
        <v>4.22</v>
      </c>
      <c r="F2139">
        <v>34821</v>
      </c>
      <c r="G2139">
        <v>3433</v>
      </c>
      <c r="H2139">
        <v>15153</v>
      </c>
      <c r="I2139">
        <v>320</v>
      </c>
      <c r="J2139">
        <v>0</v>
      </c>
      <c r="K2139">
        <v>53727</v>
      </c>
      <c r="Z2139" s="24">
        <v>7.2099999999999997E-2</v>
      </c>
      <c r="AA2139" s="23">
        <v>19836</v>
      </c>
      <c r="AB2139" s="23">
        <v>35621</v>
      </c>
      <c r="AC2139" s="23">
        <v>4896</v>
      </c>
      <c r="AD2139" s="23">
        <v>0</v>
      </c>
      <c r="AE2139" s="23">
        <v>0</v>
      </c>
      <c r="AF2139" s="23">
        <v>60353</v>
      </c>
      <c r="AG2139">
        <f t="shared" si="33"/>
        <v>1.6404060109711148E-5</v>
      </c>
    </row>
    <row r="2140" spans="1:33">
      <c r="A2140" t="s">
        <v>117</v>
      </c>
      <c r="B2140" t="s">
        <v>1</v>
      </c>
      <c r="C2140">
        <v>1991</v>
      </c>
      <c r="D2140">
        <v>0</v>
      </c>
      <c r="E2140">
        <v>3.96</v>
      </c>
      <c r="F2140">
        <v>36900</v>
      </c>
      <c r="G2140">
        <v>3639</v>
      </c>
      <c r="H2140">
        <v>15175</v>
      </c>
      <c r="I2140">
        <v>338</v>
      </c>
      <c r="J2140">
        <v>0</v>
      </c>
      <c r="K2140">
        <v>56052</v>
      </c>
      <c r="Z2140" s="24">
        <v>7.2099999999999997E-2</v>
      </c>
      <c r="AA2140" s="23">
        <v>19332</v>
      </c>
      <c r="AB2140" s="23">
        <v>42022</v>
      </c>
      <c r="AC2140" s="23">
        <v>2600</v>
      </c>
      <c r="AD2140" s="23">
        <v>0</v>
      </c>
      <c r="AE2140" s="23">
        <v>0</v>
      </c>
      <c r="AF2140" s="23">
        <v>63954</v>
      </c>
      <c r="AG2140">
        <f t="shared" si="33"/>
        <v>1.7382818753938773E-5</v>
      </c>
    </row>
    <row r="2141" spans="1:33">
      <c r="A2141" t="s">
        <v>117</v>
      </c>
      <c r="B2141" t="s">
        <v>1</v>
      </c>
      <c r="C2141">
        <v>1992</v>
      </c>
      <c r="D2141">
        <v>0</v>
      </c>
      <c r="E2141">
        <v>3.58</v>
      </c>
      <c r="F2141">
        <v>33845</v>
      </c>
      <c r="G2141">
        <v>3554</v>
      </c>
      <c r="H2141">
        <v>15101</v>
      </c>
      <c r="I2141">
        <v>349</v>
      </c>
      <c r="J2141">
        <v>0</v>
      </c>
      <c r="K2141">
        <v>52849</v>
      </c>
      <c r="Z2141" s="24">
        <v>7.2099999999999997E-2</v>
      </c>
      <c r="AA2141" s="23">
        <v>20482</v>
      </c>
      <c r="AB2141" s="23">
        <v>22883</v>
      </c>
      <c r="AC2141" s="23">
        <v>34989</v>
      </c>
      <c r="AD2141" s="23">
        <v>138</v>
      </c>
      <c r="AE2141" s="23">
        <v>2525</v>
      </c>
      <c r="AF2141" s="23">
        <v>81017</v>
      </c>
      <c r="AG2141">
        <f t="shared" si="33"/>
        <v>2.2020574584668001E-5</v>
      </c>
    </row>
    <row r="2142" spans="1:33">
      <c r="A2142" t="s">
        <v>117</v>
      </c>
      <c r="B2142" t="s">
        <v>1</v>
      </c>
      <c r="C2142">
        <v>1993</v>
      </c>
      <c r="D2142">
        <v>0</v>
      </c>
      <c r="E2142">
        <v>3.57</v>
      </c>
      <c r="F2142">
        <v>38295</v>
      </c>
      <c r="G2142">
        <v>3694</v>
      </c>
      <c r="H2142">
        <v>15977</v>
      </c>
      <c r="I2142">
        <v>356</v>
      </c>
      <c r="J2142">
        <v>0</v>
      </c>
      <c r="K2142">
        <v>58322</v>
      </c>
      <c r="Z2142" s="24">
        <v>7.2099999999999997E-2</v>
      </c>
      <c r="AA2142" s="23">
        <v>200438</v>
      </c>
      <c r="AB2142" s="23">
        <v>41951</v>
      </c>
      <c r="AC2142" s="23">
        <v>49970</v>
      </c>
      <c r="AD2142" s="23">
        <v>444</v>
      </c>
      <c r="AE2142" s="23">
        <v>5664</v>
      </c>
      <c r="AF2142" s="23">
        <v>298467</v>
      </c>
      <c r="AG2142">
        <f t="shared" si="33"/>
        <v>8.1123897880223963E-5</v>
      </c>
    </row>
    <row r="2143" spans="1:33">
      <c r="A2143" t="s">
        <v>117</v>
      </c>
      <c r="B2143" t="s">
        <v>1</v>
      </c>
      <c r="C2143">
        <v>1994</v>
      </c>
      <c r="D2143">
        <v>0</v>
      </c>
      <c r="E2143">
        <v>3.82</v>
      </c>
      <c r="F2143">
        <v>37819</v>
      </c>
      <c r="G2143">
        <v>3657</v>
      </c>
      <c r="H2143">
        <v>16134</v>
      </c>
      <c r="I2143">
        <v>336</v>
      </c>
      <c r="J2143">
        <v>0</v>
      </c>
      <c r="K2143">
        <v>57946</v>
      </c>
      <c r="Z2143" s="24">
        <v>7.22E-2</v>
      </c>
      <c r="AA2143" s="23">
        <v>30797</v>
      </c>
      <c r="AB2143" s="23">
        <v>17259</v>
      </c>
      <c r="AC2143" s="23">
        <v>0</v>
      </c>
      <c r="AD2143" s="23">
        <v>0</v>
      </c>
      <c r="AE2143" s="23">
        <v>0</v>
      </c>
      <c r="AF2143" s="23">
        <v>48056</v>
      </c>
      <c r="AG2143">
        <f t="shared" si="33"/>
        <v>1.3061712137462577E-5</v>
      </c>
    </row>
    <row r="2144" spans="1:33">
      <c r="A2144" t="s">
        <v>117</v>
      </c>
      <c r="B2144" t="s">
        <v>1</v>
      </c>
      <c r="C2144">
        <v>1995</v>
      </c>
      <c r="D2144">
        <v>0</v>
      </c>
      <c r="E2144">
        <v>3.48</v>
      </c>
      <c r="F2144">
        <v>36575</v>
      </c>
      <c r="G2144">
        <v>3445</v>
      </c>
      <c r="H2144">
        <v>16345</v>
      </c>
      <c r="I2144">
        <v>329</v>
      </c>
      <c r="J2144">
        <v>0</v>
      </c>
      <c r="K2144">
        <v>56694</v>
      </c>
      <c r="Z2144" s="24">
        <v>7.22E-2</v>
      </c>
      <c r="AA2144" s="23">
        <v>51533</v>
      </c>
      <c r="AB2144" s="23">
        <v>11247</v>
      </c>
      <c r="AC2144" s="23">
        <v>0</v>
      </c>
      <c r="AD2144" s="23">
        <v>0</v>
      </c>
      <c r="AE2144" s="23">
        <v>0</v>
      </c>
      <c r="AF2144" s="23">
        <v>62780</v>
      </c>
      <c r="AG2144">
        <f t="shared" si="33"/>
        <v>1.7063723322579918E-5</v>
      </c>
    </row>
    <row r="2145" spans="1:33">
      <c r="A2145" t="s">
        <v>117</v>
      </c>
      <c r="B2145" t="s">
        <v>1</v>
      </c>
      <c r="C2145">
        <v>1996</v>
      </c>
      <c r="D2145">
        <v>0</v>
      </c>
      <c r="E2145">
        <v>8.93</v>
      </c>
      <c r="F2145">
        <v>39925</v>
      </c>
      <c r="G2145">
        <v>3399</v>
      </c>
      <c r="H2145">
        <v>16924</v>
      </c>
      <c r="I2145">
        <v>341</v>
      </c>
      <c r="J2145">
        <v>0</v>
      </c>
      <c r="K2145">
        <v>60589</v>
      </c>
      <c r="Z2145" s="24">
        <v>7.22E-2</v>
      </c>
      <c r="AA2145" s="23">
        <v>24038</v>
      </c>
      <c r="AB2145" s="23">
        <v>3659</v>
      </c>
      <c r="AC2145" s="23">
        <v>6412</v>
      </c>
      <c r="AD2145" s="23">
        <v>0</v>
      </c>
      <c r="AE2145" s="23">
        <v>131534</v>
      </c>
      <c r="AF2145" s="23">
        <v>165643</v>
      </c>
      <c r="AG2145">
        <f t="shared" si="33"/>
        <v>4.5022082228768801E-5</v>
      </c>
    </row>
    <row r="2146" spans="1:33">
      <c r="A2146" t="s">
        <v>117</v>
      </c>
      <c r="B2146" t="s">
        <v>1</v>
      </c>
      <c r="C2146">
        <v>1997</v>
      </c>
      <c r="D2146">
        <v>0</v>
      </c>
      <c r="E2146">
        <v>0</v>
      </c>
      <c r="F2146">
        <v>39659</v>
      </c>
      <c r="G2146">
        <v>3210</v>
      </c>
      <c r="H2146">
        <v>17405</v>
      </c>
      <c r="I2146">
        <v>367</v>
      </c>
      <c r="J2146">
        <v>0</v>
      </c>
      <c r="K2146">
        <v>60641</v>
      </c>
      <c r="Z2146" s="24">
        <v>7.22E-2</v>
      </c>
      <c r="AA2146" s="23">
        <v>76879</v>
      </c>
      <c r="AB2146" s="23">
        <v>38100</v>
      </c>
      <c r="AC2146" s="23">
        <v>0</v>
      </c>
      <c r="AD2146" s="23">
        <v>151</v>
      </c>
      <c r="AE2146" s="23">
        <v>231006</v>
      </c>
      <c r="AF2146" s="23">
        <v>346136</v>
      </c>
      <c r="AG2146">
        <f t="shared" si="33"/>
        <v>9.4080422682136383E-5</v>
      </c>
    </row>
    <row r="2147" spans="1:33">
      <c r="A2147" t="s">
        <v>117</v>
      </c>
      <c r="B2147" t="s">
        <v>1</v>
      </c>
      <c r="C2147">
        <v>1998</v>
      </c>
      <c r="D2147">
        <v>0</v>
      </c>
      <c r="E2147">
        <v>3.45</v>
      </c>
      <c r="F2147">
        <v>39764</v>
      </c>
      <c r="G2147">
        <v>3366</v>
      </c>
      <c r="H2147">
        <v>18908</v>
      </c>
      <c r="I2147">
        <v>376</v>
      </c>
      <c r="J2147">
        <v>0</v>
      </c>
      <c r="K2147">
        <v>62414</v>
      </c>
      <c r="Z2147" s="24">
        <v>7.2300000000000003E-2</v>
      </c>
      <c r="AA2147" s="23">
        <v>17928</v>
      </c>
      <c r="AB2147" s="23">
        <v>10387</v>
      </c>
      <c r="AC2147" s="23">
        <v>0</v>
      </c>
      <c r="AD2147" s="23">
        <v>127</v>
      </c>
      <c r="AE2147" s="23">
        <v>9747</v>
      </c>
      <c r="AF2147" s="23">
        <v>38189</v>
      </c>
      <c r="AG2147">
        <f t="shared" si="33"/>
        <v>1.0379842783784716E-5</v>
      </c>
    </row>
    <row r="2148" spans="1:33">
      <c r="A2148" t="s">
        <v>117</v>
      </c>
      <c r="B2148" t="s">
        <v>1</v>
      </c>
      <c r="C2148">
        <v>1999</v>
      </c>
      <c r="D2148">
        <v>0</v>
      </c>
      <c r="E2148">
        <v>1.77</v>
      </c>
      <c r="F2148">
        <v>40843</v>
      </c>
      <c r="G2148">
        <v>3386</v>
      </c>
      <c r="H2148">
        <v>19543</v>
      </c>
      <c r="I2148">
        <v>377</v>
      </c>
      <c r="J2148">
        <v>0</v>
      </c>
      <c r="K2148">
        <v>64149</v>
      </c>
      <c r="Z2148" s="24">
        <v>7.2300000000000003E-2</v>
      </c>
      <c r="AA2148" s="23">
        <v>17579</v>
      </c>
      <c r="AB2148" s="23">
        <v>11497</v>
      </c>
      <c r="AC2148" s="23">
        <v>11767</v>
      </c>
      <c r="AD2148" s="23">
        <v>0</v>
      </c>
      <c r="AE2148" s="23">
        <v>90</v>
      </c>
      <c r="AF2148" s="23">
        <v>40933</v>
      </c>
      <c r="AG2148">
        <f t="shared" si="33"/>
        <v>1.112566719915839E-5</v>
      </c>
    </row>
    <row r="2149" spans="1:33">
      <c r="A2149" t="s">
        <v>117</v>
      </c>
      <c r="B2149" t="s">
        <v>1</v>
      </c>
      <c r="C2149">
        <v>2000</v>
      </c>
      <c r="D2149">
        <v>0</v>
      </c>
      <c r="E2149">
        <v>7.03</v>
      </c>
      <c r="F2149">
        <v>42804</v>
      </c>
      <c r="G2149">
        <v>3225</v>
      </c>
      <c r="H2149">
        <v>21129</v>
      </c>
      <c r="I2149">
        <v>391</v>
      </c>
      <c r="J2149">
        <v>0</v>
      </c>
      <c r="K2149">
        <v>67549</v>
      </c>
      <c r="Z2149" s="24">
        <v>7.2300000000000003E-2</v>
      </c>
      <c r="AA2149" s="23">
        <v>22377</v>
      </c>
      <c r="AB2149" s="23">
        <v>37740</v>
      </c>
      <c r="AC2149" s="23">
        <v>6800</v>
      </c>
      <c r="AD2149" s="23">
        <v>0</v>
      </c>
      <c r="AE2149" s="23">
        <v>0</v>
      </c>
      <c r="AF2149" s="23">
        <v>66917</v>
      </c>
      <c r="AG2149">
        <f t="shared" si="33"/>
        <v>1.8188167785554005E-5</v>
      </c>
    </row>
    <row r="2150" spans="1:33">
      <c r="A2150" t="s">
        <v>117</v>
      </c>
      <c r="B2150" t="s">
        <v>1</v>
      </c>
      <c r="C2150">
        <v>2001</v>
      </c>
      <c r="D2150">
        <v>0</v>
      </c>
      <c r="E2150">
        <v>4.67</v>
      </c>
      <c r="F2150">
        <v>40510</v>
      </c>
      <c r="G2150">
        <v>2936</v>
      </c>
      <c r="H2150">
        <v>17526</v>
      </c>
      <c r="I2150">
        <v>0</v>
      </c>
      <c r="J2150">
        <v>388</v>
      </c>
      <c r="K2150">
        <v>61360</v>
      </c>
      <c r="Z2150" s="24">
        <v>7.2300000000000003E-2</v>
      </c>
      <c r="AA2150" s="23">
        <v>30000</v>
      </c>
      <c r="AB2150" s="23">
        <v>29000</v>
      </c>
      <c r="AC2150" s="23">
        <v>13000</v>
      </c>
      <c r="AD2150" s="23">
        <v>0</v>
      </c>
      <c r="AE2150" s="23">
        <v>2000</v>
      </c>
      <c r="AF2150" s="23">
        <v>74000</v>
      </c>
      <c r="AG2150">
        <f t="shared" si="33"/>
        <v>2.0113340647832335E-5</v>
      </c>
    </row>
    <row r="2151" spans="1:33">
      <c r="A2151" t="s">
        <v>117</v>
      </c>
      <c r="B2151" t="s">
        <v>1</v>
      </c>
      <c r="C2151">
        <v>2002</v>
      </c>
      <c r="D2151">
        <v>0</v>
      </c>
      <c r="E2151">
        <v>2.31</v>
      </c>
      <c r="F2151">
        <v>40159</v>
      </c>
      <c r="G2151">
        <v>3084</v>
      </c>
      <c r="H2151">
        <v>18055</v>
      </c>
      <c r="I2151">
        <v>0</v>
      </c>
      <c r="J2151">
        <v>373</v>
      </c>
      <c r="K2151">
        <v>61671</v>
      </c>
      <c r="Z2151" s="24">
        <v>7.2400000000000006E-2</v>
      </c>
      <c r="AA2151" s="23">
        <v>226675</v>
      </c>
      <c r="AB2151" s="23">
        <v>163730</v>
      </c>
      <c r="AC2151" s="23">
        <v>52394</v>
      </c>
      <c r="AD2151" s="23">
        <v>541</v>
      </c>
      <c r="AE2151" s="23">
        <v>1913</v>
      </c>
      <c r="AF2151" s="23">
        <v>445253</v>
      </c>
      <c r="AG2151">
        <f t="shared" si="33"/>
        <v>1.2102061166850392E-4</v>
      </c>
    </row>
    <row r="2152" spans="1:33">
      <c r="A2152" t="s">
        <v>117</v>
      </c>
      <c r="B2152" t="s">
        <v>1</v>
      </c>
      <c r="C2152">
        <v>2003</v>
      </c>
      <c r="D2152">
        <v>0</v>
      </c>
      <c r="E2152">
        <v>2.4300000000000002</v>
      </c>
      <c r="F2152">
        <v>38943</v>
      </c>
      <c r="G2152">
        <v>3379</v>
      </c>
      <c r="H2152">
        <v>19198</v>
      </c>
      <c r="I2152">
        <v>0</v>
      </c>
      <c r="J2152">
        <v>0</v>
      </c>
      <c r="K2152">
        <v>61520</v>
      </c>
      <c r="Z2152" s="24">
        <v>7.2499999999999995E-2</v>
      </c>
      <c r="AA2152" s="23">
        <v>44201</v>
      </c>
      <c r="AB2152" s="23">
        <v>14203</v>
      </c>
      <c r="AC2152" s="23">
        <v>0</v>
      </c>
      <c r="AD2152" s="23">
        <v>7</v>
      </c>
      <c r="AE2152" s="23">
        <v>0</v>
      </c>
      <c r="AF2152" s="23">
        <v>58411</v>
      </c>
      <c r="AG2152">
        <f t="shared" si="33"/>
        <v>1.587622081865587E-5</v>
      </c>
    </row>
    <row r="2153" spans="1:33">
      <c r="A2153" t="s">
        <v>117</v>
      </c>
      <c r="B2153" t="s">
        <v>1</v>
      </c>
      <c r="C2153">
        <v>2004</v>
      </c>
      <c r="D2153">
        <v>0</v>
      </c>
      <c r="E2153">
        <v>2.74</v>
      </c>
      <c r="F2153">
        <v>39990</v>
      </c>
      <c r="G2153">
        <v>2923</v>
      </c>
      <c r="H2153">
        <v>19795</v>
      </c>
      <c r="I2153">
        <v>0</v>
      </c>
      <c r="J2153">
        <v>0</v>
      </c>
      <c r="K2153">
        <v>62708</v>
      </c>
      <c r="Z2153" s="24">
        <v>7.2499999999999995E-2</v>
      </c>
      <c r="AA2153" s="23">
        <v>0</v>
      </c>
      <c r="AB2153" s="23">
        <v>0</v>
      </c>
      <c r="AC2153" s="23">
        <v>16339852</v>
      </c>
      <c r="AD2153" s="23">
        <v>0</v>
      </c>
      <c r="AE2153" s="23">
        <v>831370</v>
      </c>
      <c r="AF2153" s="23">
        <v>17171222</v>
      </c>
      <c r="AG2153">
        <f t="shared" si="33"/>
        <v>4.6671707760209845E-3</v>
      </c>
    </row>
    <row r="2154" spans="1:33">
      <c r="A2154" t="s">
        <v>117</v>
      </c>
      <c r="B2154" t="s">
        <v>1</v>
      </c>
      <c r="C2154">
        <v>2005</v>
      </c>
      <c r="D2154">
        <v>0</v>
      </c>
      <c r="E2154">
        <v>4.43</v>
      </c>
      <c r="F2154">
        <v>34470</v>
      </c>
      <c r="G2154">
        <v>2587</v>
      </c>
      <c r="H2154">
        <v>18661</v>
      </c>
      <c r="I2154">
        <v>0</v>
      </c>
      <c r="J2154">
        <v>0</v>
      </c>
      <c r="K2154">
        <v>55718</v>
      </c>
      <c r="Z2154" s="24">
        <v>7.2599999999999998E-2</v>
      </c>
      <c r="AA2154" s="23">
        <v>112599</v>
      </c>
      <c r="AB2154" s="23">
        <v>13477</v>
      </c>
      <c r="AC2154" s="23">
        <v>9135</v>
      </c>
      <c r="AD2154" s="23">
        <v>128</v>
      </c>
      <c r="AE2154" s="23">
        <v>4298</v>
      </c>
      <c r="AF2154" s="23">
        <v>139637</v>
      </c>
      <c r="AG2154">
        <f t="shared" si="33"/>
        <v>3.7953602000558968E-5</v>
      </c>
    </row>
    <row r="2155" spans="1:33">
      <c r="A2155" t="s">
        <v>117</v>
      </c>
      <c r="B2155" t="s">
        <v>1</v>
      </c>
      <c r="C2155">
        <v>2006</v>
      </c>
      <c r="D2155">
        <v>0</v>
      </c>
      <c r="E2155">
        <v>2.56</v>
      </c>
      <c r="F2155">
        <v>42518</v>
      </c>
      <c r="G2155">
        <v>3031</v>
      </c>
      <c r="H2155">
        <v>20554</v>
      </c>
      <c r="I2155">
        <v>0</v>
      </c>
      <c r="J2155">
        <v>0</v>
      </c>
      <c r="K2155">
        <v>66103</v>
      </c>
      <c r="Z2155" s="24">
        <v>7.2599999999999998E-2</v>
      </c>
      <c r="AA2155" s="23">
        <v>468714</v>
      </c>
      <c r="AB2155" s="23">
        <v>49123</v>
      </c>
      <c r="AC2155" s="23">
        <v>33529</v>
      </c>
      <c r="AD2155" s="23">
        <v>237</v>
      </c>
      <c r="AE2155" s="23">
        <v>68164</v>
      </c>
      <c r="AF2155" s="23">
        <v>619767</v>
      </c>
      <c r="AG2155">
        <f t="shared" si="33"/>
        <v>1.684538485579068E-4</v>
      </c>
    </row>
    <row r="2156" spans="1:33">
      <c r="A2156" t="s">
        <v>118</v>
      </c>
      <c r="B2156" t="s">
        <v>1</v>
      </c>
      <c r="C2156">
        <v>1988</v>
      </c>
      <c r="D2156">
        <v>0</v>
      </c>
      <c r="E2156">
        <v>14.11</v>
      </c>
      <c r="F2156">
        <v>5875</v>
      </c>
      <c r="G2156">
        <v>1999</v>
      </c>
      <c r="H2156">
        <v>0</v>
      </c>
      <c r="I2156">
        <v>0</v>
      </c>
      <c r="J2156">
        <v>643</v>
      </c>
      <c r="K2156">
        <v>8517</v>
      </c>
      <c r="Z2156" s="24">
        <v>7.2599999999999998E-2</v>
      </c>
      <c r="AA2156" s="23">
        <v>329905</v>
      </c>
      <c r="AB2156" s="23">
        <v>236534</v>
      </c>
      <c r="AC2156" s="23">
        <v>53870</v>
      </c>
      <c r="AD2156" s="23">
        <v>0</v>
      </c>
      <c r="AE2156" s="23">
        <v>0</v>
      </c>
      <c r="AF2156" s="23">
        <v>620309</v>
      </c>
      <c r="AG2156">
        <f t="shared" si="33"/>
        <v>1.6860116518805713E-4</v>
      </c>
    </row>
    <row r="2157" spans="1:33">
      <c r="A2157" t="s">
        <v>118</v>
      </c>
      <c r="B2157" t="s">
        <v>1</v>
      </c>
      <c r="C2157">
        <v>1989</v>
      </c>
      <c r="D2157">
        <v>0</v>
      </c>
      <c r="E2157">
        <v>14.12</v>
      </c>
      <c r="F2157">
        <v>5875</v>
      </c>
      <c r="G2157">
        <v>1999</v>
      </c>
      <c r="H2157">
        <v>0</v>
      </c>
      <c r="I2157">
        <v>0</v>
      </c>
      <c r="J2157">
        <v>642</v>
      </c>
      <c r="K2157">
        <v>8516</v>
      </c>
      <c r="Z2157" s="24">
        <v>7.2599999999999998E-2</v>
      </c>
      <c r="AA2157" s="23">
        <v>1559611</v>
      </c>
      <c r="AB2157" s="23">
        <v>2001529</v>
      </c>
      <c r="AC2157" s="23">
        <v>2072331</v>
      </c>
      <c r="AD2157" s="23">
        <v>10786</v>
      </c>
      <c r="AE2157" s="23">
        <v>0</v>
      </c>
      <c r="AF2157" s="23">
        <v>5644257</v>
      </c>
      <c r="AG2157">
        <f t="shared" si="33"/>
        <v>1.5341197803366512E-3</v>
      </c>
    </row>
    <row r="2158" spans="1:33">
      <c r="A2158" t="s">
        <v>118</v>
      </c>
      <c r="B2158" t="s">
        <v>1</v>
      </c>
      <c r="C2158">
        <v>1990</v>
      </c>
      <c r="D2158">
        <v>0</v>
      </c>
      <c r="E2158">
        <v>0.54</v>
      </c>
      <c r="F2158">
        <v>4894</v>
      </c>
      <c r="G2158">
        <v>2641</v>
      </c>
      <c r="H2158">
        <v>0</v>
      </c>
      <c r="I2158">
        <v>0</v>
      </c>
      <c r="J2158">
        <v>0</v>
      </c>
      <c r="K2158">
        <v>7535</v>
      </c>
      <c r="Z2158" s="24">
        <v>7.2700000000000001E-2</v>
      </c>
      <c r="AA2158" s="23">
        <v>3846</v>
      </c>
      <c r="AB2158" s="23">
        <v>1717</v>
      </c>
      <c r="AC2158" s="23">
        <v>0</v>
      </c>
      <c r="AD2158" s="23">
        <v>0</v>
      </c>
      <c r="AE2158" s="23">
        <v>492</v>
      </c>
      <c r="AF2158" s="23">
        <v>6055</v>
      </c>
      <c r="AG2158">
        <f t="shared" si="33"/>
        <v>1.6457605084138483E-6</v>
      </c>
    </row>
    <row r="2159" spans="1:33">
      <c r="A2159" t="s">
        <v>118</v>
      </c>
      <c r="B2159" t="s">
        <v>1</v>
      </c>
      <c r="C2159">
        <v>1991</v>
      </c>
      <c r="D2159">
        <v>0</v>
      </c>
      <c r="E2159">
        <v>3.34</v>
      </c>
      <c r="F2159">
        <v>4969</v>
      </c>
      <c r="G2159">
        <v>2581</v>
      </c>
      <c r="H2159">
        <v>0</v>
      </c>
      <c r="I2159">
        <v>0</v>
      </c>
      <c r="J2159">
        <v>0</v>
      </c>
      <c r="K2159">
        <v>7550</v>
      </c>
      <c r="Z2159" s="24">
        <v>7.2700000000000001E-2</v>
      </c>
      <c r="AA2159" s="23">
        <v>36579</v>
      </c>
      <c r="AB2159" s="23">
        <v>15916</v>
      </c>
      <c r="AC2159" s="23">
        <v>17254</v>
      </c>
      <c r="AD2159" s="23">
        <v>216</v>
      </c>
      <c r="AE2159" s="23">
        <v>23392</v>
      </c>
      <c r="AF2159" s="23">
        <v>93357</v>
      </c>
      <c r="AG2159">
        <f t="shared" si="33"/>
        <v>2.5374610038644367E-5</v>
      </c>
    </row>
    <row r="2160" spans="1:33">
      <c r="A2160" t="s">
        <v>118</v>
      </c>
      <c r="B2160" t="s">
        <v>1</v>
      </c>
      <c r="C2160">
        <v>1992</v>
      </c>
      <c r="D2160">
        <v>0</v>
      </c>
      <c r="E2160">
        <v>8.8699999999999992</v>
      </c>
      <c r="F2160">
        <v>5023</v>
      </c>
      <c r="G2160">
        <v>2085</v>
      </c>
      <c r="H2160">
        <v>0</v>
      </c>
      <c r="I2160">
        <v>0</v>
      </c>
      <c r="J2160">
        <v>631</v>
      </c>
      <c r="K2160">
        <v>7739</v>
      </c>
      <c r="Z2160" s="24">
        <v>7.2700000000000001E-2</v>
      </c>
      <c r="AA2160" s="23">
        <v>51000</v>
      </c>
      <c r="AB2160" s="23">
        <v>72497</v>
      </c>
      <c r="AC2160" s="23">
        <v>49738</v>
      </c>
      <c r="AD2160" s="23">
        <v>0</v>
      </c>
      <c r="AE2160" s="23">
        <v>0</v>
      </c>
      <c r="AF2160" s="23">
        <v>173235</v>
      </c>
      <c r="AG2160">
        <f t="shared" si="33"/>
        <v>4.7085602258476143E-5</v>
      </c>
    </row>
    <row r="2161" spans="1:33">
      <c r="A2161" t="s">
        <v>118</v>
      </c>
      <c r="B2161" t="s">
        <v>1</v>
      </c>
      <c r="C2161">
        <v>1993</v>
      </c>
      <c r="D2161">
        <v>0</v>
      </c>
      <c r="E2161">
        <v>8.8699999999999992</v>
      </c>
      <c r="F2161">
        <v>5023</v>
      </c>
      <c r="G2161">
        <v>2085</v>
      </c>
      <c r="H2161">
        <v>0</v>
      </c>
      <c r="I2161">
        <v>0</v>
      </c>
      <c r="J2161">
        <v>631</v>
      </c>
      <c r="K2161">
        <v>7739</v>
      </c>
      <c r="Z2161" s="24">
        <v>7.2800000000000004E-2</v>
      </c>
      <c r="AA2161" s="23">
        <v>32600</v>
      </c>
      <c r="AB2161" s="23">
        <v>6771</v>
      </c>
      <c r="AC2161" s="23">
        <v>4595</v>
      </c>
      <c r="AD2161" s="23">
        <v>0</v>
      </c>
      <c r="AE2161" s="23">
        <v>0</v>
      </c>
      <c r="AF2161" s="23">
        <v>43966</v>
      </c>
      <c r="AG2161">
        <f t="shared" si="33"/>
        <v>1.195004236381887E-5</v>
      </c>
    </row>
    <row r="2162" spans="1:33">
      <c r="A2162" t="s">
        <v>118</v>
      </c>
      <c r="B2162" t="s">
        <v>1</v>
      </c>
      <c r="C2162">
        <v>1994</v>
      </c>
      <c r="D2162">
        <v>0</v>
      </c>
      <c r="E2162">
        <v>12.76</v>
      </c>
      <c r="F2162">
        <v>5201</v>
      </c>
      <c r="G2162">
        <v>2109</v>
      </c>
      <c r="H2162">
        <v>0</v>
      </c>
      <c r="I2162">
        <v>0</v>
      </c>
      <c r="J2162">
        <v>759</v>
      </c>
      <c r="K2162">
        <v>8069</v>
      </c>
      <c r="Z2162" s="24">
        <v>7.2800000000000004E-2</v>
      </c>
      <c r="AA2162" s="23">
        <v>75970</v>
      </c>
      <c r="AB2162" s="23">
        <v>42391</v>
      </c>
      <c r="AC2162" s="23">
        <v>0</v>
      </c>
      <c r="AD2162" s="23">
        <v>113</v>
      </c>
      <c r="AE2162" s="23">
        <v>253845</v>
      </c>
      <c r="AF2162" s="23">
        <v>372319</v>
      </c>
      <c r="AG2162">
        <f t="shared" si="33"/>
        <v>1.0119701184676063E-4</v>
      </c>
    </row>
    <row r="2163" spans="1:33">
      <c r="A2163" t="s">
        <v>118</v>
      </c>
      <c r="B2163" t="s">
        <v>1</v>
      </c>
      <c r="C2163">
        <v>1995</v>
      </c>
      <c r="D2163">
        <v>0</v>
      </c>
      <c r="E2163">
        <v>3.06</v>
      </c>
      <c r="F2163">
        <v>5188</v>
      </c>
      <c r="G2163">
        <v>2466</v>
      </c>
      <c r="H2163">
        <v>0</v>
      </c>
      <c r="I2163">
        <v>0</v>
      </c>
      <c r="J2163">
        <v>828</v>
      </c>
      <c r="K2163">
        <v>8482</v>
      </c>
      <c r="Z2163" s="24">
        <v>7.2900000000000006E-2</v>
      </c>
      <c r="AA2163" s="23">
        <v>54326</v>
      </c>
      <c r="AB2163" s="23">
        <v>1748</v>
      </c>
      <c r="AC2163" s="23">
        <v>0</v>
      </c>
      <c r="AD2163" s="23">
        <v>22</v>
      </c>
      <c r="AE2163" s="23">
        <v>2226</v>
      </c>
      <c r="AF2163" s="23">
        <v>58322</v>
      </c>
      <c r="AG2163">
        <f t="shared" si="33"/>
        <v>1.5852030449498344E-5</v>
      </c>
    </row>
    <row r="2164" spans="1:33">
      <c r="A2164" t="s">
        <v>118</v>
      </c>
      <c r="B2164" t="s">
        <v>1</v>
      </c>
      <c r="C2164">
        <v>1996</v>
      </c>
      <c r="D2164">
        <v>0</v>
      </c>
      <c r="E2164">
        <v>-4.88</v>
      </c>
      <c r="F2164">
        <v>5398</v>
      </c>
      <c r="G2164">
        <v>3359</v>
      </c>
      <c r="H2164">
        <v>0</v>
      </c>
      <c r="I2164">
        <v>0</v>
      </c>
      <c r="J2164">
        <v>841</v>
      </c>
      <c r="K2164">
        <v>9598</v>
      </c>
      <c r="Z2164" s="24">
        <v>7.2900000000000006E-2</v>
      </c>
      <c r="AA2164" s="23">
        <v>74796</v>
      </c>
      <c r="AB2164" s="23">
        <v>16370</v>
      </c>
      <c r="AC2164" s="23">
        <v>0</v>
      </c>
      <c r="AD2164" s="23">
        <v>420</v>
      </c>
      <c r="AE2164" s="23">
        <v>25983</v>
      </c>
      <c r="AF2164" s="23">
        <v>117569</v>
      </c>
      <c r="AG2164">
        <f t="shared" si="33"/>
        <v>3.1955477657094591E-5</v>
      </c>
    </row>
    <row r="2165" spans="1:33">
      <c r="A2165" t="s">
        <v>118</v>
      </c>
      <c r="B2165" t="s">
        <v>1</v>
      </c>
      <c r="C2165">
        <v>1997</v>
      </c>
      <c r="D2165">
        <v>0</v>
      </c>
      <c r="E2165">
        <v>0.31</v>
      </c>
      <c r="F2165">
        <v>5930</v>
      </c>
      <c r="G2165">
        <v>2497</v>
      </c>
      <c r="H2165">
        <v>0</v>
      </c>
      <c r="I2165">
        <v>0</v>
      </c>
      <c r="J2165">
        <v>928</v>
      </c>
      <c r="K2165">
        <v>9355</v>
      </c>
      <c r="Z2165" s="24">
        <v>7.2900000000000006E-2</v>
      </c>
      <c r="AA2165" s="23">
        <v>184154</v>
      </c>
      <c r="AB2165" s="23">
        <v>27857</v>
      </c>
      <c r="AC2165" s="23">
        <v>0</v>
      </c>
      <c r="AD2165" s="23">
        <v>468</v>
      </c>
      <c r="AE2165" s="23">
        <v>73</v>
      </c>
      <c r="AF2165" s="23">
        <v>212552</v>
      </c>
      <c r="AG2165">
        <f t="shared" si="33"/>
        <v>5.7772037586189974E-5</v>
      </c>
    </row>
    <row r="2166" spans="1:33">
      <c r="A2166" t="s">
        <v>118</v>
      </c>
      <c r="B2166" t="s">
        <v>1</v>
      </c>
      <c r="C2166">
        <v>1998</v>
      </c>
      <c r="D2166">
        <v>0</v>
      </c>
      <c r="E2166">
        <v>2.37</v>
      </c>
      <c r="F2166">
        <v>5584</v>
      </c>
      <c r="G2166">
        <v>2366</v>
      </c>
      <c r="H2166">
        <v>0</v>
      </c>
      <c r="I2166">
        <v>0</v>
      </c>
      <c r="J2166">
        <v>838</v>
      </c>
      <c r="K2166">
        <v>8788</v>
      </c>
      <c r="Z2166" s="24">
        <v>7.2900000000000006E-2</v>
      </c>
      <c r="AA2166" s="23">
        <v>1467255</v>
      </c>
      <c r="AB2166" s="23">
        <v>1880354</v>
      </c>
      <c r="AC2166" s="23">
        <v>1762451</v>
      </c>
      <c r="AD2166" s="23">
        <v>10979</v>
      </c>
      <c r="AE2166" s="23">
        <v>0</v>
      </c>
      <c r="AF2166" s="23">
        <v>5121039</v>
      </c>
      <c r="AG2166">
        <f t="shared" si="33"/>
        <v>1.3919081334842519E-3</v>
      </c>
    </row>
    <row r="2167" spans="1:33">
      <c r="A2167" t="s">
        <v>118</v>
      </c>
      <c r="B2167" t="s">
        <v>1</v>
      </c>
      <c r="C2167">
        <v>1999</v>
      </c>
      <c r="D2167">
        <v>0</v>
      </c>
      <c r="E2167">
        <v>2.41</v>
      </c>
      <c r="F2167">
        <v>5757</v>
      </c>
      <c r="G2167">
        <v>2487</v>
      </c>
      <c r="H2167">
        <v>0</v>
      </c>
      <c r="I2167">
        <v>0</v>
      </c>
      <c r="J2167">
        <v>870</v>
      </c>
      <c r="K2167">
        <v>9114</v>
      </c>
      <c r="Z2167" s="24">
        <v>7.2999999999999995E-2</v>
      </c>
      <c r="AA2167" s="23">
        <v>54924</v>
      </c>
      <c r="AB2167" s="23">
        <v>17320</v>
      </c>
      <c r="AC2167" s="23">
        <v>26276</v>
      </c>
      <c r="AD2167" s="23">
        <v>197</v>
      </c>
      <c r="AE2167" s="23">
        <v>73019</v>
      </c>
      <c r="AF2167" s="23">
        <v>171736</v>
      </c>
      <c r="AG2167">
        <f t="shared" si="33"/>
        <v>4.6678171209407209E-5</v>
      </c>
    </row>
    <row r="2168" spans="1:33">
      <c r="A2168" t="s">
        <v>118</v>
      </c>
      <c r="B2168" t="s">
        <v>1</v>
      </c>
      <c r="C2168">
        <v>2000</v>
      </c>
      <c r="D2168">
        <v>0</v>
      </c>
      <c r="E2168">
        <v>3.92</v>
      </c>
      <c r="F2168">
        <v>5708</v>
      </c>
      <c r="G2168">
        <v>2643</v>
      </c>
      <c r="H2168">
        <v>0</v>
      </c>
      <c r="I2168">
        <v>0</v>
      </c>
      <c r="J2168">
        <v>963</v>
      </c>
      <c r="K2168">
        <v>9314</v>
      </c>
      <c r="Z2168" s="24">
        <v>7.3099999999999998E-2</v>
      </c>
      <c r="AA2168" s="23">
        <v>4160</v>
      </c>
      <c r="AB2168" s="23">
        <v>810</v>
      </c>
      <c r="AC2168" s="23">
        <v>0</v>
      </c>
      <c r="AD2168" s="23">
        <v>1423</v>
      </c>
      <c r="AE2168" s="23">
        <v>19</v>
      </c>
      <c r="AF2168" s="23">
        <v>6412</v>
      </c>
      <c r="AG2168">
        <f t="shared" si="33"/>
        <v>1.7427937869446071E-6</v>
      </c>
    </row>
    <row r="2169" spans="1:33">
      <c r="A2169" t="s">
        <v>118</v>
      </c>
      <c r="B2169" t="s">
        <v>1</v>
      </c>
      <c r="C2169">
        <v>2001</v>
      </c>
      <c r="D2169">
        <v>0</v>
      </c>
      <c r="E2169">
        <v>0</v>
      </c>
      <c r="F2169">
        <v>6399</v>
      </c>
      <c r="G2169">
        <v>3240</v>
      </c>
      <c r="H2169">
        <v>0</v>
      </c>
      <c r="I2169">
        <v>0</v>
      </c>
      <c r="J2169">
        <v>1026</v>
      </c>
      <c r="K2169">
        <v>10665</v>
      </c>
      <c r="Z2169" s="24">
        <v>7.3099999999999998E-2</v>
      </c>
      <c r="AA2169" s="23">
        <v>42726</v>
      </c>
      <c r="AB2169" s="23">
        <v>13561</v>
      </c>
      <c r="AC2169" s="23">
        <v>75171</v>
      </c>
      <c r="AD2169" s="23">
        <v>687</v>
      </c>
      <c r="AE2169" s="23">
        <v>35683</v>
      </c>
      <c r="AF2169" s="23">
        <v>167828</v>
      </c>
      <c r="AG2169">
        <f t="shared" si="33"/>
        <v>4.5615969381681151E-5</v>
      </c>
    </row>
    <row r="2170" spans="1:33">
      <c r="A2170" t="s">
        <v>118</v>
      </c>
      <c r="B2170" t="s">
        <v>1</v>
      </c>
      <c r="C2170">
        <v>2002</v>
      </c>
      <c r="D2170">
        <v>0</v>
      </c>
      <c r="E2170">
        <v>0</v>
      </c>
      <c r="F2170">
        <v>5975</v>
      </c>
      <c r="G2170">
        <v>3051</v>
      </c>
      <c r="H2170">
        <v>0</v>
      </c>
      <c r="I2170">
        <v>0</v>
      </c>
      <c r="J2170">
        <v>945</v>
      </c>
      <c r="K2170">
        <v>9971</v>
      </c>
      <c r="Z2170" s="24">
        <v>7.3099999999999998E-2</v>
      </c>
      <c r="AA2170" s="23">
        <v>299142</v>
      </c>
      <c r="AB2170" s="23">
        <v>56594</v>
      </c>
      <c r="AC2170" s="23">
        <v>289297</v>
      </c>
      <c r="AD2170" s="23">
        <v>2958</v>
      </c>
      <c r="AE2170" s="23">
        <v>1741</v>
      </c>
      <c r="AF2170" s="23">
        <v>649732</v>
      </c>
      <c r="AG2170">
        <f t="shared" si="33"/>
        <v>1.7659839251077565E-4</v>
      </c>
    </row>
    <row r="2171" spans="1:33">
      <c r="A2171" t="s">
        <v>118</v>
      </c>
      <c r="B2171" t="s">
        <v>1</v>
      </c>
      <c r="C2171">
        <v>2003</v>
      </c>
      <c r="D2171">
        <v>0</v>
      </c>
      <c r="E2171">
        <v>7.76</v>
      </c>
      <c r="F2171">
        <v>6046</v>
      </c>
      <c r="G2171">
        <v>2960</v>
      </c>
      <c r="H2171">
        <v>0</v>
      </c>
      <c r="I2171">
        <v>0</v>
      </c>
      <c r="J2171">
        <v>0</v>
      </c>
      <c r="K2171">
        <v>9006</v>
      </c>
      <c r="Z2171" s="24">
        <v>7.3200000000000001E-2</v>
      </c>
      <c r="AA2171" s="23">
        <v>8656</v>
      </c>
      <c r="AB2171" s="23">
        <v>3307</v>
      </c>
      <c r="AC2171" s="23">
        <v>63</v>
      </c>
      <c r="AD2171" s="23">
        <v>72</v>
      </c>
      <c r="AE2171" s="23">
        <v>1845</v>
      </c>
      <c r="AF2171" s="23">
        <v>13943</v>
      </c>
      <c r="AG2171">
        <f t="shared" si="33"/>
        <v>3.7897339007125165E-6</v>
      </c>
    </row>
    <row r="2172" spans="1:33">
      <c r="A2172" t="s">
        <v>118</v>
      </c>
      <c r="B2172" t="s">
        <v>1</v>
      </c>
      <c r="C2172">
        <v>2004</v>
      </c>
      <c r="D2172">
        <v>0</v>
      </c>
      <c r="E2172">
        <v>3.2</v>
      </c>
      <c r="F2172">
        <v>6204</v>
      </c>
      <c r="G2172">
        <v>3772</v>
      </c>
      <c r="H2172">
        <v>0</v>
      </c>
      <c r="I2172">
        <v>0</v>
      </c>
      <c r="J2172">
        <v>0</v>
      </c>
      <c r="K2172">
        <v>9976</v>
      </c>
      <c r="Z2172" s="24">
        <v>7.3200000000000001E-2</v>
      </c>
      <c r="AA2172" s="23">
        <v>8493</v>
      </c>
      <c r="AB2172" s="23">
        <v>7387</v>
      </c>
      <c r="AC2172" s="23">
        <v>12194</v>
      </c>
      <c r="AD2172" s="23">
        <v>0</v>
      </c>
      <c r="AE2172" s="23">
        <v>0</v>
      </c>
      <c r="AF2172" s="23">
        <v>28074</v>
      </c>
      <c r="AG2172">
        <f t="shared" si="33"/>
        <v>7.630566558746554E-6</v>
      </c>
    </row>
    <row r="2173" spans="1:33">
      <c r="A2173" t="s">
        <v>118</v>
      </c>
      <c r="B2173" t="s">
        <v>1</v>
      </c>
      <c r="C2173">
        <v>2005</v>
      </c>
      <c r="D2173">
        <v>0</v>
      </c>
      <c r="E2173">
        <v>0.47</v>
      </c>
      <c r="F2173">
        <v>6776</v>
      </c>
      <c r="G2173">
        <v>3744</v>
      </c>
      <c r="H2173">
        <v>0</v>
      </c>
      <c r="I2173">
        <v>0</v>
      </c>
      <c r="J2173">
        <v>0</v>
      </c>
      <c r="K2173">
        <v>10520</v>
      </c>
      <c r="Z2173" s="24">
        <v>7.3200000000000001E-2</v>
      </c>
      <c r="AA2173" s="23">
        <v>18318</v>
      </c>
      <c r="AB2173" s="23">
        <v>10651</v>
      </c>
      <c r="AC2173" s="23">
        <v>0</v>
      </c>
      <c r="AD2173" s="23">
        <v>125</v>
      </c>
      <c r="AE2173" s="23">
        <v>8405</v>
      </c>
      <c r="AF2173" s="23">
        <v>37499</v>
      </c>
      <c r="AG2173">
        <f t="shared" si="33"/>
        <v>1.0192299472338712E-5</v>
      </c>
    </row>
    <row r="2174" spans="1:33">
      <c r="A2174" t="s">
        <v>118</v>
      </c>
      <c r="B2174" t="s">
        <v>1</v>
      </c>
      <c r="C2174">
        <v>2006</v>
      </c>
      <c r="D2174">
        <v>0</v>
      </c>
      <c r="E2174">
        <v>2.21</v>
      </c>
      <c r="F2174">
        <v>7156</v>
      </c>
      <c r="G2174">
        <v>4020</v>
      </c>
      <c r="H2174">
        <v>0</v>
      </c>
      <c r="I2174">
        <v>0</v>
      </c>
      <c r="J2174">
        <v>0</v>
      </c>
      <c r="K2174">
        <v>11176</v>
      </c>
      <c r="Z2174" s="24">
        <v>7.3200000000000001E-2</v>
      </c>
      <c r="AA2174" s="23">
        <v>291715</v>
      </c>
      <c r="AB2174" s="23">
        <v>61371</v>
      </c>
      <c r="AC2174" s="23">
        <v>3222</v>
      </c>
      <c r="AD2174" s="23">
        <v>366</v>
      </c>
      <c r="AE2174" s="23">
        <v>3311</v>
      </c>
      <c r="AF2174" s="23">
        <v>359985</v>
      </c>
      <c r="AG2174">
        <f t="shared" si="33"/>
        <v>9.7844607204188142E-5</v>
      </c>
    </row>
    <row r="2175" spans="1:33">
      <c r="A2175" t="s">
        <v>119</v>
      </c>
      <c r="B2175" t="s">
        <v>1</v>
      </c>
      <c r="C2175">
        <v>1988</v>
      </c>
      <c r="D2175">
        <v>0</v>
      </c>
      <c r="E2175">
        <v>3.75</v>
      </c>
      <c r="F2175">
        <v>77510</v>
      </c>
      <c r="G2175">
        <v>543789</v>
      </c>
      <c r="H2175">
        <v>362182</v>
      </c>
      <c r="I2175">
        <v>7901</v>
      </c>
      <c r="J2175">
        <v>950</v>
      </c>
      <c r="K2175">
        <v>992332</v>
      </c>
      <c r="Z2175" s="24">
        <v>7.3300000000000004E-2</v>
      </c>
      <c r="AA2175" s="23">
        <v>58644</v>
      </c>
      <c r="AB2175" s="23">
        <v>1732</v>
      </c>
      <c r="AC2175" s="23">
        <v>0</v>
      </c>
      <c r="AD2175" s="23">
        <v>22</v>
      </c>
      <c r="AE2175" s="23">
        <v>2336</v>
      </c>
      <c r="AF2175" s="23">
        <v>62734</v>
      </c>
      <c r="AG2175">
        <f t="shared" si="33"/>
        <v>1.7051220435150185E-5</v>
      </c>
    </row>
    <row r="2176" spans="1:33">
      <c r="A2176" t="s">
        <v>119</v>
      </c>
      <c r="B2176" t="s">
        <v>1</v>
      </c>
      <c r="C2176">
        <v>1989</v>
      </c>
      <c r="D2176">
        <v>0</v>
      </c>
      <c r="E2176">
        <v>3.23</v>
      </c>
      <c r="F2176">
        <v>73817</v>
      </c>
      <c r="G2176">
        <v>499735</v>
      </c>
      <c r="H2176">
        <v>440027</v>
      </c>
      <c r="I2176">
        <v>989</v>
      </c>
      <c r="J2176">
        <v>7956</v>
      </c>
      <c r="K2176">
        <v>1022524</v>
      </c>
      <c r="Z2176" s="24">
        <v>7.3300000000000004E-2</v>
      </c>
      <c r="AA2176" s="23">
        <v>44893</v>
      </c>
      <c r="AB2176" s="23">
        <v>7971</v>
      </c>
      <c r="AC2176" s="23">
        <v>0</v>
      </c>
      <c r="AD2176" s="23">
        <v>32</v>
      </c>
      <c r="AE2176" s="23">
        <v>26496</v>
      </c>
      <c r="AF2176" s="23">
        <v>79392</v>
      </c>
      <c r="AG2176">
        <f t="shared" si="33"/>
        <v>2.1578896496117629E-5</v>
      </c>
    </row>
    <row r="2177" spans="1:33">
      <c r="A2177" t="s">
        <v>119</v>
      </c>
      <c r="B2177" t="s">
        <v>1</v>
      </c>
      <c r="C2177">
        <v>1990</v>
      </c>
      <c r="D2177">
        <v>0</v>
      </c>
      <c r="E2177">
        <v>3.07</v>
      </c>
      <c r="F2177">
        <v>71232</v>
      </c>
      <c r="G2177">
        <v>468675</v>
      </c>
      <c r="H2177">
        <v>470283</v>
      </c>
      <c r="I2177">
        <v>1116</v>
      </c>
      <c r="J2177">
        <v>8196</v>
      </c>
      <c r="K2177">
        <v>1019502</v>
      </c>
      <c r="Z2177" s="24">
        <v>7.3399999999999993E-2</v>
      </c>
      <c r="AA2177" s="23">
        <v>18618</v>
      </c>
      <c r="AB2177" s="23">
        <v>34615</v>
      </c>
      <c r="AC2177" s="23">
        <v>0</v>
      </c>
      <c r="AD2177" s="23">
        <v>43</v>
      </c>
      <c r="AE2177" s="23">
        <v>3050</v>
      </c>
      <c r="AF2177" s="23">
        <v>56326</v>
      </c>
      <c r="AG2177">
        <f t="shared" si="33"/>
        <v>1.5309513855808163E-5</v>
      </c>
    </row>
    <row r="2178" spans="1:33">
      <c r="A2178" t="s">
        <v>119</v>
      </c>
      <c r="B2178" t="s">
        <v>1</v>
      </c>
      <c r="C2178">
        <v>1991</v>
      </c>
      <c r="D2178">
        <v>0</v>
      </c>
      <c r="E2178">
        <v>3.01</v>
      </c>
      <c r="F2178">
        <v>75480</v>
      </c>
      <c r="G2178">
        <v>422139</v>
      </c>
      <c r="H2178">
        <v>515064</v>
      </c>
      <c r="I2178">
        <v>732</v>
      </c>
      <c r="J2178">
        <v>6946</v>
      </c>
      <c r="K2178">
        <v>1020361</v>
      </c>
      <c r="Z2178" s="24">
        <v>7.3399999999999993E-2</v>
      </c>
      <c r="AA2178" s="23">
        <v>59177</v>
      </c>
      <c r="AB2178" s="23">
        <v>1786</v>
      </c>
      <c r="AC2178" s="23">
        <v>0</v>
      </c>
      <c r="AD2178" s="23">
        <v>0</v>
      </c>
      <c r="AE2178" s="23">
        <v>2233</v>
      </c>
      <c r="AF2178" s="23">
        <v>63196</v>
      </c>
      <c r="AG2178">
        <f t="shared" si="33"/>
        <v>1.7176792913248812E-5</v>
      </c>
    </row>
    <row r="2179" spans="1:33">
      <c r="A2179" t="s">
        <v>119</v>
      </c>
      <c r="B2179" t="s">
        <v>1</v>
      </c>
      <c r="C2179">
        <v>1992</v>
      </c>
      <c r="D2179">
        <v>0</v>
      </c>
      <c r="E2179">
        <v>3.32</v>
      </c>
      <c r="F2179">
        <v>74630</v>
      </c>
      <c r="G2179">
        <v>413457</v>
      </c>
      <c r="H2179">
        <v>494016</v>
      </c>
      <c r="I2179">
        <v>679</v>
      </c>
      <c r="J2179">
        <v>7906</v>
      </c>
      <c r="K2179">
        <v>990688</v>
      </c>
      <c r="Z2179" s="24">
        <v>7.3399999999999993E-2</v>
      </c>
      <c r="AA2179" s="23">
        <v>12054890</v>
      </c>
      <c r="AB2179" s="23">
        <v>10084598</v>
      </c>
      <c r="AC2179" s="23">
        <v>19671201</v>
      </c>
      <c r="AD2179" s="23">
        <v>107858</v>
      </c>
      <c r="AE2179" s="23">
        <v>494551</v>
      </c>
      <c r="AF2179" s="23">
        <v>42413098</v>
      </c>
      <c r="AG2179">
        <f t="shared" ref="AG2179:AG2242" si="34">AF2179/AF$3340</f>
        <v>1.1527960648701301E-2</v>
      </c>
    </row>
    <row r="2180" spans="1:33">
      <c r="A2180" t="s">
        <v>119</v>
      </c>
      <c r="B2180" t="s">
        <v>1</v>
      </c>
      <c r="C2180">
        <v>1993</v>
      </c>
      <c r="D2180">
        <v>0</v>
      </c>
      <c r="E2180">
        <v>3.13</v>
      </c>
      <c r="F2180">
        <v>79670</v>
      </c>
      <c r="G2180">
        <v>376043</v>
      </c>
      <c r="H2180">
        <v>478040</v>
      </c>
      <c r="I2180">
        <v>682</v>
      </c>
      <c r="J2180">
        <v>8244</v>
      </c>
      <c r="K2180">
        <v>942679</v>
      </c>
      <c r="Z2180" s="24">
        <v>7.3499999999999996E-2</v>
      </c>
      <c r="AA2180" s="23">
        <v>22461</v>
      </c>
      <c r="AB2180" s="23">
        <v>4803</v>
      </c>
      <c r="AC2180" s="23">
        <v>1223</v>
      </c>
      <c r="AD2180" s="23">
        <v>78</v>
      </c>
      <c r="AE2180" s="23">
        <v>1462</v>
      </c>
      <c r="AF2180" s="23">
        <v>30027</v>
      </c>
      <c r="AG2180">
        <f t="shared" si="34"/>
        <v>8.1613956707089387E-6</v>
      </c>
    </row>
    <row r="2181" spans="1:33">
      <c r="A2181" t="s">
        <v>119</v>
      </c>
      <c r="B2181" t="s">
        <v>1</v>
      </c>
      <c r="C2181">
        <v>1994</v>
      </c>
      <c r="D2181">
        <v>0</v>
      </c>
      <c r="E2181">
        <v>3.27</v>
      </c>
      <c r="F2181">
        <v>78220</v>
      </c>
      <c r="G2181">
        <v>357475</v>
      </c>
      <c r="H2181">
        <v>462425</v>
      </c>
      <c r="I2181">
        <v>696</v>
      </c>
      <c r="J2181">
        <v>9052</v>
      </c>
      <c r="K2181">
        <v>907868</v>
      </c>
      <c r="Z2181" s="24">
        <v>7.3499999999999996E-2</v>
      </c>
      <c r="AA2181" s="23">
        <v>52453</v>
      </c>
      <c r="AB2181" s="23">
        <v>25126</v>
      </c>
      <c r="AC2181" s="23">
        <v>58458</v>
      </c>
      <c r="AD2181" s="23">
        <v>75</v>
      </c>
      <c r="AE2181" s="23">
        <v>0</v>
      </c>
      <c r="AF2181" s="23">
        <v>136112</v>
      </c>
      <c r="AG2181">
        <f t="shared" si="34"/>
        <v>3.6995500300780466E-5</v>
      </c>
    </row>
    <row r="2182" spans="1:33">
      <c r="A2182" t="s">
        <v>119</v>
      </c>
      <c r="B2182" t="s">
        <v>1</v>
      </c>
      <c r="C2182">
        <v>1995</v>
      </c>
      <c r="D2182">
        <v>0</v>
      </c>
      <c r="E2182">
        <v>3.34</v>
      </c>
      <c r="F2182">
        <v>78490</v>
      </c>
      <c r="G2182">
        <v>352109</v>
      </c>
      <c r="H2182">
        <v>396097</v>
      </c>
      <c r="I2182">
        <v>722</v>
      </c>
      <c r="J2182">
        <v>8745</v>
      </c>
      <c r="K2182">
        <v>836163</v>
      </c>
      <c r="Z2182" s="24">
        <v>7.3599999999999999E-2</v>
      </c>
      <c r="AA2182" s="23">
        <v>30153</v>
      </c>
      <c r="AB2182" s="23">
        <v>7473</v>
      </c>
      <c r="AC2182" s="23">
        <v>3042</v>
      </c>
      <c r="AD2182" s="23">
        <v>0</v>
      </c>
      <c r="AE2182" s="23">
        <v>3360</v>
      </c>
      <c r="AF2182" s="23">
        <v>44028</v>
      </c>
      <c r="AG2182">
        <f t="shared" si="34"/>
        <v>1.1966894081658946E-5</v>
      </c>
    </row>
    <row r="2183" spans="1:33">
      <c r="A2183" t="s">
        <v>119</v>
      </c>
      <c r="B2183" t="s">
        <v>1</v>
      </c>
      <c r="C2183">
        <v>1996</v>
      </c>
      <c r="D2183">
        <v>0</v>
      </c>
      <c r="E2183">
        <v>4.47</v>
      </c>
      <c r="F2183">
        <v>81339</v>
      </c>
      <c r="G2183">
        <v>44672</v>
      </c>
      <c r="H2183">
        <v>692524</v>
      </c>
      <c r="I2183">
        <v>742</v>
      </c>
      <c r="J2183">
        <v>0</v>
      </c>
      <c r="K2183">
        <v>819277</v>
      </c>
      <c r="Z2183" s="24">
        <v>7.3599999999999999E-2</v>
      </c>
      <c r="AA2183" s="23">
        <v>45276</v>
      </c>
      <c r="AB2183" s="23">
        <v>16684</v>
      </c>
      <c r="AC2183" s="23">
        <v>11500</v>
      </c>
      <c r="AD2183" s="23">
        <v>97</v>
      </c>
      <c r="AE2183" s="23">
        <v>12765</v>
      </c>
      <c r="AF2183" s="23">
        <v>86322</v>
      </c>
      <c r="AG2183">
        <f t="shared" si="34"/>
        <v>2.3462483667597065E-5</v>
      </c>
    </row>
    <row r="2184" spans="1:33">
      <c r="A2184" t="s">
        <v>119</v>
      </c>
      <c r="B2184" t="s">
        <v>1</v>
      </c>
      <c r="C2184">
        <v>1997</v>
      </c>
      <c r="D2184">
        <v>0</v>
      </c>
      <c r="E2184">
        <v>4.1900000000000004</v>
      </c>
      <c r="F2184">
        <v>84289</v>
      </c>
      <c r="G2184">
        <v>209659</v>
      </c>
      <c r="H2184">
        <v>512232</v>
      </c>
      <c r="I2184">
        <v>739</v>
      </c>
      <c r="J2184">
        <v>0</v>
      </c>
      <c r="K2184">
        <v>806919</v>
      </c>
      <c r="Z2184" s="24">
        <v>7.3599999999999999E-2</v>
      </c>
      <c r="AA2184" s="23">
        <v>106654</v>
      </c>
      <c r="AB2184" s="23">
        <v>47451</v>
      </c>
      <c r="AC2184" s="23">
        <v>0</v>
      </c>
      <c r="AD2184" s="23">
        <v>148</v>
      </c>
      <c r="AE2184" s="23">
        <v>0</v>
      </c>
      <c r="AF2184" s="23">
        <v>154253</v>
      </c>
      <c r="AG2184">
        <f t="shared" si="34"/>
        <v>4.1926258580406502E-5</v>
      </c>
    </row>
    <row r="2185" spans="1:33">
      <c r="A2185" t="s">
        <v>119</v>
      </c>
      <c r="B2185" t="s">
        <v>1</v>
      </c>
      <c r="C2185">
        <v>1998</v>
      </c>
      <c r="D2185">
        <v>0</v>
      </c>
      <c r="E2185">
        <v>2.48</v>
      </c>
      <c r="F2185">
        <v>85281</v>
      </c>
      <c r="G2185">
        <v>340225</v>
      </c>
      <c r="H2185">
        <v>359192</v>
      </c>
      <c r="I2185">
        <v>744</v>
      </c>
      <c r="J2185">
        <v>0</v>
      </c>
      <c r="K2185">
        <v>785442</v>
      </c>
      <c r="Z2185" s="24">
        <v>7.3599999999999999E-2</v>
      </c>
      <c r="AA2185" s="23">
        <v>142389</v>
      </c>
      <c r="AB2185" s="23">
        <v>50227</v>
      </c>
      <c r="AC2185" s="23">
        <v>28958</v>
      </c>
      <c r="AD2185" s="23">
        <v>63</v>
      </c>
      <c r="AE2185" s="23">
        <v>28148</v>
      </c>
      <c r="AF2185" s="23">
        <v>249785</v>
      </c>
      <c r="AG2185">
        <f t="shared" si="34"/>
        <v>6.7892037752956746E-5</v>
      </c>
    </row>
    <row r="2186" spans="1:33">
      <c r="A2186" t="s">
        <v>119</v>
      </c>
      <c r="B2186" t="s">
        <v>1</v>
      </c>
      <c r="C2186">
        <v>1999</v>
      </c>
      <c r="D2186">
        <v>0</v>
      </c>
      <c r="E2186">
        <v>3.55</v>
      </c>
      <c r="F2186">
        <v>87616</v>
      </c>
      <c r="G2186">
        <v>304926</v>
      </c>
      <c r="H2186">
        <v>298113</v>
      </c>
      <c r="I2186">
        <v>764</v>
      </c>
      <c r="J2186">
        <v>0</v>
      </c>
      <c r="K2186">
        <v>691419</v>
      </c>
      <c r="Z2186" s="24">
        <v>7.3599999999999999E-2</v>
      </c>
      <c r="AA2186" s="23">
        <v>297298</v>
      </c>
      <c r="AB2186" s="23">
        <v>55327</v>
      </c>
      <c r="AC2186" s="23">
        <v>74578</v>
      </c>
      <c r="AD2186" s="23">
        <v>660</v>
      </c>
      <c r="AE2186" s="23">
        <v>10080</v>
      </c>
      <c r="AF2186" s="23">
        <v>437943</v>
      </c>
      <c r="AG2186">
        <f t="shared" si="34"/>
        <v>1.1903373977477887E-4</v>
      </c>
    </row>
    <row r="2187" spans="1:33">
      <c r="A2187" t="s">
        <v>119</v>
      </c>
      <c r="B2187" t="s">
        <v>1</v>
      </c>
      <c r="C2187">
        <v>2000</v>
      </c>
      <c r="D2187">
        <v>0</v>
      </c>
      <c r="E2187">
        <v>4.18</v>
      </c>
      <c r="F2187">
        <v>87722</v>
      </c>
      <c r="G2187">
        <v>327500</v>
      </c>
      <c r="H2187">
        <v>350254</v>
      </c>
      <c r="I2187">
        <v>723</v>
      </c>
      <c r="J2187">
        <v>0</v>
      </c>
      <c r="K2187">
        <v>766199</v>
      </c>
      <c r="Z2187" s="24">
        <v>7.3599999999999999E-2</v>
      </c>
      <c r="AA2187" s="23">
        <v>1571350</v>
      </c>
      <c r="AB2187" s="23">
        <v>2077857</v>
      </c>
      <c r="AC2187" s="23">
        <v>2395375</v>
      </c>
      <c r="AD2187" s="23">
        <v>10936</v>
      </c>
      <c r="AE2187" s="23">
        <v>0</v>
      </c>
      <c r="AF2187" s="23">
        <v>6055518</v>
      </c>
      <c r="AG2187">
        <f t="shared" si="34"/>
        <v>1.6459013017983831E-3</v>
      </c>
    </row>
    <row r="2188" spans="1:33">
      <c r="A2188" t="s">
        <v>119</v>
      </c>
      <c r="B2188" t="s">
        <v>1</v>
      </c>
      <c r="C2188">
        <v>2001</v>
      </c>
      <c r="D2188">
        <v>0</v>
      </c>
      <c r="E2188">
        <v>3</v>
      </c>
      <c r="F2188">
        <v>89974</v>
      </c>
      <c r="G2188">
        <v>337793</v>
      </c>
      <c r="H2188">
        <v>386233</v>
      </c>
      <c r="I2188">
        <v>0</v>
      </c>
      <c r="J2188">
        <v>762</v>
      </c>
      <c r="K2188">
        <v>814762</v>
      </c>
      <c r="Z2188" s="24">
        <v>7.3599999999999999E-2</v>
      </c>
      <c r="AA2188" s="23">
        <v>1701260</v>
      </c>
      <c r="AB2188" s="23">
        <v>2208419</v>
      </c>
      <c r="AC2188" s="23">
        <v>2657828</v>
      </c>
      <c r="AD2188" s="23">
        <v>11188</v>
      </c>
      <c r="AE2188" s="23">
        <v>0</v>
      </c>
      <c r="AF2188" s="23">
        <v>6578695</v>
      </c>
      <c r="AG2188">
        <f t="shared" si="34"/>
        <v>1.7881018047728558E-3</v>
      </c>
    </row>
    <row r="2189" spans="1:33">
      <c r="A2189" t="s">
        <v>119</v>
      </c>
      <c r="B2189" t="s">
        <v>1</v>
      </c>
      <c r="C2189">
        <v>2002</v>
      </c>
      <c r="D2189">
        <v>0</v>
      </c>
      <c r="E2189">
        <v>4.21</v>
      </c>
      <c r="F2189">
        <v>96979</v>
      </c>
      <c r="G2189">
        <v>308434</v>
      </c>
      <c r="H2189">
        <v>372031</v>
      </c>
      <c r="I2189">
        <v>0</v>
      </c>
      <c r="J2189">
        <v>770</v>
      </c>
      <c r="K2189">
        <v>778214</v>
      </c>
      <c r="Z2189" s="24">
        <v>7.3700000000000002E-2</v>
      </c>
      <c r="AA2189" s="23">
        <v>3017</v>
      </c>
      <c r="AB2189" s="23">
        <v>3020</v>
      </c>
      <c r="AC2189" s="23">
        <v>974</v>
      </c>
      <c r="AD2189" s="23">
        <v>0</v>
      </c>
      <c r="AE2189" s="23">
        <v>0</v>
      </c>
      <c r="AF2189" s="23">
        <v>7011</v>
      </c>
      <c r="AG2189">
        <f t="shared" si="34"/>
        <v>1.9056031254317905E-6</v>
      </c>
    </row>
    <row r="2190" spans="1:33">
      <c r="A2190" t="s">
        <v>119</v>
      </c>
      <c r="B2190" t="s">
        <v>1</v>
      </c>
      <c r="C2190">
        <v>2003</v>
      </c>
      <c r="D2190">
        <v>0</v>
      </c>
      <c r="E2190">
        <v>3.84</v>
      </c>
      <c r="F2190">
        <v>97727</v>
      </c>
      <c r="G2190">
        <v>315815</v>
      </c>
      <c r="H2190">
        <v>364718</v>
      </c>
      <c r="I2190">
        <v>0</v>
      </c>
      <c r="J2190">
        <v>0</v>
      </c>
      <c r="K2190">
        <v>778260</v>
      </c>
      <c r="Z2190" s="24">
        <v>7.3700000000000002E-2</v>
      </c>
      <c r="AA2190" s="23">
        <v>180504</v>
      </c>
      <c r="AB2190" s="23">
        <v>61969</v>
      </c>
      <c r="AC2190" s="23">
        <v>30978</v>
      </c>
      <c r="AD2190" s="23">
        <v>72</v>
      </c>
      <c r="AE2190" s="23">
        <v>33102</v>
      </c>
      <c r="AF2190" s="23">
        <v>306625</v>
      </c>
      <c r="AG2190">
        <f t="shared" si="34"/>
        <v>8.3341257785697154E-5</v>
      </c>
    </row>
    <row r="2191" spans="1:33">
      <c r="A2191" t="s">
        <v>119</v>
      </c>
      <c r="B2191" t="s">
        <v>1</v>
      </c>
      <c r="C2191">
        <v>2004</v>
      </c>
      <c r="D2191">
        <v>0</v>
      </c>
      <c r="E2191">
        <v>1.83</v>
      </c>
      <c r="F2191">
        <v>99507</v>
      </c>
      <c r="G2191">
        <v>234792</v>
      </c>
      <c r="H2191">
        <v>472301</v>
      </c>
      <c r="I2191">
        <v>0</v>
      </c>
      <c r="J2191">
        <v>0</v>
      </c>
      <c r="K2191">
        <v>806600</v>
      </c>
      <c r="Z2191" s="24">
        <v>7.3700000000000002E-2</v>
      </c>
      <c r="AA2191" s="23">
        <v>12126780</v>
      </c>
      <c r="AB2191" s="23">
        <v>10645184</v>
      </c>
      <c r="AC2191" s="23">
        <v>20306149</v>
      </c>
      <c r="AD2191" s="23">
        <v>109031</v>
      </c>
      <c r="AE2191" s="23">
        <v>513769</v>
      </c>
      <c r="AF2191" s="23">
        <v>43700913</v>
      </c>
      <c r="AG2191">
        <f t="shared" si="34"/>
        <v>1.1877991213382223E-2</v>
      </c>
    </row>
    <row r="2192" spans="1:33">
      <c r="A2192" t="s">
        <v>119</v>
      </c>
      <c r="B2192" t="s">
        <v>1</v>
      </c>
      <c r="C2192">
        <v>2005</v>
      </c>
      <c r="D2192">
        <v>0</v>
      </c>
      <c r="E2192">
        <v>2.54</v>
      </c>
      <c r="F2192">
        <v>101362</v>
      </c>
      <c r="G2192">
        <v>208661</v>
      </c>
      <c r="H2192">
        <v>546137</v>
      </c>
      <c r="I2192">
        <v>0</v>
      </c>
      <c r="J2192">
        <v>0</v>
      </c>
      <c r="K2192">
        <v>856160</v>
      </c>
      <c r="Z2192" s="24">
        <v>7.3800000000000004E-2</v>
      </c>
      <c r="AA2192" s="23">
        <v>0</v>
      </c>
      <c r="AB2192" s="23">
        <v>339</v>
      </c>
      <c r="AC2192" s="23">
        <v>0</v>
      </c>
      <c r="AD2192" s="23">
        <v>0</v>
      </c>
      <c r="AE2192" s="23">
        <v>0</v>
      </c>
      <c r="AF2192" s="23">
        <v>339</v>
      </c>
      <c r="AG2192">
        <f t="shared" si="34"/>
        <v>9.21408443191238E-8</v>
      </c>
    </row>
    <row r="2193" spans="1:33">
      <c r="A2193" t="s">
        <v>119</v>
      </c>
      <c r="B2193" t="s">
        <v>1</v>
      </c>
      <c r="C2193">
        <v>2006</v>
      </c>
      <c r="D2193">
        <v>0</v>
      </c>
      <c r="E2193">
        <v>2.56</v>
      </c>
      <c r="F2193">
        <v>110529</v>
      </c>
      <c r="G2193">
        <v>238486</v>
      </c>
      <c r="H2193">
        <v>555219</v>
      </c>
      <c r="I2193">
        <v>0</v>
      </c>
      <c r="J2193">
        <v>0</v>
      </c>
      <c r="K2193">
        <v>904234</v>
      </c>
      <c r="Z2193" s="24">
        <v>7.3800000000000004E-2</v>
      </c>
      <c r="AA2193" s="23">
        <v>1611</v>
      </c>
      <c r="AB2193" s="23">
        <v>33</v>
      </c>
      <c r="AC2193" s="23">
        <v>0</v>
      </c>
      <c r="AD2193" s="23">
        <v>0</v>
      </c>
      <c r="AE2193" s="23">
        <v>0</v>
      </c>
      <c r="AF2193" s="23">
        <v>1644</v>
      </c>
      <c r="AG2193">
        <f t="shared" si="34"/>
        <v>4.4684232466265347E-7</v>
      </c>
    </row>
    <row r="2194" spans="1:33">
      <c r="A2194" t="s">
        <v>120</v>
      </c>
      <c r="B2194" t="s">
        <v>1</v>
      </c>
      <c r="C2194">
        <v>1988</v>
      </c>
      <c r="D2194">
        <v>0</v>
      </c>
      <c r="E2194">
        <v>11.95</v>
      </c>
      <c r="F2194">
        <v>5168</v>
      </c>
      <c r="G2194">
        <v>4367</v>
      </c>
      <c r="H2194">
        <v>0</v>
      </c>
      <c r="I2194">
        <v>0</v>
      </c>
      <c r="J2194">
        <v>0</v>
      </c>
      <c r="K2194">
        <v>9535</v>
      </c>
      <c r="Z2194" s="24">
        <v>7.3800000000000004E-2</v>
      </c>
      <c r="AA2194" s="23">
        <v>19395</v>
      </c>
      <c r="AB2194" s="23">
        <v>10923</v>
      </c>
      <c r="AC2194" s="23">
        <v>10088</v>
      </c>
      <c r="AD2194" s="23">
        <v>127</v>
      </c>
      <c r="AE2194" s="23">
        <v>0</v>
      </c>
      <c r="AF2194" s="23">
        <v>40533</v>
      </c>
      <c r="AG2194">
        <f t="shared" si="34"/>
        <v>1.1016946438899837E-5</v>
      </c>
    </row>
    <row r="2195" spans="1:33">
      <c r="A2195" t="s">
        <v>120</v>
      </c>
      <c r="B2195" t="s">
        <v>1</v>
      </c>
      <c r="C2195">
        <v>1989</v>
      </c>
      <c r="D2195">
        <v>0</v>
      </c>
      <c r="E2195">
        <v>13.44</v>
      </c>
      <c r="F2195">
        <v>5056</v>
      </c>
      <c r="G2195">
        <v>4773</v>
      </c>
      <c r="H2195">
        <v>0</v>
      </c>
      <c r="I2195">
        <v>0</v>
      </c>
      <c r="J2195">
        <v>0</v>
      </c>
      <c r="K2195">
        <v>9829</v>
      </c>
      <c r="Z2195" s="24">
        <v>7.3800000000000004E-2</v>
      </c>
      <c r="AA2195" s="23">
        <v>38142</v>
      </c>
      <c r="AB2195" s="23">
        <v>13571</v>
      </c>
      <c r="AC2195" s="23">
        <v>0</v>
      </c>
      <c r="AD2195" s="23">
        <v>11</v>
      </c>
      <c r="AE2195" s="23">
        <v>0</v>
      </c>
      <c r="AF2195" s="23">
        <v>51724</v>
      </c>
      <c r="AG2195">
        <f t="shared" si="34"/>
        <v>1.4058681509033509E-5</v>
      </c>
    </row>
    <row r="2196" spans="1:33">
      <c r="A2196" t="s">
        <v>120</v>
      </c>
      <c r="B2196" t="s">
        <v>1</v>
      </c>
      <c r="C2196">
        <v>1990</v>
      </c>
      <c r="D2196">
        <v>0</v>
      </c>
      <c r="E2196">
        <v>14.2</v>
      </c>
      <c r="F2196">
        <v>5101</v>
      </c>
      <c r="G2196">
        <v>4568</v>
      </c>
      <c r="H2196">
        <v>0</v>
      </c>
      <c r="I2196">
        <v>0</v>
      </c>
      <c r="J2196">
        <v>0</v>
      </c>
      <c r="K2196">
        <v>9669</v>
      </c>
      <c r="Z2196" s="24">
        <v>7.3800000000000004E-2</v>
      </c>
      <c r="AA2196" s="23">
        <v>23750</v>
      </c>
      <c r="AB2196" s="23">
        <v>9067</v>
      </c>
      <c r="AC2196" s="23">
        <v>11925</v>
      </c>
      <c r="AD2196" s="23">
        <v>0</v>
      </c>
      <c r="AE2196" s="23">
        <v>18450</v>
      </c>
      <c r="AF2196" s="23">
        <v>63192</v>
      </c>
      <c r="AG2196">
        <f t="shared" si="34"/>
        <v>1.7175705705646227E-5</v>
      </c>
    </row>
    <row r="2197" spans="1:33">
      <c r="A2197" t="s">
        <v>120</v>
      </c>
      <c r="B2197" t="s">
        <v>1</v>
      </c>
      <c r="C2197">
        <v>1991</v>
      </c>
      <c r="D2197">
        <v>0</v>
      </c>
      <c r="E2197">
        <v>30.34</v>
      </c>
      <c r="F2197">
        <v>5082</v>
      </c>
      <c r="G2197">
        <v>4928</v>
      </c>
      <c r="H2197">
        <v>0</v>
      </c>
      <c r="I2197">
        <v>0</v>
      </c>
      <c r="J2197">
        <v>0</v>
      </c>
      <c r="K2197">
        <v>10010</v>
      </c>
      <c r="Z2197" s="24">
        <v>7.3800000000000004E-2</v>
      </c>
      <c r="AA2197" s="23">
        <v>40812</v>
      </c>
      <c r="AB2197" s="23">
        <v>54714</v>
      </c>
      <c r="AC2197" s="23">
        <v>13051</v>
      </c>
      <c r="AD2197" s="23">
        <v>0</v>
      </c>
      <c r="AE2197" s="23">
        <v>0</v>
      </c>
      <c r="AF2197" s="23">
        <v>108577</v>
      </c>
      <c r="AG2197">
        <f t="shared" si="34"/>
        <v>2.9511434966482316E-5</v>
      </c>
    </row>
    <row r="2198" spans="1:33">
      <c r="A2198" t="s">
        <v>120</v>
      </c>
      <c r="B2198" t="s">
        <v>1</v>
      </c>
      <c r="C2198">
        <v>1992</v>
      </c>
      <c r="D2198">
        <v>0</v>
      </c>
      <c r="E2198">
        <v>9.51</v>
      </c>
      <c r="F2198">
        <v>5517</v>
      </c>
      <c r="G2198">
        <v>5079</v>
      </c>
      <c r="H2198">
        <v>0</v>
      </c>
      <c r="I2198">
        <v>0</v>
      </c>
      <c r="J2198">
        <v>0</v>
      </c>
      <c r="K2198">
        <v>10596</v>
      </c>
      <c r="Z2198" s="24">
        <v>7.3800000000000004E-2</v>
      </c>
      <c r="AA2198" s="23">
        <v>580222</v>
      </c>
      <c r="AB2198" s="23">
        <v>86201</v>
      </c>
      <c r="AC2198" s="23">
        <v>109047</v>
      </c>
      <c r="AD2198" s="23">
        <v>0</v>
      </c>
      <c r="AE2198" s="23">
        <v>0</v>
      </c>
      <c r="AF2198" s="23">
        <v>775470</v>
      </c>
      <c r="AG2198">
        <f t="shared" si="34"/>
        <v>2.1077421989425054E-4</v>
      </c>
    </row>
    <row r="2199" spans="1:33">
      <c r="A2199" t="s">
        <v>120</v>
      </c>
      <c r="B2199" t="s">
        <v>1</v>
      </c>
      <c r="C2199">
        <v>1993</v>
      </c>
      <c r="D2199">
        <v>0</v>
      </c>
      <c r="E2199">
        <v>11.14</v>
      </c>
      <c r="F2199">
        <v>5627</v>
      </c>
      <c r="G2199">
        <v>4906</v>
      </c>
      <c r="H2199">
        <v>0</v>
      </c>
      <c r="I2199">
        <v>0</v>
      </c>
      <c r="J2199">
        <v>0</v>
      </c>
      <c r="K2199">
        <v>10533</v>
      </c>
      <c r="Z2199" s="24">
        <v>7.3899999999999993E-2</v>
      </c>
      <c r="AA2199" s="23">
        <v>2157</v>
      </c>
      <c r="AB2199" s="23">
        <v>272</v>
      </c>
      <c r="AC2199" s="23">
        <v>0</v>
      </c>
      <c r="AD2199" s="23">
        <v>16</v>
      </c>
      <c r="AE2199" s="23">
        <v>0</v>
      </c>
      <c r="AF2199" s="23">
        <v>2445</v>
      </c>
      <c r="AG2199">
        <f t="shared" si="34"/>
        <v>6.6455564708040619E-7</v>
      </c>
    </row>
    <row r="2200" spans="1:33">
      <c r="A2200" t="s">
        <v>120</v>
      </c>
      <c r="B2200" t="s">
        <v>1</v>
      </c>
      <c r="C2200">
        <v>1994</v>
      </c>
      <c r="D2200">
        <v>0</v>
      </c>
      <c r="E2200">
        <v>13.64</v>
      </c>
      <c r="F2200">
        <v>5648</v>
      </c>
      <c r="G2200">
        <v>5235</v>
      </c>
      <c r="H2200">
        <v>0</v>
      </c>
      <c r="I2200">
        <v>0</v>
      </c>
      <c r="J2200">
        <v>0</v>
      </c>
      <c r="K2200">
        <v>10883</v>
      </c>
      <c r="Z2200" s="24">
        <v>7.3899999999999993E-2</v>
      </c>
      <c r="AA2200" s="23">
        <v>21896</v>
      </c>
      <c r="AB2200" s="23">
        <v>9893</v>
      </c>
      <c r="AC2200" s="23">
        <v>13850</v>
      </c>
      <c r="AD2200" s="23">
        <v>0</v>
      </c>
      <c r="AE2200" s="23">
        <v>17808</v>
      </c>
      <c r="AF2200" s="23">
        <v>63447</v>
      </c>
      <c r="AG2200">
        <f t="shared" si="34"/>
        <v>1.7245015190311054E-5</v>
      </c>
    </row>
    <row r="2201" spans="1:33">
      <c r="A2201" t="s">
        <v>120</v>
      </c>
      <c r="B2201" t="s">
        <v>1</v>
      </c>
      <c r="C2201">
        <v>1995</v>
      </c>
      <c r="D2201">
        <v>0</v>
      </c>
      <c r="E2201">
        <v>14.68</v>
      </c>
      <c r="F2201">
        <v>5767</v>
      </c>
      <c r="G2201">
        <v>5054</v>
      </c>
      <c r="H2201">
        <v>0</v>
      </c>
      <c r="I2201">
        <v>0</v>
      </c>
      <c r="J2201">
        <v>0</v>
      </c>
      <c r="K2201">
        <v>10821</v>
      </c>
      <c r="Z2201" s="24">
        <v>7.3899999999999993E-2</v>
      </c>
      <c r="AA2201" s="23">
        <v>121570</v>
      </c>
      <c r="AB2201" s="23">
        <v>9375</v>
      </c>
      <c r="AC2201" s="23">
        <v>3321</v>
      </c>
      <c r="AD2201" s="23">
        <v>0</v>
      </c>
      <c r="AE2201" s="23">
        <v>0</v>
      </c>
      <c r="AF2201" s="23">
        <v>134266</v>
      </c>
      <c r="AG2201">
        <f t="shared" si="34"/>
        <v>3.6493753992187246E-5</v>
      </c>
    </row>
    <row r="2202" spans="1:33">
      <c r="A2202" t="s">
        <v>120</v>
      </c>
      <c r="B2202" t="s">
        <v>1</v>
      </c>
      <c r="C2202">
        <v>1996</v>
      </c>
      <c r="D2202">
        <v>0</v>
      </c>
      <c r="E2202">
        <v>10.1</v>
      </c>
      <c r="F2202">
        <v>6401</v>
      </c>
      <c r="G2202">
        <v>5848</v>
      </c>
      <c r="H2202">
        <v>0</v>
      </c>
      <c r="I2202">
        <v>0</v>
      </c>
      <c r="J2202">
        <v>0</v>
      </c>
      <c r="K2202">
        <v>12249</v>
      </c>
      <c r="Z2202" s="24">
        <v>7.3899999999999993E-2</v>
      </c>
      <c r="AA2202" s="23">
        <v>170099</v>
      </c>
      <c r="AB2202" s="23">
        <v>49062</v>
      </c>
      <c r="AC2202" s="23">
        <v>0</v>
      </c>
      <c r="AD2202" s="23">
        <v>0</v>
      </c>
      <c r="AE2202" s="23">
        <v>0</v>
      </c>
      <c r="AF2202" s="23">
        <v>219161</v>
      </c>
      <c r="AG2202">
        <f t="shared" si="34"/>
        <v>5.9568376347561923E-5</v>
      </c>
    </row>
    <row r="2203" spans="1:33">
      <c r="A2203" t="s">
        <v>120</v>
      </c>
      <c r="B2203" t="s">
        <v>1</v>
      </c>
      <c r="C2203">
        <v>1997</v>
      </c>
      <c r="D2203">
        <v>0</v>
      </c>
      <c r="E2203">
        <v>18.5</v>
      </c>
      <c r="F2203">
        <v>6499</v>
      </c>
      <c r="G2203">
        <v>5907</v>
      </c>
      <c r="H2203">
        <v>0</v>
      </c>
      <c r="I2203">
        <v>0</v>
      </c>
      <c r="J2203">
        <v>0</v>
      </c>
      <c r="K2203">
        <v>12406</v>
      </c>
      <c r="Z2203" s="24">
        <v>7.400000000000001E-2</v>
      </c>
      <c r="AA2203" s="23">
        <v>9008</v>
      </c>
      <c r="AB2203" s="23">
        <v>7651</v>
      </c>
      <c r="AC2203" s="23">
        <v>0</v>
      </c>
      <c r="AD2203" s="23">
        <v>95</v>
      </c>
      <c r="AE2203" s="23">
        <v>2827</v>
      </c>
      <c r="AF2203" s="23">
        <v>19581</v>
      </c>
      <c r="AG2203">
        <f t="shared" si="34"/>
        <v>5.3221530165568237E-6</v>
      </c>
    </row>
    <row r="2204" spans="1:33">
      <c r="A2204" t="s">
        <v>120</v>
      </c>
      <c r="B2204" t="s">
        <v>1</v>
      </c>
      <c r="C2204">
        <v>1998</v>
      </c>
      <c r="D2204">
        <v>0</v>
      </c>
      <c r="E2204">
        <v>9.2100000000000009</v>
      </c>
      <c r="F2204">
        <v>6433</v>
      </c>
      <c r="G2204">
        <v>4290</v>
      </c>
      <c r="H2204">
        <v>0</v>
      </c>
      <c r="I2204">
        <v>0</v>
      </c>
      <c r="J2204">
        <v>1940</v>
      </c>
      <c r="K2204">
        <v>12663</v>
      </c>
      <c r="Z2204" s="24">
        <v>7.400000000000001E-2</v>
      </c>
      <c r="AA2204" s="23">
        <v>25433</v>
      </c>
      <c r="AB2204" s="23">
        <v>16637</v>
      </c>
      <c r="AC2204" s="23">
        <v>0</v>
      </c>
      <c r="AD2204" s="23">
        <v>47</v>
      </c>
      <c r="AE2204" s="23">
        <v>1868</v>
      </c>
      <c r="AF2204" s="23">
        <v>43985</v>
      </c>
      <c r="AG2204">
        <f t="shared" si="34"/>
        <v>1.1955206599931151E-5</v>
      </c>
    </row>
    <row r="2205" spans="1:33">
      <c r="A2205" t="s">
        <v>120</v>
      </c>
      <c r="B2205" t="s">
        <v>1</v>
      </c>
      <c r="C2205">
        <v>1999</v>
      </c>
      <c r="D2205">
        <v>0</v>
      </c>
      <c r="E2205">
        <v>7.92</v>
      </c>
      <c r="F2205">
        <v>6617</v>
      </c>
      <c r="G2205">
        <v>6371</v>
      </c>
      <c r="H2205">
        <v>0</v>
      </c>
      <c r="I2205">
        <v>0</v>
      </c>
      <c r="J2205">
        <v>0</v>
      </c>
      <c r="K2205">
        <v>12988</v>
      </c>
      <c r="Z2205" s="24">
        <v>7.400000000000001E-2</v>
      </c>
      <c r="AA2205" s="23">
        <v>119451</v>
      </c>
      <c r="AB2205" s="23">
        <v>107041</v>
      </c>
      <c r="AC2205" s="23">
        <v>55758</v>
      </c>
      <c r="AD2205" s="23">
        <v>0</v>
      </c>
      <c r="AE2205" s="23">
        <v>0</v>
      </c>
      <c r="AF2205" s="23">
        <v>282250</v>
      </c>
      <c r="AG2205">
        <f t="shared" si="34"/>
        <v>7.6716086457441577E-5</v>
      </c>
    </row>
    <row r="2206" spans="1:33">
      <c r="A2206" t="s">
        <v>120</v>
      </c>
      <c r="B2206" t="s">
        <v>1</v>
      </c>
      <c r="C2206">
        <v>2000</v>
      </c>
      <c r="D2206">
        <v>0</v>
      </c>
      <c r="E2206">
        <v>0</v>
      </c>
      <c r="F2206">
        <v>7017</v>
      </c>
      <c r="G2206">
        <v>9463</v>
      </c>
      <c r="H2206">
        <v>203</v>
      </c>
      <c r="I2206">
        <v>0</v>
      </c>
      <c r="J2206">
        <v>0</v>
      </c>
      <c r="K2206">
        <v>16683</v>
      </c>
      <c r="Z2206" s="24">
        <v>7.400000000000001E-2</v>
      </c>
      <c r="AA2206" s="23">
        <v>94470</v>
      </c>
      <c r="AB2206" s="23">
        <v>75264</v>
      </c>
      <c r="AC2206" s="23">
        <v>0</v>
      </c>
      <c r="AD2206" s="23">
        <v>319</v>
      </c>
      <c r="AE2206" s="23">
        <v>263241</v>
      </c>
      <c r="AF2206" s="23">
        <v>433294</v>
      </c>
      <c r="AG2206">
        <f t="shared" si="34"/>
        <v>1.1777013273867383E-4</v>
      </c>
    </row>
    <row r="2207" spans="1:33">
      <c r="A2207" t="s">
        <v>120</v>
      </c>
      <c r="B2207" t="s">
        <v>1</v>
      </c>
      <c r="C2207">
        <v>2001</v>
      </c>
      <c r="D2207">
        <v>0</v>
      </c>
      <c r="E2207">
        <v>0.24</v>
      </c>
      <c r="F2207">
        <v>7172</v>
      </c>
      <c r="G2207">
        <v>9529</v>
      </c>
      <c r="H2207">
        <v>0</v>
      </c>
      <c r="I2207">
        <v>0</v>
      </c>
      <c r="J2207">
        <v>0</v>
      </c>
      <c r="K2207">
        <v>16701</v>
      </c>
      <c r="Z2207" s="24">
        <v>7.4099999999999999E-2</v>
      </c>
      <c r="AA2207" s="23">
        <v>11500</v>
      </c>
      <c r="AB2207" s="23">
        <v>6620</v>
      </c>
      <c r="AC2207" s="23">
        <v>0</v>
      </c>
      <c r="AD2207" s="23">
        <v>0</v>
      </c>
      <c r="AE2207" s="23">
        <v>0</v>
      </c>
      <c r="AF2207" s="23">
        <v>18120</v>
      </c>
      <c r="AG2207">
        <f t="shared" si="34"/>
        <v>4.925050439712458E-6</v>
      </c>
    </row>
    <row r="2208" spans="1:33">
      <c r="A2208" t="s">
        <v>120</v>
      </c>
      <c r="B2208" t="s">
        <v>1</v>
      </c>
      <c r="C2208">
        <v>2002</v>
      </c>
      <c r="D2208">
        <v>0</v>
      </c>
      <c r="E2208">
        <v>15.62</v>
      </c>
      <c r="F2208">
        <v>8363</v>
      </c>
      <c r="G2208">
        <v>5494</v>
      </c>
      <c r="H2208">
        <v>0</v>
      </c>
      <c r="I2208">
        <v>0</v>
      </c>
      <c r="J2208">
        <v>161</v>
      </c>
      <c r="K2208">
        <v>14018</v>
      </c>
      <c r="Z2208" s="24">
        <v>7.4099999999999999E-2</v>
      </c>
      <c r="AA2208" s="23">
        <v>31193</v>
      </c>
      <c r="AB2208" s="23">
        <v>11460</v>
      </c>
      <c r="AC2208" s="23">
        <v>0</v>
      </c>
      <c r="AD2208" s="23">
        <v>1170</v>
      </c>
      <c r="AE2208" s="23">
        <v>1083</v>
      </c>
      <c r="AF2208" s="23">
        <v>44906</v>
      </c>
      <c r="AG2208">
        <f t="shared" si="34"/>
        <v>1.220553615042647E-5</v>
      </c>
    </row>
    <row r="2209" spans="1:33">
      <c r="A2209" t="s">
        <v>120</v>
      </c>
      <c r="B2209" t="s">
        <v>1</v>
      </c>
      <c r="C2209">
        <v>2003</v>
      </c>
      <c r="D2209">
        <v>0</v>
      </c>
      <c r="E2209">
        <v>15.68</v>
      </c>
      <c r="F2209">
        <v>8461</v>
      </c>
      <c r="G2209">
        <v>5499</v>
      </c>
      <c r="H2209">
        <v>0</v>
      </c>
      <c r="I2209">
        <v>0</v>
      </c>
      <c r="J2209">
        <v>0</v>
      </c>
      <c r="K2209">
        <v>13960</v>
      </c>
      <c r="Z2209" s="24">
        <v>7.4099999999999999E-2</v>
      </c>
      <c r="AA2209" s="23">
        <v>30672</v>
      </c>
      <c r="AB2209" s="23">
        <v>17181</v>
      </c>
      <c r="AC2209" s="23">
        <v>17011</v>
      </c>
      <c r="AD2209" s="23">
        <v>0</v>
      </c>
      <c r="AE2209" s="23">
        <v>0</v>
      </c>
      <c r="AF2209" s="23">
        <v>64864</v>
      </c>
      <c r="AG2209">
        <f t="shared" si="34"/>
        <v>1.763015848352698E-5</v>
      </c>
    </row>
    <row r="2210" spans="1:33">
      <c r="A2210" t="s">
        <v>120</v>
      </c>
      <c r="B2210" t="s">
        <v>1</v>
      </c>
      <c r="C2210">
        <v>2004</v>
      </c>
      <c r="D2210">
        <v>0</v>
      </c>
      <c r="E2210">
        <v>16.829999999999998</v>
      </c>
      <c r="F2210">
        <v>8639</v>
      </c>
      <c r="G2210">
        <v>5928</v>
      </c>
      <c r="H2210">
        <v>0</v>
      </c>
      <c r="I2210">
        <v>0</v>
      </c>
      <c r="J2210">
        <v>0</v>
      </c>
      <c r="K2210">
        <v>14567</v>
      </c>
      <c r="Z2210" s="24">
        <v>7.4099999999999999E-2</v>
      </c>
      <c r="AA2210" s="23">
        <v>34600</v>
      </c>
      <c r="AB2210" s="23">
        <v>14967</v>
      </c>
      <c r="AC2210" s="23">
        <v>22117</v>
      </c>
      <c r="AD2210" s="23">
        <v>230</v>
      </c>
      <c r="AE2210" s="23">
        <v>30819</v>
      </c>
      <c r="AF2210" s="23">
        <v>102733</v>
      </c>
      <c r="AG2210">
        <f t="shared" si="34"/>
        <v>2.7923024659104853E-5</v>
      </c>
    </row>
    <row r="2211" spans="1:33">
      <c r="A2211" t="s">
        <v>120</v>
      </c>
      <c r="B2211" t="s">
        <v>1</v>
      </c>
      <c r="C2211">
        <v>2005</v>
      </c>
      <c r="D2211">
        <v>0</v>
      </c>
      <c r="E2211">
        <v>17.03</v>
      </c>
      <c r="F2211">
        <v>8611</v>
      </c>
      <c r="G2211">
        <v>6969</v>
      </c>
      <c r="H2211">
        <v>0</v>
      </c>
      <c r="I2211">
        <v>0</v>
      </c>
      <c r="J2211">
        <v>0</v>
      </c>
      <c r="K2211">
        <v>15580</v>
      </c>
      <c r="Z2211" s="24">
        <v>7.4200000000000002E-2</v>
      </c>
      <c r="AA2211" s="23">
        <v>16654</v>
      </c>
      <c r="AB2211" s="23">
        <v>31486</v>
      </c>
      <c r="AC2211" s="23">
        <v>2580</v>
      </c>
      <c r="AD2211" s="23">
        <v>0</v>
      </c>
      <c r="AE2211" s="23">
        <v>0</v>
      </c>
      <c r="AF2211" s="23">
        <v>50720</v>
      </c>
      <c r="AG2211">
        <f t="shared" si="34"/>
        <v>1.3785792400784539E-5</v>
      </c>
    </row>
    <row r="2212" spans="1:33">
      <c r="A2212" t="s">
        <v>120</v>
      </c>
      <c r="B2212" t="s">
        <v>1</v>
      </c>
      <c r="C2212">
        <v>2006</v>
      </c>
      <c r="D2212">
        <v>0</v>
      </c>
      <c r="E2212">
        <v>19.96</v>
      </c>
      <c r="F2212">
        <v>8670</v>
      </c>
      <c r="G2212">
        <v>7370</v>
      </c>
      <c r="H2212">
        <v>0</v>
      </c>
      <c r="I2212">
        <v>0</v>
      </c>
      <c r="J2212">
        <v>0</v>
      </c>
      <c r="K2212">
        <v>16040</v>
      </c>
      <c r="Z2212" s="24">
        <v>7.4200000000000002E-2</v>
      </c>
      <c r="AA2212" s="23">
        <v>83745</v>
      </c>
      <c r="AB2212" s="23">
        <v>41466</v>
      </c>
      <c r="AC2212" s="23">
        <v>0</v>
      </c>
      <c r="AD2212" s="23">
        <v>130</v>
      </c>
      <c r="AE2212" s="23">
        <v>0</v>
      </c>
      <c r="AF2212" s="23">
        <v>125341</v>
      </c>
      <c r="AG2212">
        <f t="shared" si="34"/>
        <v>3.4067922028918281E-5</v>
      </c>
    </row>
    <row r="2213" spans="1:33">
      <c r="A2213" t="s">
        <v>121</v>
      </c>
      <c r="B2213" t="s">
        <v>1</v>
      </c>
      <c r="C2213">
        <v>1988</v>
      </c>
      <c r="D2213">
        <v>0</v>
      </c>
      <c r="E2213">
        <v>8.36</v>
      </c>
      <c r="F2213">
        <v>6984</v>
      </c>
      <c r="G2213">
        <v>6228</v>
      </c>
      <c r="H2213">
        <v>0</v>
      </c>
      <c r="I2213">
        <v>0</v>
      </c>
      <c r="J2213">
        <v>142</v>
      </c>
      <c r="K2213">
        <v>13354</v>
      </c>
      <c r="Z2213" s="24">
        <v>7.4200000000000002E-2</v>
      </c>
      <c r="AA2213" s="23">
        <v>171164</v>
      </c>
      <c r="AB2213" s="23">
        <v>25581</v>
      </c>
      <c r="AC2213" s="23">
        <v>0</v>
      </c>
      <c r="AD2213" s="23">
        <v>469</v>
      </c>
      <c r="AE2213" s="23">
        <v>72</v>
      </c>
      <c r="AF2213" s="23">
        <v>197286</v>
      </c>
      <c r="AG2213">
        <f t="shared" si="34"/>
        <v>5.3622709770922296E-5</v>
      </c>
    </row>
    <row r="2214" spans="1:33">
      <c r="A2214" t="s">
        <v>121</v>
      </c>
      <c r="B2214" t="s">
        <v>1</v>
      </c>
      <c r="C2214">
        <v>1989</v>
      </c>
      <c r="D2214">
        <v>0</v>
      </c>
      <c r="E2214">
        <v>8.14</v>
      </c>
      <c r="F2214">
        <v>6324</v>
      </c>
      <c r="G2214">
        <v>4750</v>
      </c>
      <c r="H2214">
        <v>0</v>
      </c>
      <c r="I2214">
        <v>0</v>
      </c>
      <c r="J2214">
        <v>166</v>
      </c>
      <c r="K2214">
        <v>11240</v>
      </c>
      <c r="Z2214" s="24">
        <v>7.4200000000000002E-2</v>
      </c>
      <c r="AA2214" s="23">
        <v>123809</v>
      </c>
      <c r="AB2214" s="23">
        <v>84598</v>
      </c>
      <c r="AC2214" s="23">
        <v>7816</v>
      </c>
      <c r="AD2214" s="23">
        <v>0</v>
      </c>
      <c r="AE2214" s="23">
        <v>0</v>
      </c>
      <c r="AF2214" s="23">
        <v>216223</v>
      </c>
      <c r="AG2214">
        <f t="shared" si="34"/>
        <v>5.8769822363462849E-5</v>
      </c>
    </row>
    <row r="2215" spans="1:33">
      <c r="A2215" t="s">
        <v>121</v>
      </c>
      <c r="B2215" t="s">
        <v>1</v>
      </c>
      <c r="C2215">
        <v>1990</v>
      </c>
      <c r="D2215">
        <v>0</v>
      </c>
      <c r="E2215">
        <v>3.65</v>
      </c>
      <c r="F2215">
        <v>6195</v>
      </c>
      <c r="G2215">
        <v>4408</v>
      </c>
      <c r="H2215">
        <v>0</v>
      </c>
      <c r="I2215">
        <v>0</v>
      </c>
      <c r="J2215">
        <v>128</v>
      </c>
      <c r="K2215">
        <v>10731</v>
      </c>
      <c r="Z2215" s="24">
        <v>7.4200000000000002E-2</v>
      </c>
      <c r="AA2215" s="23">
        <v>280736</v>
      </c>
      <c r="AB2215" s="23">
        <v>206069</v>
      </c>
      <c r="AC2215" s="23">
        <v>56365</v>
      </c>
      <c r="AD2215" s="23">
        <v>577</v>
      </c>
      <c r="AE2215" s="23">
        <v>0</v>
      </c>
      <c r="AF2215" s="23">
        <v>543747</v>
      </c>
      <c r="AG2215">
        <f t="shared" si="34"/>
        <v>1.4779146807076876E-4</v>
      </c>
    </row>
    <row r="2216" spans="1:33">
      <c r="A2216" t="s">
        <v>121</v>
      </c>
      <c r="B2216" t="s">
        <v>1</v>
      </c>
      <c r="C2216">
        <v>1991</v>
      </c>
      <c r="D2216">
        <v>0</v>
      </c>
      <c r="E2216">
        <v>7.72</v>
      </c>
      <c r="F2216">
        <v>6578</v>
      </c>
      <c r="G2216">
        <v>4967</v>
      </c>
      <c r="H2216">
        <v>0</v>
      </c>
      <c r="I2216">
        <v>0</v>
      </c>
      <c r="J2216">
        <v>76</v>
      </c>
      <c r="K2216">
        <v>11621</v>
      </c>
      <c r="Z2216" s="24">
        <v>7.4200000000000002E-2</v>
      </c>
      <c r="AA2216" s="23">
        <v>52845</v>
      </c>
      <c r="AB2216" s="23">
        <v>24830</v>
      </c>
      <c r="AC2216" s="23">
        <v>740399</v>
      </c>
      <c r="AD2216" s="23">
        <v>140</v>
      </c>
      <c r="AE2216" s="23">
        <v>0</v>
      </c>
      <c r="AF2216" s="23">
        <v>818214</v>
      </c>
      <c r="AG2216">
        <f t="shared" si="34"/>
        <v>2.2239212033547953E-4</v>
      </c>
    </row>
    <row r="2217" spans="1:33">
      <c r="A2217" t="s">
        <v>121</v>
      </c>
      <c r="B2217" t="s">
        <v>1</v>
      </c>
      <c r="C2217">
        <v>1992</v>
      </c>
      <c r="D2217">
        <v>0</v>
      </c>
      <c r="E2217">
        <v>8.39</v>
      </c>
      <c r="F2217">
        <v>6328</v>
      </c>
      <c r="G2217">
        <v>5119</v>
      </c>
      <c r="H2217">
        <v>0</v>
      </c>
      <c r="I2217">
        <v>0</v>
      </c>
      <c r="J2217">
        <v>202</v>
      </c>
      <c r="K2217">
        <v>11649</v>
      </c>
      <c r="Z2217" s="24">
        <v>7.4299999999999991E-2</v>
      </c>
      <c r="AA2217" s="23">
        <v>36676</v>
      </c>
      <c r="AB2217" s="23">
        <v>9264</v>
      </c>
      <c r="AC2217" s="23">
        <v>5219</v>
      </c>
      <c r="AD2217" s="23">
        <v>14</v>
      </c>
      <c r="AE2217" s="23">
        <v>4922</v>
      </c>
      <c r="AF2217" s="23">
        <v>56095</v>
      </c>
      <c r="AG2217">
        <f t="shared" si="34"/>
        <v>1.5246727616758848E-5</v>
      </c>
    </row>
    <row r="2218" spans="1:33">
      <c r="A2218" t="s">
        <v>121</v>
      </c>
      <c r="B2218" t="s">
        <v>1</v>
      </c>
      <c r="C2218">
        <v>1993</v>
      </c>
      <c r="D2218">
        <v>0</v>
      </c>
      <c r="E2218">
        <v>12.18</v>
      </c>
      <c r="F2218">
        <v>6584</v>
      </c>
      <c r="G2218">
        <v>5140</v>
      </c>
      <c r="H2218">
        <v>0</v>
      </c>
      <c r="I2218">
        <v>0</v>
      </c>
      <c r="J2218">
        <v>32</v>
      </c>
      <c r="K2218">
        <v>11756</v>
      </c>
      <c r="Z2218" s="24">
        <v>7.4299999999999991E-2</v>
      </c>
      <c r="AA2218" s="23">
        <v>20302</v>
      </c>
      <c r="AB2218" s="23">
        <v>40596</v>
      </c>
      <c r="AC2218" s="23">
        <v>2280</v>
      </c>
      <c r="AD2218" s="23">
        <v>0</v>
      </c>
      <c r="AE2218" s="23">
        <v>0</v>
      </c>
      <c r="AF2218" s="23">
        <v>63178</v>
      </c>
      <c r="AG2218">
        <f t="shared" si="34"/>
        <v>1.7171900479037177E-5</v>
      </c>
    </row>
    <row r="2219" spans="1:33">
      <c r="A2219" t="s">
        <v>121</v>
      </c>
      <c r="B2219" t="s">
        <v>1</v>
      </c>
      <c r="C2219">
        <v>1994</v>
      </c>
      <c r="D2219">
        <v>0</v>
      </c>
      <c r="E2219">
        <v>16.059999999999999</v>
      </c>
      <c r="F2219">
        <v>6786</v>
      </c>
      <c r="G2219">
        <v>5262</v>
      </c>
      <c r="H2219">
        <v>0</v>
      </c>
      <c r="I2219">
        <v>0</v>
      </c>
      <c r="J2219">
        <v>243</v>
      </c>
      <c r="K2219">
        <v>12291</v>
      </c>
      <c r="Z2219" s="24">
        <v>7.4299999999999991E-2</v>
      </c>
      <c r="AA2219" s="23">
        <v>30476</v>
      </c>
      <c r="AB2219" s="23">
        <v>17383</v>
      </c>
      <c r="AC2219" s="23">
        <v>38791</v>
      </c>
      <c r="AD2219" s="23">
        <v>0</v>
      </c>
      <c r="AE2219" s="23">
        <v>1739</v>
      </c>
      <c r="AF2219" s="23">
        <v>88389</v>
      </c>
      <c r="AG2219">
        <f t="shared" si="34"/>
        <v>2.4024298196233137E-5</v>
      </c>
    </row>
    <row r="2220" spans="1:33">
      <c r="A2220" t="s">
        <v>121</v>
      </c>
      <c r="B2220" t="s">
        <v>1</v>
      </c>
      <c r="C2220">
        <v>1995</v>
      </c>
      <c r="D2220">
        <v>0</v>
      </c>
      <c r="E2220">
        <v>5.96</v>
      </c>
      <c r="F2220">
        <v>7607</v>
      </c>
      <c r="G2220">
        <v>5047</v>
      </c>
      <c r="H2220">
        <v>0</v>
      </c>
      <c r="I2220">
        <v>0</v>
      </c>
      <c r="J2220">
        <v>85</v>
      </c>
      <c r="K2220">
        <v>12739</v>
      </c>
      <c r="Z2220" s="24">
        <v>7.4299999999999991E-2</v>
      </c>
      <c r="AA2220" s="23">
        <v>38545</v>
      </c>
      <c r="AB2220" s="23">
        <v>17829</v>
      </c>
      <c r="AC2220" s="23">
        <v>6642</v>
      </c>
      <c r="AD2220" s="23">
        <v>238</v>
      </c>
      <c r="AE2220" s="23">
        <v>28938</v>
      </c>
      <c r="AF2220" s="23">
        <v>92192</v>
      </c>
      <c r="AG2220">
        <f t="shared" si="34"/>
        <v>2.505796082439133E-5</v>
      </c>
    </row>
    <row r="2221" spans="1:33">
      <c r="A2221" t="s">
        <v>121</v>
      </c>
      <c r="B2221" t="s">
        <v>1</v>
      </c>
      <c r="C2221">
        <v>1996</v>
      </c>
      <c r="D2221">
        <v>0</v>
      </c>
      <c r="E2221">
        <v>7.86</v>
      </c>
      <c r="F2221">
        <v>8009</v>
      </c>
      <c r="G2221">
        <v>6209</v>
      </c>
      <c r="H2221">
        <v>0</v>
      </c>
      <c r="I2221">
        <v>0</v>
      </c>
      <c r="J2221">
        <v>218</v>
      </c>
      <c r="K2221">
        <v>14436</v>
      </c>
      <c r="Z2221" s="24">
        <v>7.4299999999999991E-2</v>
      </c>
      <c r="AA2221" s="23">
        <v>66127</v>
      </c>
      <c r="AB2221" s="23">
        <v>26930</v>
      </c>
      <c r="AC2221" s="23">
        <v>16879</v>
      </c>
      <c r="AD2221" s="23">
        <v>402</v>
      </c>
      <c r="AE2221" s="23">
        <v>241</v>
      </c>
      <c r="AF2221" s="23">
        <v>110579</v>
      </c>
      <c r="AG2221">
        <f t="shared" si="34"/>
        <v>3.0055582371576374E-5</v>
      </c>
    </row>
    <row r="2222" spans="1:33">
      <c r="A2222" t="s">
        <v>121</v>
      </c>
      <c r="B2222" t="s">
        <v>1</v>
      </c>
      <c r="C2222">
        <v>1997</v>
      </c>
      <c r="D2222">
        <v>0</v>
      </c>
      <c r="E2222">
        <v>8.06</v>
      </c>
      <c r="F2222">
        <v>8374</v>
      </c>
      <c r="G2222">
        <v>6026</v>
      </c>
      <c r="H2222">
        <v>0</v>
      </c>
      <c r="I2222">
        <v>0</v>
      </c>
      <c r="J2222">
        <v>170</v>
      </c>
      <c r="K2222">
        <v>14570</v>
      </c>
      <c r="Z2222" s="24">
        <v>7.4299999999999991E-2</v>
      </c>
      <c r="AA2222" s="23">
        <v>70542</v>
      </c>
      <c r="AB2222" s="23">
        <v>36222</v>
      </c>
      <c r="AC2222" s="23">
        <v>0</v>
      </c>
      <c r="AD2222" s="23">
        <v>132</v>
      </c>
      <c r="AE2222" s="23">
        <v>253686</v>
      </c>
      <c r="AF2222" s="23">
        <v>360582</v>
      </c>
      <c r="AG2222">
        <f t="shared" si="34"/>
        <v>9.8006872938874041E-5</v>
      </c>
    </row>
    <row r="2223" spans="1:33">
      <c r="A2223" t="s">
        <v>121</v>
      </c>
      <c r="B2223" t="s">
        <v>1</v>
      </c>
      <c r="C2223">
        <v>1998</v>
      </c>
      <c r="D2223">
        <v>0</v>
      </c>
      <c r="E2223">
        <v>9.93</v>
      </c>
      <c r="F2223">
        <v>8198</v>
      </c>
      <c r="G2223">
        <v>6360</v>
      </c>
      <c r="H2223">
        <v>0</v>
      </c>
      <c r="I2223">
        <v>0</v>
      </c>
      <c r="J2223">
        <v>11</v>
      </c>
      <c r="K2223">
        <v>14569</v>
      </c>
      <c r="Z2223" s="24">
        <v>7.4299999999999991E-2</v>
      </c>
      <c r="AA2223" s="23">
        <v>188728</v>
      </c>
      <c r="AB2223" s="23">
        <v>73737</v>
      </c>
      <c r="AC2223" s="23">
        <v>66157</v>
      </c>
      <c r="AD2223" s="23">
        <v>617</v>
      </c>
      <c r="AE2223" s="23">
        <v>101862</v>
      </c>
      <c r="AF2223" s="23">
        <v>431101</v>
      </c>
      <c r="AG2223">
        <f t="shared" si="34"/>
        <v>1.1717407117055631E-4</v>
      </c>
    </row>
    <row r="2224" spans="1:33">
      <c r="A2224" t="s">
        <v>121</v>
      </c>
      <c r="B2224" t="s">
        <v>1</v>
      </c>
      <c r="C2224">
        <v>1999</v>
      </c>
      <c r="D2224">
        <v>0</v>
      </c>
      <c r="E2224">
        <v>7.11</v>
      </c>
      <c r="F2224">
        <v>8763</v>
      </c>
      <c r="G2224">
        <v>6273</v>
      </c>
      <c r="H2224">
        <v>0</v>
      </c>
      <c r="I2224">
        <v>0</v>
      </c>
      <c r="J2224">
        <v>36</v>
      </c>
      <c r="K2224">
        <v>15072</v>
      </c>
      <c r="Z2224" s="24">
        <v>7.4299999999999991E-2</v>
      </c>
      <c r="AA2224" s="23">
        <v>365703</v>
      </c>
      <c r="AB2224" s="23">
        <v>73582</v>
      </c>
      <c r="AC2224" s="23">
        <v>28834</v>
      </c>
      <c r="AD2224" s="23">
        <v>0</v>
      </c>
      <c r="AE2224" s="23">
        <v>57999</v>
      </c>
      <c r="AF2224" s="23">
        <v>526118</v>
      </c>
      <c r="AG2224">
        <f t="shared" si="34"/>
        <v>1.4299987236427366E-4</v>
      </c>
    </row>
    <row r="2225" spans="1:33">
      <c r="A2225" t="s">
        <v>121</v>
      </c>
      <c r="B2225" t="s">
        <v>1</v>
      </c>
      <c r="C2225">
        <v>2000</v>
      </c>
      <c r="D2225">
        <v>0</v>
      </c>
      <c r="E2225">
        <v>0.47</v>
      </c>
      <c r="F2225">
        <v>10200</v>
      </c>
      <c r="G2225">
        <v>6536</v>
      </c>
      <c r="H2225">
        <v>0</v>
      </c>
      <c r="I2225">
        <v>0</v>
      </c>
      <c r="J2225">
        <v>194</v>
      </c>
      <c r="K2225">
        <v>16930</v>
      </c>
      <c r="Z2225" s="24">
        <v>7.4400000000000008E-2</v>
      </c>
      <c r="AA2225" s="23">
        <v>7913</v>
      </c>
      <c r="AB2225" s="23">
        <v>13246</v>
      </c>
      <c r="AC2225" s="23">
        <v>0</v>
      </c>
      <c r="AD2225" s="23">
        <v>76</v>
      </c>
      <c r="AE2225" s="23">
        <v>0</v>
      </c>
      <c r="AF2225" s="23">
        <v>21235</v>
      </c>
      <c r="AG2225">
        <f t="shared" si="34"/>
        <v>5.7717133602259404E-6</v>
      </c>
    </row>
    <row r="2226" spans="1:33">
      <c r="A2226" t="s">
        <v>121</v>
      </c>
      <c r="B2226" t="s">
        <v>1</v>
      </c>
      <c r="C2226">
        <v>2001</v>
      </c>
      <c r="D2226">
        <v>0</v>
      </c>
      <c r="E2226">
        <v>8.5500000000000007</v>
      </c>
      <c r="F2226">
        <v>9519</v>
      </c>
      <c r="G2226">
        <v>6272</v>
      </c>
      <c r="H2226">
        <v>215</v>
      </c>
      <c r="I2226">
        <v>0</v>
      </c>
      <c r="J2226">
        <v>0</v>
      </c>
      <c r="K2226">
        <v>16006</v>
      </c>
      <c r="Z2226" s="24">
        <v>7.4400000000000008E-2</v>
      </c>
      <c r="AA2226" s="23">
        <v>12242</v>
      </c>
      <c r="AB2226" s="23">
        <v>8141</v>
      </c>
      <c r="AC2226" s="23">
        <v>902</v>
      </c>
      <c r="AD2226" s="23">
        <v>0</v>
      </c>
      <c r="AE2226" s="23">
        <v>0</v>
      </c>
      <c r="AF2226" s="23">
        <v>21285</v>
      </c>
      <c r="AG2226">
        <f t="shared" si="34"/>
        <v>5.7853034552582602E-6</v>
      </c>
    </row>
    <row r="2227" spans="1:33">
      <c r="A2227" t="s">
        <v>121</v>
      </c>
      <c r="B2227" t="s">
        <v>1</v>
      </c>
      <c r="C2227">
        <v>2002</v>
      </c>
      <c r="D2227">
        <v>0</v>
      </c>
      <c r="E2227">
        <v>10.02</v>
      </c>
      <c r="F2227">
        <v>9970</v>
      </c>
      <c r="G2227">
        <v>5884</v>
      </c>
      <c r="H2227">
        <v>0</v>
      </c>
      <c r="I2227">
        <v>0</v>
      </c>
      <c r="J2227">
        <v>457</v>
      </c>
      <c r="K2227">
        <v>16311</v>
      </c>
      <c r="Z2227" s="24">
        <v>7.4400000000000008E-2</v>
      </c>
      <c r="AA2227" s="23">
        <v>37319</v>
      </c>
      <c r="AB2227" s="23">
        <v>23396</v>
      </c>
      <c r="AC2227" s="23">
        <v>0</v>
      </c>
      <c r="AD2227" s="23">
        <v>0</v>
      </c>
      <c r="AE2227" s="23">
        <v>0</v>
      </c>
      <c r="AF2227" s="23">
        <v>60715</v>
      </c>
      <c r="AG2227">
        <f t="shared" si="34"/>
        <v>1.6502452397745136E-5</v>
      </c>
    </row>
    <row r="2228" spans="1:33">
      <c r="A2228" t="s">
        <v>121</v>
      </c>
      <c r="B2228" t="s">
        <v>1</v>
      </c>
      <c r="C2228">
        <v>2003</v>
      </c>
      <c r="D2228">
        <v>0</v>
      </c>
      <c r="E2228">
        <v>7.81</v>
      </c>
      <c r="F2228">
        <v>10398</v>
      </c>
      <c r="G2228">
        <v>5805</v>
      </c>
      <c r="H2228">
        <v>0</v>
      </c>
      <c r="I2228">
        <v>0</v>
      </c>
      <c r="J2228">
        <v>0</v>
      </c>
      <c r="K2228">
        <v>16203</v>
      </c>
      <c r="Z2228" s="24">
        <v>7.4400000000000008E-2</v>
      </c>
      <c r="AA2228" s="23">
        <v>49721</v>
      </c>
      <c r="AB2228" s="23">
        <v>12696</v>
      </c>
      <c r="AC2228" s="23">
        <v>6624</v>
      </c>
      <c r="AD2228" s="23">
        <v>0</v>
      </c>
      <c r="AE2228" s="23">
        <v>0</v>
      </c>
      <c r="AF2228" s="23">
        <v>69041</v>
      </c>
      <c r="AG2228">
        <f t="shared" si="34"/>
        <v>1.8765475022526923E-5</v>
      </c>
    </row>
    <row r="2229" spans="1:33">
      <c r="A2229" t="s">
        <v>121</v>
      </c>
      <c r="B2229" t="s">
        <v>1</v>
      </c>
      <c r="C2229">
        <v>2004</v>
      </c>
      <c r="D2229">
        <v>0</v>
      </c>
      <c r="E2229">
        <v>8.3000000000000007</v>
      </c>
      <c r="F2229">
        <v>10745</v>
      </c>
      <c r="G2229">
        <v>5755</v>
      </c>
      <c r="H2229">
        <v>0</v>
      </c>
      <c r="I2229">
        <v>0</v>
      </c>
      <c r="J2229">
        <v>0</v>
      </c>
      <c r="K2229">
        <v>16500</v>
      </c>
      <c r="Z2229" s="24">
        <v>7.4400000000000008E-2</v>
      </c>
      <c r="AA2229" s="23">
        <v>20966</v>
      </c>
      <c r="AB2229" s="23">
        <v>10724</v>
      </c>
      <c r="AC2229" s="23">
        <v>13920</v>
      </c>
      <c r="AD2229" s="23">
        <v>0</v>
      </c>
      <c r="AE2229" s="23">
        <v>23443</v>
      </c>
      <c r="AF2229" s="23">
        <v>69053</v>
      </c>
      <c r="AG2229">
        <f t="shared" si="34"/>
        <v>1.8768736645334677E-5</v>
      </c>
    </row>
    <row r="2230" spans="1:33">
      <c r="A2230" t="s">
        <v>121</v>
      </c>
      <c r="B2230" t="s">
        <v>1</v>
      </c>
      <c r="C2230">
        <v>2005</v>
      </c>
      <c r="D2230">
        <v>0</v>
      </c>
      <c r="E2230">
        <v>11.13</v>
      </c>
      <c r="F2230">
        <v>10315</v>
      </c>
      <c r="G2230">
        <v>5903</v>
      </c>
      <c r="H2230">
        <v>0</v>
      </c>
      <c r="I2230">
        <v>0</v>
      </c>
      <c r="J2230">
        <v>0</v>
      </c>
      <c r="K2230">
        <v>16218</v>
      </c>
      <c r="Z2230" s="24">
        <v>7.4400000000000008E-2</v>
      </c>
      <c r="AA2230" s="23">
        <v>118387</v>
      </c>
      <c r="AB2230" s="23">
        <v>20836</v>
      </c>
      <c r="AC2230" s="23">
        <v>12374</v>
      </c>
      <c r="AD2230" s="23">
        <v>0</v>
      </c>
      <c r="AE2230" s="23">
        <v>0</v>
      </c>
      <c r="AF2230" s="23">
        <v>151597</v>
      </c>
      <c r="AG2230">
        <f t="shared" si="34"/>
        <v>4.1204352732289707E-5</v>
      </c>
    </row>
    <row r="2231" spans="1:33">
      <c r="A2231" t="s">
        <v>121</v>
      </c>
      <c r="B2231" t="s">
        <v>1</v>
      </c>
      <c r="C2231">
        <v>2006</v>
      </c>
      <c r="D2231">
        <v>0</v>
      </c>
      <c r="E2231">
        <v>6.28</v>
      </c>
      <c r="F2231">
        <v>10400</v>
      </c>
      <c r="G2231">
        <v>5903</v>
      </c>
      <c r="H2231">
        <v>0</v>
      </c>
      <c r="I2231">
        <v>0</v>
      </c>
      <c r="J2231">
        <v>0</v>
      </c>
      <c r="K2231">
        <v>16303</v>
      </c>
      <c r="Z2231" s="24">
        <v>7.4400000000000008E-2</v>
      </c>
      <c r="AA2231" s="23">
        <v>114489</v>
      </c>
      <c r="AB2231" s="23">
        <v>29079</v>
      </c>
      <c r="AC2231" s="23">
        <v>34252</v>
      </c>
      <c r="AD2231" s="23">
        <v>558</v>
      </c>
      <c r="AE2231" s="23">
        <v>708</v>
      </c>
      <c r="AF2231" s="23">
        <v>179086</v>
      </c>
      <c r="AG2231">
        <f t="shared" si="34"/>
        <v>4.8675915179158128E-5</v>
      </c>
    </row>
    <row r="2232" spans="1:33">
      <c r="A2232" t="s">
        <v>122</v>
      </c>
      <c r="B2232" t="s">
        <v>1</v>
      </c>
      <c r="C2232">
        <v>1988</v>
      </c>
      <c r="D2232">
        <v>0</v>
      </c>
      <c r="E2232">
        <v>8.43</v>
      </c>
      <c r="F2232">
        <v>36061</v>
      </c>
      <c r="G2232">
        <v>18974</v>
      </c>
      <c r="H2232">
        <v>58653</v>
      </c>
      <c r="I2232">
        <v>711</v>
      </c>
      <c r="J2232">
        <v>31750</v>
      </c>
      <c r="K2232">
        <v>146149</v>
      </c>
      <c r="Z2232" s="24">
        <v>7.4400000000000008E-2</v>
      </c>
      <c r="AA2232" s="23">
        <v>309400</v>
      </c>
      <c r="AB2232" s="23">
        <v>55007</v>
      </c>
      <c r="AC2232" s="23">
        <v>20128</v>
      </c>
      <c r="AD2232" s="23">
        <v>84</v>
      </c>
      <c r="AE2232" s="23">
        <v>49660</v>
      </c>
      <c r="AF2232" s="23">
        <v>434279</v>
      </c>
      <c r="AG2232">
        <f t="shared" si="34"/>
        <v>1.1803785761081051E-4</v>
      </c>
    </row>
    <row r="2233" spans="1:33">
      <c r="A2233" t="s">
        <v>122</v>
      </c>
      <c r="B2233" t="s">
        <v>1</v>
      </c>
      <c r="C2233">
        <v>1989</v>
      </c>
      <c r="D2233">
        <v>0</v>
      </c>
      <c r="E2233">
        <v>8.34</v>
      </c>
      <c r="F2233">
        <v>38552</v>
      </c>
      <c r="G2233">
        <v>20271</v>
      </c>
      <c r="H2233">
        <v>72489</v>
      </c>
      <c r="I2233">
        <v>714</v>
      </c>
      <c r="J2233">
        <v>36477</v>
      </c>
      <c r="K2233">
        <v>168503</v>
      </c>
      <c r="Z2233" s="24">
        <v>7.4400000000000008E-2</v>
      </c>
      <c r="AA2233" s="23">
        <v>1874632</v>
      </c>
      <c r="AB2233" s="23">
        <v>2122697</v>
      </c>
      <c r="AC2233" s="23">
        <v>3025992</v>
      </c>
      <c r="AD2233" s="23">
        <v>34449</v>
      </c>
      <c r="AE2233" s="23">
        <v>87941</v>
      </c>
      <c r="AF2233" s="23">
        <v>7145711</v>
      </c>
      <c r="AG2233">
        <f t="shared" si="34"/>
        <v>1.9422178312697653E-3</v>
      </c>
    </row>
    <row r="2234" spans="1:33">
      <c r="A2234" t="s">
        <v>122</v>
      </c>
      <c r="B2234" t="s">
        <v>1</v>
      </c>
      <c r="C2234">
        <v>1990</v>
      </c>
      <c r="D2234">
        <v>0</v>
      </c>
      <c r="E2234">
        <v>8.24</v>
      </c>
      <c r="F2234">
        <v>39912</v>
      </c>
      <c r="G2234">
        <v>15146</v>
      </c>
      <c r="H2234">
        <v>89097</v>
      </c>
      <c r="I2234">
        <v>712</v>
      </c>
      <c r="J2234">
        <v>34710</v>
      </c>
      <c r="K2234">
        <v>179577</v>
      </c>
      <c r="Z2234" s="24">
        <v>7.4499999999999997E-2</v>
      </c>
      <c r="AA2234" s="23">
        <v>24645</v>
      </c>
      <c r="AB2234" s="23">
        <v>7496</v>
      </c>
      <c r="AC2234" s="23">
        <v>0</v>
      </c>
      <c r="AD2234" s="23">
        <v>100</v>
      </c>
      <c r="AE2234" s="23">
        <v>236</v>
      </c>
      <c r="AF2234" s="23">
        <v>32477</v>
      </c>
      <c r="AG2234">
        <f t="shared" si="34"/>
        <v>8.8273103272925771E-6</v>
      </c>
    </row>
    <row r="2235" spans="1:33">
      <c r="A2235" t="s">
        <v>122</v>
      </c>
      <c r="B2235" t="s">
        <v>1</v>
      </c>
      <c r="C2235">
        <v>1991</v>
      </c>
      <c r="D2235">
        <v>0</v>
      </c>
      <c r="E2235">
        <v>7.88</v>
      </c>
      <c r="F2235">
        <v>42199</v>
      </c>
      <c r="G2235">
        <v>23973</v>
      </c>
      <c r="H2235">
        <v>67433</v>
      </c>
      <c r="I2235">
        <v>704</v>
      </c>
      <c r="J2235">
        <v>32603</v>
      </c>
      <c r="K2235">
        <v>166912</v>
      </c>
      <c r="Z2235" s="24">
        <v>7.4499999999999997E-2</v>
      </c>
      <c r="AA2235" s="23">
        <v>214705</v>
      </c>
      <c r="AB2235" s="23">
        <v>41714</v>
      </c>
      <c r="AC2235" s="23">
        <v>41541</v>
      </c>
      <c r="AD2235" s="23">
        <v>472</v>
      </c>
      <c r="AE2235" s="23">
        <v>5774</v>
      </c>
      <c r="AF2235" s="23">
        <v>304206</v>
      </c>
      <c r="AG2235">
        <f t="shared" si="34"/>
        <v>8.268376898803355E-5</v>
      </c>
    </row>
    <row r="2236" spans="1:33">
      <c r="A2236" t="s">
        <v>122</v>
      </c>
      <c r="B2236" t="s">
        <v>1</v>
      </c>
      <c r="C2236">
        <v>1992</v>
      </c>
      <c r="D2236">
        <v>0</v>
      </c>
      <c r="E2236">
        <v>7.8</v>
      </c>
      <c r="F2236">
        <v>40414</v>
      </c>
      <c r="G2236">
        <v>12813</v>
      </c>
      <c r="H2236">
        <v>72455</v>
      </c>
      <c r="I2236">
        <v>696</v>
      </c>
      <c r="J2236">
        <v>37932</v>
      </c>
      <c r="K2236">
        <v>164310</v>
      </c>
      <c r="Z2236" s="24">
        <v>7.4499999999999997E-2</v>
      </c>
      <c r="AA2236" s="23">
        <v>504970</v>
      </c>
      <c r="AB2236" s="23">
        <v>85370</v>
      </c>
      <c r="AC2236" s="23">
        <v>103788</v>
      </c>
      <c r="AD2236" s="23">
        <v>0</v>
      </c>
      <c r="AE2236" s="23">
        <v>270</v>
      </c>
      <c r="AF2236" s="23">
        <v>694398</v>
      </c>
      <c r="AG2236">
        <f t="shared" si="34"/>
        <v>1.8873869620504699E-4</v>
      </c>
    </row>
    <row r="2237" spans="1:33">
      <c r="A2237" t="s">
        <v>122</v>
      </c>
      <c r="B2237" t="s">
        <v>1</v>
      </c>
      <c r="C2237">
        <v>1993</v>
      </c>
      <c r="D2237">
        <v>0</v>
      </c>
      <c r="E2237">
        <v>7.31</v>
      </c>
      <c r="F2237">
        <v>42726</v>
      </c>
      <c r="G2237">
        <v>13561</v>
      </c>
      <c r="H2237">
        <v>75171</v>
      </c>
      <c r="I2237">
        <v>687</v>
      </c>
      <c r="J2237">
        <v>35683</v>
      </c>
      <c r="K2237">
        <v>167828</v>
      </c>
      <c r="Z2237" s="24">
        <v>7.4499999999999997E-2</v>
      </c>
      <c r="AA2237" s="23">
        <v>3414593</v>
      </c>
      <c r="AB2237" s="23">
        <v>3825362</v>
      </c>
      <c r="AC2237" s="23">
        <v>3826619</v>
      </c>
      <c r="AD2237" s="23">
        <v>19035</v>
      </c>
      <c r="AE2237" s="23">
        <v>0</v>
      </c>
      <c r="AF2237" s="23">
        <v>11085609</v>
      </c>
      <c r="AG2237">
        <f t="shared" si="34"/>
        <v>3.0130895960226479E-3</v>
      </c>
    </row>
    <row r="2238" spans="1:33">
      <c r="A2238" t="s">
        <v>122</v>
      </c>
      <c r="B2238" t="s">
        <v>1</v>
      </c>
      <c r="C2238">
        <v>1994</v>
      </c>
      <c r="D2238">
        <v>0</v>
      </c>
      <c r="E2238">
        <v>8</v>
      </c>
      <c r="F2238">
        <v>42628</v>
      </c>
      <c r="G2238">
        <v>14070</v>
      </c>
      <c r="H2238">
        <v>64977</v>
      </c>
      <c r="I2238">
        <v>655</v>
      </c>
      <c r="J2238">
        <v>38328</v>
      </c>
      <c r="K2238">
        <v>160658</v>
      </c>
      <c r="Z2238" s="24">
        <v>7.46E-2</v>
      </c>
      <c r="AA2238" s="23">
        <v>143882</v>
      </c>
      <c r="AB2238" s="23">
        <v>50176</v>
      </c>
      <c r="AC2238" s="23">
        <v>27189</v>
      </c>
      <c r="AD2238" s="23">
        <v>1451</v>
      </c>
      <c r="AE2238" s="23">
        <v>17135</v>
      </c>
      <c r="AF2238" s="23">
        <v>239833</v>
      </c>
      <c r="AG2238">
        <f t="shared" si="34"/>
        <v>6.5187065237723953E-5</v>
      </c>
    </row>
    <row r="2239" spans="1:33">
      <c r="A2239" t="s">
        <v>122</v>
      </c>
      <c r="B2239" t="s">
        <v>1</v>
      </c>
      <c r="C2239">
        <v>1995</v>
      </c>
      <c r="D2239">
        <v>0</v>
      </c>
      <c r="E2239">
        <v>7.1</v>
      </c>
      <c r="F2239">
        <v>45793</v>
      </c>
      <c r="G2239">
        <v>15086</v>
      </c>
      <c r="H2239">
        <v>61141</v>
      </c>
      <c r="I2239">
        <v>677</v>
      </c>
      <c r="J2239">
        <v>28716</v>
      </c>
      <c r="K2239">
        <v>151413</v>
      </c>
      <c r="Z2239" s="24">
        <v>7.4700000000000003E-2</v>
      </c>
      <c r="AA2239" s="23">
        <v>8629</v>
      </c>
      <c r="AB2239" s="23">
        <v>3069</v>
      </c>
      <c r="AC2239" s="23">
        <v>75</v>
      </c>
      <c r="AD2239" s="23">
        <v>110</v>
      </c>
      <c r="AE2239" s="23">
        <v>1715</v>
      </c>
      <c r="AF2239" s="23">
        <v>13598</v>
      </c>
      <c r="AG2239">
        <f t="shared" si="34"/>
        <v>3.6959622449895146E-6</v>
      </c>
    </row>
    <row r="2240" spans="1:33">
      <c r="A2240" t="s">
        <v>122</v>
      </c>
      <c r="B2240" t="s">
        <v>1</v>
      </c>
      <c r="C2240">
        <v>1996</v>
      </c>
      <c r="D2240">
        <v>0</v>
      </c>
      <c r="E2240">
        <v>2.41</v>
      </c>
      <c r="F2240">
        <v>49428</v>
      </c>
      <c r="G2240">
        <v>15862</v>
      </c>
      <c r="H2240">
        <v>310702</v>
      </c>
      <c r="I2240">
        <v>700</v>
      </c>
      <c r="J2240">
        <v>37739</v>
      </c>
      <c r="K2240">
        <v>414431</v>
      </c>
      <c r="Z2240" s="24">
        <v>7.4700000000000003E-2</v>
      </c>
      <c r="AA2240" s="23">
        <v>50503</v>
      </c>
      <c r="AB2240" s="23">
        <v>39872</v>
      </c>
      <c r="AC2240" s="23">
        <v>21936</v>
      </c>
      <c r="AD2240" s="23">
        <v>0</v>
      </c>
      <c r="AE2240" s="23">
        <v>7907</v>
      </c>
      <c r="AF2240" s="23">
        <v>120218</v>
      </c>
      <c r="AG2240">
        <f t="shared" si="34"/>
        <v>3.2675480891906857E-5</v>
      </c>
    </row>
    <row r="2241" spans="1:33">
      <c r="A2241" t="s">
        <v>122</v>
      </c>
      <c r="B2241" t="s">
        <v>1</v>
      </c>
      <c r="C2241">
        <v>1997</v>
      </c>
      <c r="D2241">
        <v>0</v>
      </c>
      <c r="E2241">
        <v>3.09</v>
      </c>
      <c r="F2241">
        <v>50278</v>
      </c>
      <c r="G2241">
        <v>16278</v>
      </c>
      <c r="H2241">
        <v>327079</v>
      </c>
      <c r="I2241">
        <v>711</v>
      </c>
      <c r="J2241">
        <v>38515</v>
      </c>
      <c r="K2241">
        <v>432861</v>
      </c>
      <c r="Z2241" s="24">
        <v>7.4700000000000003E-2</v>
      </c>
      <c r="AA2241" s="23">
        <v>79079</v>
      </c>
      <c r="AB2241" s="23">
        <v>142538</v>
      </c>
      <c r="AC2241" s="23">
        <v>0</v>
      </c>
      <c r="AD2241" s="23">
        <v>395</v>
      </c>
      <c r="AE2241" s="23">
        <v>16382</v>
      </c>
      <c r="AF2241" s="23">
        <v>238394</v>
      </c>
      <c r="AG2241">
        <f t="shared" si="34"/>
        <v>6.4795942302693806E-5</v>
      </c>
    </row>
    <row r="2242" spans="1:33">
      <c r="A2242" t="s">
        <v>122</v>
      </c>
      <c r="B2242" t="s">
        <v>1</v>
      </c>
      <c r="C2242">
        <v>1998</v>
      </c>
      <c r="D2242">
        <v>0</v>
      </c>
      <c r="E2242">
        <v>2.5099999999999998</v>
      </c>
      <c r="F2242">
        <v>53947</v>
      </c>
      <c r="G2242">
        <v>16385</v>
      </c>
      <c r="H2242">
        <v>325904</v>
      </c>
      <c r="I2242">
        <v>910</v>
      </c>
      <c r="J2242">
        <v>34480</v>
      </c>
      <c r="K2242">
        <v>431626</v>
      </c>
      <c r="Z2242" s="24">
        <v>7.4700000000000003E-2</v>
      </c>
      <c r="AA2242" s="23">
        <v>193554</v>
      </c>
      <c r="AB2242" s="23">
        <v>72643</v>
      </c>
      <c r="AC2242" s="23">
        <v>8806</v>
      </c>
      <c r="AD2242" s="23">
        <v>329</v>
      </c>
      <c r="AE2242" s="23">
        <v>3679</v>
      </c>
      <c r="AF2242" s="23">
        <v>279011</v>
      </c>
      <c r="AG2242">
        <f t="shared" si="34"/>
        <v>7.583572010124794E-5</v>
      </c>
    </row>
    <row r="2243" spans="1:33">
      <c r="A2243" t="s">
        <v>122</v>
      </c>
      <c r="B2243" t="s">
        <v>1</v>
      </c>
      <c r="C2243">
        <v>1999</v>
      </c>
      <c r="D2243">
        <v>0</v>
      </c>
      <c r="E2243">
        <v>3.43</v>
      </c>
      <c r="F2243">
        <v>51435</v>
      </c>
      <c r="G2243">
        <v>16170</v>
      </c>
      <c r="H2243">
        <v>218358</v>
      </c>
      <c r="I2243">
        <v>802</v>
      </c>
      <c r="J2243">
        <v>41457</v>
      </c>
      <c r="K2243">
        <v>328222</v>
      </c>
      <c r="Z2243" s="24">
        <v>7.4700000000000003E-2</v>
      </c>
      <c r="AA2243" s="23">
        <v>233651</v>
      </c>
      <c r="AB2243" s="23">
        <v>152584</v>
      </c>
      <c r="AC2243" s="23">
        <v>177153</v>
      </c>
      <c r="AD2243" s="23">
        <v>5693</v>
      </c>
      <c r="AE2243" s="23">
        <v>30834</v>
      </c>
      <c r="AF2243" s="23">
        <v>599915</v>
      </c>
      <c r="AG2243">
        <f t="shared" ref="AG2243:AG2306" si="35">AF2243/AF$3340</f>
        <v>1.6305803722627479E-4</v>
      </c>
    </row>
    <row r="2244" spans="1:33">
      <c r="A2244" t="s">
        <v>122</v>
      </c>
      <c r="B2244" t="s">
        <v>1</v>
      </c>
      <c r="C2244">
        <v>2000</v>
      </c>
      <c r="D2244">
        <v>0</v>
      </c>
      <c r="E2244">
        <v>6.67</v>
      </c>
      <c r="F2244">
        <v>49230</v>
      </c>
      <c r="G2244">
        <v>16597</v>
      </c>
      <c r="H2244">
        <v>65896</v>
      </c>
      <c r="I2244">
        <v>820</v>
      </c>
      <c r="J2244">
        <v>51636</v>
      </c>
      <c r="K2244">
        <v>184179</v>
      </c>
      <c r="Z2244" s="24">
        <v>7.4800000000000005E-2</v>
      </c>
      <c r="AA2244" s="23">
        <v>836</v>
      </c>
      <c r="AB2244" s="23">
        <v>274</v>
      </c>
      <c r="AC2244" s="23">
        <v>0</v>
      </c>
      <c r="AD2244" s="23">
        <v>0</v>
      </c>
      <c r="AE2244" s="23">
        <v>0</v>
      </c>
      <c r="AF2244" s="23">
        <v>1110</v>
      </c>
      <c r="AG2244">
        <f t="shared" si="35"/>
        <v>3.0170010971748501E-7</v>
      </c>
    </row>
    <row r="2245" spans="1:33">
      <c r="A2245" t="s">
        <v>122</v>
      </c>
      <c r="B2245" t="s">
        <v>1</v>
      </c>
      <c r="C2245">
        <v>2001</v>
      </c>
      <c r="D2245">
        <v>0</v>
      </c>
      <c r="E2245">
        <v>8.0399999999999991</v>
      </c>
      <c r="F2245">
        <v>48110</v>
      </c>
      <c r="G2245">
        <v>16169</v>
      </c>
      <c r="H2245">
        <v>65299</v>
      </c>
      <c r="I2245">
        <v>0</v>
      </c>
      <c r="J2245">
        <v>53947</v>
      </c>
      <c r="K2245">
        <v>183525</v>
      </c>
      <c r="Z2245" s="24">
        <v>7.4800000000000005E-2</v>
      </c>
      <c r="AA2245" s="23">
        <v>24473</v>
      </c>
      <c r="AB2245" s="23">
        <v>15054</v>
      </c>
      <c r="AC2245" s="23">
        <v>0</v>
      </c>
      <c r="AD2245" s="23">
        <v>0</v>
      </c>
      <c r="AE2245" s="23">
        <v>0</v>
      </c>
      <c r="AF2245" s="23">
        <v>39527</v>
      </c>
      <c r="AG2245">
        <f t="shared" si="35"/>
        <v>1.0743513726849577E-5</v>
      </c>
    </row>
    <row r="2246" spans="1:33">
      <c r="A2246" t="s">
        <v>122</v>
      </c>
      <c r="B2246" t="s">
        <v>1</v>
      </c>
      <c r="C2246">
        <v>2002</v>
      </c>
      <c r="D2246">
        <v>0</v>
      </c>
      <c r="E2246">
        <v>6.86</v>
      </c>
      <c r="F2246">
        <v>53426</v>
      </c>
      <c r="G2246">
        <v>16982</v>
      </c>
      <c r="H2246">
        <v>65069</v>
      </c>
      <c r="I2246">
        <v>0</v>
      </c>
      <c r="J2246">
        <v>53878</v>
      </c>
      <c r="K2246">
        <v>189355</v>
      </c>
      <c r="Z2246" s="24">
        <v>7.4900000000000008E-2</v>
      </c>
      <c r="AA2246" s="23">
        <v>8386</v>
      </c>
      <c r="AB2246" s="23">
        <v>4168</v>
      </c>
      <c r="AC2246" s="23">
        <v>0</v>
      </c>
      <c r="AD2246" s="23">
        <v>430</v>
      </c>
      <c r="AE2246" s="23">
        <v>4495</v>
      </c>
      <c r="AF2246" s="23">
        <v>17479</v>
      </c>
      <c r="AG2246">
        <f t="shared" si="35"/>
        <v>4.7508254213981268E-6</v>
      </c>
    </row>
    <row r="2247" spans="1:33">
      <c r="A2247" t="s">
        <v>122</v>
      </c>
      <c r="B2247" t="s">
        <v>1</v>
      </c>
      <c r="C2247">
        <v>2003</v>
      </c>
      <c r="D2247">
        <v>0</v>
      </c>
      <c r="E2247">
        <v>7.27</v>
      </c>
      <c r="F2247">
        <v>51000</v>
      </c>
      <c r="G2247">
        <v>72497</v>
      </c>
      <c r="H2247">
        <v>49738</v>
      </c>
      <c r="I2247">
        <v>0</v>
      </c>
      <c r="J2247">
        <v>0</v>
      </c>
      <c r="K2247">
        <v>173235</v>
      </c>
      <c r="Z2247" s="24">
        <v>7.4999999999999997E-2</v>
      </c>
      <c r="AA2247" s="23">
        <v>801</v>
      </c>
      <c r="AB2247" s="23">
        <v>0</v>
      </c>
      <c r="AC2247" s="23">
        <v>0</v>
      </c>
      <c r="AD2247" s="23">
        <v>0</v>
      </c>
      <c r="AE2247" s="23">
        <v>0</v>
      </c>
      <c r="AF2247" s="23">
        <v>801</v>
      </c>
      <c r="AG2247">
        <f t="shared" si="35"/>
        <v>2.1771332241775269E-7</v>
      </c>
    </row>
    <row r="2248" spans="1:33">
      <c r="A2248" t="s">
        <v>122</v>
      </c>
      <c r="B2248" t="s">
        <v>1</v>
      </c>
      <c r="C2248">
        <v>2004</v>
      </c>
      <c r="D2248">
        <v>0</v>
      </c>
      <c r="E2248">
        <v>4.8499999999999996</v>
      </c>
      <c r="F2248">
        <v>53913</v>
      </c>
      <c r="G2248">
        <v>76175</v>
      </c>
      <c r="H2248">
        <v>122574</v>
      </c>
      <c r="I2248">
        <v>0</v>
      </c>
      <c r="J2248">
        <v>0</v>
      </c>
      <c r="K2248">
        <v>252662</v>
      </c>
      <c r="Z2248" s="24">
        <v>7.4999999999999997E-2</v>
      </c>
      <c r="AA2248" s="23">
        <v>3921</v>
      </c>
      <c r="AB2248" s="23">
        <v>0</v>
      </c>
      <c r="AC2248" s="23">
        <v>0</v>
      </c>
      <c r="AD2248" s="23">
        <v>0</v>
      </c>
      <c r="AE2248" s="23">
        <v>0</v>
      </c>
      <c r="AF2248" s="23">
        <v>3921</v>
      </c>
      <c r="AG2248">
        <f t="shared" si="35"/>
        <v>1.0657352524344673E-6</v>
      </c>
    </row>
    <row r="2249" spans="1:33">
      <c r="A2249" t="s">
        <v>122</v>
      </c>
      <c r="B2249" t="s">
        <v>1</v>
      </c>
      <c r="C2249">
        <v>2005</v>
      </c>
      <c r="D2249">
        <v>0</v>
      </c>
      <c r="E2249">
        <v>3.05</v>
      </c>
      <c r="F2249">
        <v>55982</v>
      </c>
      <c r="G2249">
        <v>28361</v>
      </c>
      <c r="H2249">
        <v>348506</v>
      </c>
      <c r="I2249">
        <v>0</v>
      </c>
      <c r="J2249">
        <v>0</v>
      </c>
      <c r="K2249">
        <v>432849</v>
      </c>
      <c r="Z2249" s="24">
        <v>7.4999999999999997E-2</v>
      </c>
      <c r="AA2249" s="23">
        <v>32000</v>
      </c>
      <c r="AB2249" s="23">
        <v>4000</v>
      </c>
      <c r="AC2249" s="23">
        <v>0</v>
      </c>
      <c r="AD2249" s="23">
        <v>0</v>
      </c>
      <c r="AE2249" s="23">
        <v>1000</v>
      </c>
      <c r="AF2249" s="23">
        <v>37000</v>
      </c>
      <c r="AG2249">
        <f t="shared" si="35"/>
        <v>1.0056670323916168E-5</v>
      </c>
    </row>
    <row r="2250" spans="1:33">
      <c r="A2250" t="s">
        <v>122</v>
      </c>
      <c r="B2250" t="s">
        <v>1</v>
      </c>
      <c r="C2250">
        <v>2006</v>
      </c>
      <c r="D2250">
        <v>0</v>
      </c>
      <c r="E2250">
        <v>3.52</v>
      </c>
      <c r="F2250">
        <v>59160</v>
      </c>
      <c r="G2250">
        <v>29334</v>
      </c>
      <c r="H2250">
        <v>370845</v>
      </c>
      <c r="I2250">
        <v>0</v>
      </c>
      <c r="J2250">
        <v>0</v>
      </c>
      <c r="K2250">
        <v>459339</v>
      </c>
      <c r="Z2250" s="24">
        <v>7.4999999999999997E-2</v>
      </c>
      <c r="AA2250" s="23">
        <v>94881</v>
      </c>
      <c r="AB2250" s="23">
        <v>97517</v>
      </c>
      <c r="AC2250" s="23">
        <v>0</v>
      </c>
      <c r="AD2250" s="23">
        <v>267</v>
      </c>
      <c r="AE2250" s="23">
        <v>0</v>
      </c>
      <c r="AF2250" s="23">
        <v>192665</v>
      </c>
      <c r="AG2250">
        <f t="shared" si="35"/>
        <v>5.2366713188035361E-5</v>
      </c>
    </row>
    <row r="2251" spans="1:33">
      <c r="A2251" t="s">
        <v>123</v>
      </c>
      <c r="B2251" t="s">
        <v>1</v>
      </c>
      <c r="C2251">
        <v>1988</v>
      </c>
      <c r="D2251">
        <v>0</v>
      </c>
      <c r="E2251">
        <v>7.47</v>
      </c>
      <c r="F2251">
        <v>79079</v>
      </c>
      <c r="G2251">
        <v>142538</v>
      </c>
      <c r="H2251">
        <v>0</v>
      </c>
      <c r="I2251">
        <v>395</v>
      </c>
      <c r="J2251">
        <v>16382</v>
      </c>
      <c r="K2251">
        <v>238394</v>
      </c>
      <c r="Z2251" s="24">
        <v>7.4999999999999997E-2</v>
      </c>
      <c r="AA2251" s="23">
        <v>458882</v>
      </c>
      <c r="AB2251" s="23">
        <v>56326</v>
      </c>
      <c r="AC2251" s="23">
        <v>34555</v>
      </c>
      <c r="AD2251" s="23">
        <v>264</v>
      </c>
      <c r="AE2251" s="23">
        <v>57092</v>
      </c>
      <c r="AF2251" s="23">
        <v>607119</v>
      </c>
      <c r="AG2251">
        <f t="shared" si="35"/>
        <v>1.6501609811853135E-4</v>
      </c>
    </row>
    <row r="2252" spans="1:33">
      <c r="A2252" t="s">
        <v>123</v>
      </c>
      <c r="B2252" t="s">
        <v>1</v>
      </c>
      <c r="C2252">
        <v>1989</v>
      </c>
      <c r="D2252">
        <v>0</v>
      </c>
      <c r="E2252">
        <v>8.8000000000000007</v>
      </c>
      <c r="F2252">
        <v>78956</v>
      </c>
      <c r="G2252">
        <v>158020</v>
      </c>
      <c r="H2252">
        <v>0</v>
      </c>
      <c r="I2252">
        <v>168</v>
      </c>
      <c r="J2252">
        <v>8565</v>
      </c>
      <c r="K2252">
        <v>245709</v>
      </c>
      <c r="Z2252" s="24">
        <v>7.4999999999999997E-2</v>
      </c>
      <c r="AA2252" s="23">
        <v>240826</v>
      </c>
      <c r="AB2252" s="23">
        <v>375470</v>
      </c>
      <c r="AC2252" s="23">
        <v>0</v>
      </c>
      <c r="AD2252" s="23">
        <v>3460</v>
      </c>
      <c r="AE2252" s="23">
        <v>115669</v>
      </c>
      <c r="AF2252" s="23">
        <v>735425</v>
      </c>
      <c r="AG2252">
        <f t="shared" si="35"/>
        <v>1.9988991278286613E-4</v>
      </c>
    </row>
    <row r="2253" spans="1:33">
      <c r="A2253" t="s">
        <v>123</v>
      </c>
      <c r="B2253" t="s">
        <v>1</v>
      </c>
      <c r="C2253">
        <v>1990</v>
      </c>
      <c r="D2253">
        <v>0</v>
      </c>
      <c r="E2253">
        <v>8.41</v>
      </c>
      <c r="F2253">
        <v>80007</v>
      </c>
      <c r="G2253">
        <v>165257</v>
      </c>
      <c r="H2253">
        <v>0</v>
      </c>
      <c r="I2253">
        <v>198</v>
      </c>
      <c r="J2253">
        <v>10447</v>
      </c>
      <c r="K2253">
        <v>255909</v>
      </c>
      <c r="Z2253" s="24">
        <v>7.51E-2</v>
      </c>
      <c r="AA2253" s="23">
        <v>356350</v>
      </c>
      <c r="AB2253" s="23">
        <v>68650</v>
      </c>
      <c r="AC2253" s="23">
        <v>0</v>
      </c>
      <c r="AD2253" s="23">
        <v>376</v>
      </c>
      <c r="AE2253" s="23">
        <v>8490</v>
      </c>
      <c r="AF2253" s="23">
        <v>433866</v>
      </c>
      <c r="AG2253">
        <f t="shared" si="35"/>
        <v>1.1792560342584356E-4</v>
      </c>
    </row>
    <row r="2254" spans="1:33">
      <c r="A2254" t="s">
        <v>123</v>
      </c>
      <c r="B2254" t="s">
        <v>1</v>
      </c>
      <c r="C2254">
        <v>1991</v>
      </c>
      <c r="D2254">
        <v>0</v>
      </c>
      <c r="E2254">
        <v>6.65</v>
      </c>
      <c r="F2254">
        <v>85976</v>
      </c>
      <c r="G2254">
        <v>182625</v>
      </c>
      <c r="H2254">
        <v>0</v>
      </c>
      <c r="I2254">
        <v>185</v>
      </c>
      <c r="J2254">
        <v>8181</v>
      </c>
      <c r="K2254">
        <v>276967</v>
      </c>
      <c r="Z2254" s="24">
        <v>7.51E-2</v>
      </c>
      <c r="AA2254" s="23">
        <v>423382</v>
      </c>
      <c r="AB2254" s="23">
        <v>48053</v>
      </c>
      <c r="AC2254" s="23">
        <v>32939</v>
      </c>
      <c r="AD2254" s="23">
        <v>247</v>
      </c>
      <c r="AE2254" s="23">
        <v>63264</v>
      </c>
      <c r="AF2254" s="23">
        <v>567885</v>
      </c>
      <c r="AG2254">
        <f t="shared" si="35"/>
        <v>1.5435222234857116E-4</v>
      </c>
    </row>
    <row r="2255" spans="1:33">
      <c r="A2255" t="s">
        <v>123</v>
      </c>
      <c r="B2255" t="s">
        <v>1</v>
      </c>
      <c r="C2255">
        <v>1992</v>
      </c>
      <c r="D2255">
        <v>0</v>
      </c>
      <c r="E2255">
        <v>8.59</v>
      </c>
      <c r="F2255">
        <v>85253</v>
      </c>
      <c r="G2255">
        <v>186061</v>
      </c>
      <c r="H2255">
        <v>0</v>
      </c>
      <c r="I2255">
        <v>209</v>
      </c>
      <c r="J2255">
        <v>8042</v>
      </c>
      <c r="K2255">
        <v>279565</v>
      </c>
      <c r="Z2255" s="24">
        <v>7.5199999999999989E-2</v>
      </c>
      <c r="AA2255" s="23">
        <v>241379</v>
      </c>
      <c r="AB2255" s="23">
        <v>65206</v>
      </c>
      <c r="AC2255" s="23">
        <v>0</v>
      </c>
      <c r="AD2255" s="23">
        <v>74</v>
      </c>
      <c r="AE2255" s="23">
        <v>47774</v>
      </c>
      <c r="AF2255" s="23">
        <v>354433</v>
      </c>
      <c r="AG2255">
        <f t="shared" si="35"/>
        <v>9.6335563051799431E-5</v>
      </c>
    </row>
    <row r="2256" spans="1:33">
      <c r="A2256" t="s">
        <v>123</v>
      </c>
      <c r="B2256" t="s">
        <v>1</v>
      </c>
      <c r="C2256">
        <v>1993</v>
      </c>
      <c r="D2256">
        <v>0</v>
      </c>
      <c r="E2256">
        <v>5.31</v>
      </c>
      <c r="F2256">
        <v>88418</v>
      </c>
      <c r="G2256">
        <v>190189</v>
      </c>
      <c r="H2256">
        <v>0</v>
      </c>
      <c r="I2256">
        <v>173</v>
      </c>
      <c r="J2256">
        <v>8072</v>
      </c>
      <c r="K2256">
        <v>286852</v>
      </c>
      <c r="Z2256" s="24">
        <v>7.5300000000000006E-2</v>
      </c>
      <c r="AA2256" s="23">
        <v>52213</v>
      </c>
      <c r="AB2256" s="23">
        <v>33192</v>
      </c>
      <c r="AC2256" s="23">
        <v>1168</v>
      </c>
      <c r="AD2256" s="23">
        <v>0</v>
      </c>
      <c r="AE2256" s="23">
        <v>0</v>
      </c>
      <c r="AF2256" s="23">
        <v>86573</v>
      </c>
      <c r="AG2256">
        <f t="shared" si="35"/>
        <v>2.3530705944659307E-5</v>
      </c>
    </row>
    <row r="2257" spans="1:33">
      <c r="A2257" t="s">
        <v>123</v>
      </c>
      <c r="B2257" t="s">
        <v>1</v>
      </c>
      <c r="C2257">
        <v>1994</v>
      </c>
      <c r="D2257">
        <v>0</v>
      </c>
      <c r="E2257">
        <v>5.53</v>
      </c>
      <c r="F2257">
        <v>87593</v>
      </c>
      <c r="G2257">
        <v>198976</v>
      </c>
      <c r="H2257">
        <v>0</v>
      </c>
      <c r="I2257">
        <v>194</v>
      </c>
      <c r="J2257">
        <v>8081</v>
      </c>
      <c r="K2257">
        <v>294844</v>
      </c>
      <c r="Z2257" s="24">
        <v>7.5300000000000006E-2</v>
      </c>
      <c r="AA2257" s="23">
        <v>568902</v>
      </c>
      <c r="AB2257" s="23">
        <v>400358</v>
      </c>
      <c r="AC2257" s="23">
        <v>335259</v>
      </c>
      <c r="AD2257" s="23">
        <v>0</v>
      </c>
      <c r="AE2257" s="23">
        <v>0</v>
      </c>
      <c r="AF2257" s="23">
        <v>1304519</v>
      </c>
      <c r="AG2257">
        <f t="shared" si="35"/>
        <v>3.5457074362931878E-4</v>
      </c>
    </row>
    <row r="2258" spans="1:33">
      <c r="A2258" t="s">
        <v>123</v>
      </c>
      <c r="B2258" t="s">
        <v>1</v>
      </c>
      <c r="C2258">
        <v>1995</v>
      </c>
      <c r="D2258">
        <v>0</v>
      </c>
      <c r="E2258">
        <v>4.42</v>
      </c>
      <c r="F2258">
        <v>93225</v>
      </c>
      <c r="G2258">
        <v>208923</v>
      </c>
      <c r="H2258">
        <v>0</v>
      </c>
      <c r="I2258">
        <v>386</v>
      </c>
      <c r="J2258">
        <v>8109</v>
      </c>
      <c r="K2258">
        <v>310643</v>
      </c>
      <c r="Z2258" s="24">
        <v>7.5399999999999995E-2</v>
      </c>
      <c r="AA2258" s="23">
        <v>877</v>
      </c>
      <c r="AB2258" s="23">
        <v>0</v>
      </c>
      <c r="AC2258" s="23">
        <v>0</v>
      </c>
      <c r="AD2258" s="23">
        <v>0</v>
      </c>
      <c r="AE2258" s="23">
        <v>0</v>
      </c>
      <c r="AF2258" s="23">
        <v>877</v>
      </c>
      <c r="AG2258">
        <f t="shared" si="35"/>
        <v>2.3837026686687779E-7</v>
      </c>
    </row>
    <row r="2259" spans="1:33">
      <c r="A2259" t="s">
        <v>123</v>
      </c>
      <c r="B2259" t="s">
        <v>1</v>
      </c>
      <c r="C2259">
        <v>1996</v>
      </c>
      <c r="D2259">
        <v>0</v>
      </c>
      <c r="E2259">
        <v>5.98</v>
      </c>
      <c r="F2259">
        <v>95728</v>
      </c>
      <c r="G2259">
        <v>213738</v>
      </c>
      <c r="H2259">
        <v>0</v>
      </c>
      <c r="I2259">
        <v>365</v>
      </c>
      <c r="J2259">
        <v>7497</v>
      </c>
      <c r="K2259">
        <v>317328</v>
      </c>
      <c r="Z2259" s="24">
        <v>7.5399999999999995E-2</v>
      </c>
      <c r="AA2259" s="23">
        <v>32248</v>
      </c>
      <c r="AB2259" s="23">
        <v>5091</v>
      </c>
      <c r="AC2259" s="23">
        <v>177</v>
      </c>
      <c r="AD2259" s="23">
        <v>0</v>
      </c>
      <c r="AE2259" s="23">
        <v>2653</v>
      </c>
      <c r="AF2259" s="23">
        <v>40169</v>
      </c>
      <c r="AG2259">
        <f t="shared" si="35"/>
        <v>1.0918010547064554E-5</v>
      </c>
    </row>
    <row r="2260" spans="1:33">
      <c r="A2260" t="s">
        <v>123</v>
      </c>
      <c r="B2260" t="s">
        <v>1</v>
      </c>
      <c r="C2260">
        <v>1997</v>
      </c>
      <c r="D2260">
        <v>0</v>
      </c>
      <c r="E2260">
        <v>2.67</v>
      </c>
      <c r="F2260">
        <v>101097</v>
      </c>
      <c r="G2260">
        <v>220958</v>
      </c>
      <c r="H2260">
        <v>0</v>
      </c>
      <c r="I2260">
        <v>375</v>
      </c>
      <c r="J2260">
        <v>8412</v>
      </c>
      <c r="K2260">
        <v>330842</v>
      </c>
      <c r="Z2260" s="24">
        <v>7.5399999999999995E-2</v>
      </c>
      <c r="AA2260" s="23">
        <v>17817</v>
      </c>
      <c r="AB2260" s="23">
        <v>22883</v>
      </c>
      <c r="AC2260" s="23">
        <v>17236</v>
      </c>
      <c r="AD2260" s="23">
        <v>119</v>
      </c>
      <c r="AE2260" s="23">
        <v>2875</v>
      </c>
      <c r="AF2260" s="23">
        <v>60930</v>
      </c>
      <c r="AG2260">
        <f t="shared" si="35"/>
        <v>1.656088980638411E-5</v>
      </c>
    </row>
    <row r="2261" spans="1:33">
      <c r="A2261" t="s">
        <v>123</v>
      </c>
      <c r="B2261" t="s">
        <v>1</v>
      </c>
      <c r="C2261">
        <v>1998</v>
      </c>
      <c r="D2261">
        <v>0</v>
      </c>
      <c r="E2261">
        <v>4.54</v>
      </c>
      <c r="F2261">
        <v>100342</v>
      </c>
      <c r="G2261">
        <v>217107</v>
      </c>
      <c r="H2261">
        <v>0</v>
      </c>
      <c r="I2261">
        <v>215</v>
      </c>
      <c r="J2261">
        <v>7542</v>
      </c>
      <c r="K2261">
        <v>325206</v>
      </c>
      <c r="Z2261" s="24">
        <v>7.5399999999999995E-2</v>
      </c>
      <c r="AA2261" s="23">
        <v>101338</v>
      </c>
      <c r="AB2261" s="23">
        <v>117910</v>
      </c>
      <c r="AC2261" s="23">
        <v>0</v>
      </c>
      <c r="AD2261" s="23">
        <v>0</v>
      </c>
      <c r="AE2261" s="23">
        <v>0</v>
      </c>
      <c r="AF2261" s="23">
        <v>219248</v>
      </c>
      <c r="AG2261">
        <f t="shared" si="35"/>
        <v>5.9592023112918156E-5</v>
      </c>
    </row>
    <row r="2262" spans="1:33">
      <c r="A2262" t="s">
        <v>123</v>
      </c>
      <c r="B2262" t="s">
        <v>1</v>
      </c>
      <c r="C2262">
        <v>1999</v>
      </c>
      <c r="D2262">
        <v>0</v>
      </c>
      <c r="E2262">
        <v>4.45</v>
      </c>
      <c r="F2262">
        <v>104704</v>
      </c>
      <c r="G2262">
        <v>228615</v>
      </c>
      <c r="H2262">
        <v>0</v>
      </c>
      <c r="I2262">
        <v>207</v>
      </c>
      <c r="J2262">
        <v>8365</v>
      </c>
      <c r="K2262">
        <v>341891</v>
      </c>
      <c r="Z2262" s="24">
        <v>7.5499999999999998E-2</v>
      </c>
      <c r="AA2262" s="23">
        <v>46501</v>
      </c>
      <c r="AB2262" s="23">
        <v>40006</v>
      </c>
      <c r="AC2262" s="23">
        <v>23017</v>
      </c>
      <c r="AD2262" s="23">
        <v>162</v>
      </c>
      <c r="AE2262" s="23">
        <v>6404</v>
      </c>
      <c r="AF2262" s="23">
        <v>116090</v>
      </c>
      <c r="AG2262">
        <f t="shared" si="35"/>
        <v>3.1553482646038588E-5</v>
      </c>
    </row>
    <row r="2263" spans="1:33">
      <c r="A2263" t="s">
        <v>123</v>
      </c>
      <c r="B2263" t="s">
        <v>1</v>
      </c>
      <c r="C2263">
        <v>2000</v>
      </c>
      <c r="D2263">
        <v>0</v>
      </c>
      <c r="E2263">
        <v>4.38</v>
      </c>
      <c r="F2263">
        <v>105963</v>
      </c>
      <c r="G2263">
        <v>238277</v>
      </c>
      <c r="H2263">
        <v>0</v>
      </c>
      <c r="I2263">
        <v>61</v>
      </c>
      <c r="J2263">
        <v>8708</v>
      </c>
      <c r="K2263">
        <v>353009</v>
      </c>
      <c r="Z2263" s="24">
        <v>7.5499999999999998E-2</v>
      </c>
      <c r="AA2263" s="23">
        <v>165346</v>
      </c>
      <c r="AB2263" s="23">
        <v>26787</v>
      </c>
      <c r="AC2263" s="23">
        <v>36390</v>
      </c>
      <c r="AD2263" s="23">
        <v>459</v>
      </c>
      <c r="AE2263" s="23">
        <v>0</v>
      </c>
      <c r="AF2263" s="23">
        <v>228982</v>
      </c>
      <c r="AG2263">
        <f t="shared" si="35"/>
        <v>6.2237742813810049E-5</v>
      </c>
    </row>
    <row r="2264" spans="1:33">
      <c r="A2264" t="s">
        <v>123</v>
      </c>
      <c r="B2264" t="s">
        <v>1</v>
      </c>
      <c r="C2264">
        <v>2001</v>
      </c>
      <c r="D2264">
        <v>0</v>
      </c>
      <c r="E2264">
        <v>5.61</v>
      </c>
      <c r="F2264">
        <v>109127</v>
      </c>
      <c r="G2264">
        <v>241621</v>
      </c>
      <c r="H2264">
        <v>0</v>
      </c>
      <c r="I2264">
        <v>0</v>
      </c>
      <c r="J2264">
        <v>9303</v>
      </c>
      <c r="K2264">
        <v>360051</v>
      </c>
      <c r="Z2264" s="24">
        <v>7.5499999999999998E-2</v>
      </c>
      <c r="AA2264" s="23">
        <v>168742</v>
      </c>
      <c r="AB2264" s="23">
        <v>38319</v>
      </c>
      <c r="AC2264" s="23">
        <v>31454</v>
      </c>
      <c r="AD2264" s="23">
        <v>0</v>
      </c>
      <c r="AE2264" s="23">
        <v>0</v>
      </c>
      <c r="AF2264" s="23">
        <v>238515</v>
      </c>
      <c r="AG2264">
        <f t="shared" si="35"/>
        <v>6.4828830332672014E-5</v>
      </c>
    </row>
    <row r="2265" spans="1:33">
      <c r="A2265" t="s">
        <v>123</v>
      </c>
      <c r="B2265" t="s">
        <v>1</v>
      </c>
      <c r="C2265">
        <v>2002</v>
      </c>
      <c r="D2265">
        <v>0</v>
      </c>
      <c r="E2265">
        <v>4.82</v>
      </c>
      <c r="F2265">
        <v>110967</v>
      </c>
      <c r="G2265">
        <v>244972</v>
      </c>
      <c r="H2265">
        <v>0</v>
      </c>
      <c r="I2265">
        <v>0</v>
      </c>
      <c r="J2265">
        <v>9065</v>
      </c>
      <c r="K2265">
        <v>365004</v>
      </c>
      <c r="Z2265" s="24">
        <v>7.5499999999999998E-2</v>
      </c>
      <c r="AA2265" s="23">
        <v>285726</v>
      </c>
      <c r="AB2265" s="23">
        <v>205052</v>
      </c>
      <c r="AC2265" s="23">
        <v>42612</v>
      </c>
      <c r="AD2265" s="23">
        <v>1322</v>
      </c>
      <c r="AE2265" s="23">
        <v>71463</v>
      </c>
      <c r="AF2265" s="23">
        <v>606175</v>
      </c>
      <c r="AG2265">
        <f t="shared" si="35"/>
        <v>1.6475951712432115E-4</v>
      </c>
    </row>
    <row r="2266" spans="1:33">
      <c r="A2266" t="s">
        <v>123</v>
      </c>
      <c r="B2266" t="s">
        <v>1</v>
      </c>
      <c r="C2266">
        <v>2003</v>
      </c>
      <c r="D2266">
        <v>0</v>
      </c>
      <c r="E2266">
        <v>3.39</v>
      </c>
      <c r="F2266">
        <v>111578</v>
      </c>
      <c r="G2266">
        <v>257110</v>
      </c>
      <c r="H2266">
        <v>0</v>
      </c>
      <c r="I2266">
        <v>0</v>
      </c>
      <c r="J2266">
        <v>0</v>
      </c>
      <c r="K2266">
        <v>368688</v>
      </c>
      <c r="Z2266" s="24">
        <v>7.5600000000000001E-2</v>
      </c>
      <c r="AA2266" s="23">
        <v>26163</v>
      </c>
      <c r="AB2266" s="23">
        <v>3900</v>
      </c>
      <c r="AC2266" s="23">
        <v>2172</v>
      </c>
      <c r="AD2266" s="23">
        <v>53</v>
      </c>
      <c r="AE2266" s="23">
        <v>27952</v>
      </c>
      <c r="AF2266" s="23">
        <v>60240</v>
      </c>
      <c r="AG2266">
        <f t="shared" si="35"/>
        <v>1.6373346494938106E-5</v>
      </c>
    </row>
    <row r="2267" spans="1:33">
      <c r="A2267" t="s">
        <v>123</v>
      </c>
      <c r="B2267" t="s">
        <v>1</v>
      </c>
      <c r="C2267">
        <v>2004</v>
      </c>
      <c r="D2267">
        <v>0</v>
      </c>
      <c r="E2267">
        <v>4.34</v>
      </c>
      <c r="F2267">
        <v>111028</v>
      </c>
      <c r="G2267">
        <v>266936</v>
      </c>
      <c r="H2267">
        <v>0</v>
      </c>
      <c r="I2267">
        <v>0</v>
      </c>
      <c r="J2267">
        <v>0</v>
      </c>
      <c r="K2267">
        <v>377964</v>
      </c>
      <c r="Z2267" s="24">
        <v>7.5600000000000001E-2</v>
      </c>
      <c r="AA2267" s="23">
        <v>35198</v>
      </c>
      <c r="AB2267" s="23">
        <v>24006</v>
      </c>
      <c r="AC2267" s="23">
        <v>28997</v>
      </c>
      <c r="AD2267" s="23">
        <v>347</v>
      </c>
      <c r="AE2267" s="23">
        <v>2018</v>
      </c>
      <c r="AF2267" s="23">
        <v>90566</v>
      </c>
      <c r="AG2267">
        <f t="shared" si="35"/>
        <v>2.4616010933940313E-5</v>
      </c>
    </row>
    <row r="2268" spans="1:33">
      <c r="A2268" t="s">
        <v>123</v>
      </c>
      <c r="B2268" t="s">
        <v>1</v>
      </c>
      <c r="C2268">
        <v>2005</v>
      </c>
      <c r="D2268">
        <v>0</v>
      </c>
      <c r="E2268">
        <v>3.49</v>
      </c>
      <c r="F2268">
        <v>112043</v>
      </c>
      <c r="G2268">
        <v>267695</v>
      </c>
      <c r="H2268">
        <v>0</v>
      </c>
      <c r="I2268">
        <v>0</v>
      </c>
      <c r="J2268">
        <v>0</v>
      </c>
      <c r="K2268">
        <v>379738</v>
      </c>
      <c r="Z2268" s="24">
        <v>7.5600000000000001E-2</v>
      </c>
      <c r="AA2268" s="23">
        <v>38700</v>
      </c>
      <c r="AB2268" s="23">
        <v>50300</v>
      </c>
      <c r="AC2268" s="23">
        <v>4800</v>
      </c>
      <c r="AD2268" s="23">
        <v>0</v>
      </c>
      <c r="AE2268" s="23">
        <v>0</v>
      </c>
      <c r="AF2268" s="23">
        <v>93800</v>
      </c>
      <c r="AG2268">
        <f t="shared" si="35"/>
        <v>2.5495018280630714E-5</v>
      </c>
    </row>
    <row r="2269" spans="1:33">
      <c r="A2269" t="s">
        <v>123</v>
      </c>
      <c r="B2269" t="s">
        <v>1</v>
      </c>
      <c r="C2269">
        <v>2006</v>
      </c>
      <c r="D2269">
        <v>0</v>
      </c>
      <c r="E2269">
        <v>3.54</v>
      </c>
      <c r="F2269">
        <v>116103</v>
      </c>
      <c r="G2269">
        <v>281796</v>
      </c>
      <c r="H2269">
        <v>0</v>
      </c>
      <c r="I2269">
        <v>0</v>
      </c>
      <c r="J2269">
        <v>0</v>
      </c>
      <c r="K2269">
        <v>397899</v>
      </c>
      <c r="Z2269" s="24">
        <v>7.5600000000000001E-2</v>
      </c>
      <c r="AA2269" s="23">
        <v>113405</v>
      </c>
      <c r="AB2269" s="23">
        <v>20021</v>
      </c>
      <c r="AC2269" s="23">
        <v>14785</v>
      </c>
      <c r="AD2269" s="23">
        <v>0</v>
      </c>
      <c r="AE2269" s="23">
        <v>0</v>
      </c>
      <c r="AF2269" s="23">
        <v>148211</v>
      </c>
      <c r="AG2269">
        <f t="shared" si="35"/>
        <v>4.0284031496701056E-5</v>
      </c>
    </row>
    <row r="2270" spans="1:33">
      <c r="A2270" t="s">
        <v>124</v>
      </c>
      <c r="B2270" t="s">
        <v>1</v>
      </c>
      <c r="C2270">
        <v>1988</v>
      </c>
      <c r="D2270">
        <v>0</v>
      </c>
      <c r="E2270">
        <v>4.34</v>
      </c>
      <c r="F2270">
        <v>14098</v>
      </c>
      <c r="G2270">
        <v>14877</v>
      </c>
      <c r="H2270">
        <v>3761</v>
      </c>
      <c r="I2270">
        <v>0</v>
      </c>
      <c r="J2270">
        <v>0</v>
      </c>
      <c r="K2270">
        <v>32736</v>
      </c>
      <c r="Z2270" s="24">
        <v>7.5700000000000003E-2</v>
      </c>
      <c r="AA2270" s="23">
        <v>30250</v>
      </c>
      <c r="AB2270" s="23">
        <v>45397</v>
      </c>
      <c r="AC2270" s="23">
        <v>0</v>
      </c>
      <c r="AD2270" s="23">
        <v>0</v>
      </c>
      <c r="AE2270" s="23">
        <v>0</v>
      </c>
      <c r="AF2270" s="23">
        <v>75647</v>
      </c>
      <c r="AG2270">
        <f t="shared" si="35"/>
        <v>2.0560998378196928E-5</v>
      </c>
    </row>
    <row r="2271" spans="1:33">
      <c r="A2271" t="s">
        <v>124</v>
      </c>
      <c r="B2271" t="s">
        <v>1</v>
      </c>
      <c r="C2271">
        <v>1989</v>
      </c>
      <c r="D2271">
        <v>0</v>
      </c>
      <c r="E2271">
        <v>3.69</v>
      </c>
      <c r="F2271">
        <v>15396</v>
      </c>
      <c r="G2271">
        <v>14146</v>
      </c>
      <c r="H2271">
        <v>3465</v>
      </c>
      <c r="I2271">
        <v>0</v>
      </c>
      <c r="J2271">
        <v>0</v>
      </c>
      <c r="K2271">
        <v>33007</v>
      </c>
      <c r="Z2271" s="24">
        <v>7.5800000000000006E-2</v>
      </c>
      <c r="AA2271" s="23">
        <v>6579</v>
      </c>
      <c r="AB2271" s="23">
        <v>10572</v>
      </c>
      <c r="AC2271" s="23">
        <v>0</v>
      </c>
      <c r="AD2271" s="23">
        <v>0</v>
      </c>
      <c r="AE2271" s="23">
        <v>5738</v>
      </c>
      <c r="AF2271" s="23">
        <v>22889</v>
      </c>
      <c r="AG2271">
        <f t="shared" si="35"/>
        <v>6.2212737038950581E-6</v>
      </c>
    </row>
    <row r="2272" spans="1:33">
      <c r="A2272" t="s">
        <v>124</v>
      </c>
      <c r="B2272" t="s">
        <v>1</v>
      </c>
      <c r="C2272">
        <v>1990</v>
      </c>
      <c r="D2272">
        <v>0</v>
      </c>
      <c r="E2272">
        <v>3.7</v>
      </c>
      <c r="F2272">
        <v>13920</v>
      </c>
      <c r="G2272">
        <v>17342</v>
      </c>
      <c r="H2272">
        <v>0</v>
      </c>
      <c r="I2272">
        <v>0</v>
      </c>
      <c r="J2272">
        <v>0</v>
      </c>
      <c r="K2272">
        <v>31262</v>
      </c>
      <c r="Z2272" s="24">
        <v>7.5800000000000006E-2</v>
      </c>
      <c r="AA2272" s="23">
        <v>15434</v>
      </c>
      <c r="AB2272" s="23">
        <v>31954</v>
      </c>
      <c r="AC2272" s="23">
        <v>0</v>
      </c>
      <c r="AD2272" s="23">
        <v>43</v>
      </c>
      <c r="AE2272" s="23">
        <v>3111</v>
      </c>
      <c r="AF2272" s="23">
        <v>50542</v>
      </c>
      <c r="AG2272">
        <f t="shared" si="35"/>
        <v>1.3737411662469484E-5</v>
      </c>
    </row>
    <row r="2273" spans="1:33">
      <c r="A2273" t="s">
        <v>124</v>
      </c>
      <c r="B2273" t="s">
        <v>1</v>
      </c>
      <c r="C2273">
        <v>1991</v>
      </c>
      <c r="D2273">
        <v>0</v>
      </c>
      <c r="E2273">
        <v>2.09</v>
      </c>
      <c r="F2273">
        <v>16643</v>
      </c>
      <c r="G2273">
        <v>17163</v>
      </c>
      <c r="H2273">
        <v>0</v>
      </c>
      <c r="I2273">
        <v>0</v>
      </c>
      <c r="J2273">
        <v>0</v>
      </c>
      <c r="K2273">
        <v>33806</v>
      </c>
      <c r="Z2273" s="24">
        <v>7.5800000000000006E-2</v>
      </c>
      <c r="AA2273" s="23">
        <v>60438</v>
      </c>
      <c r="AB2273" s="23">
        <v>69940</v>
      </c>
      <c r="AC2273" s="23">
        <v>25906</v>
      </c>
      <c r="AD2273" s="23">
        <v>0</v>
      </c>
      <c r="AE2273" s="23">
        <v>0</v>
      </c>
      <c r="AF2273" s="23">
        <v>156284</v>
      </c>
      <c r="AG2273">
        <f t="shared" si="35"/>
        <v>4.2478288240619302E-5</v>
      </c>
    </row>
    <row r="2274" spans="1:33">
      <c r="A2274" t="s">
        <v>124</v>
      </c>
      <c r="B2274" t="s">
        <v>1</v>
      </c>
      <c r="C2274">
        <v>1992</v>
      </c>
      <c r="D2274">
        <v>0</v>
      </c>
      <c r="E2274">
        <v>3.03</v>
      </c>
      <c r="F2274">
        <v>15410</v>
      </c>
      <c r="G2274">
        <v>17729</v>
      </c>
      <c r="H2274">
        <v>0</v>
      </c>
      <c r="I2274">
        <v>0</v>
      </c>
      <c r="J2274">
        <v>0</v>
      </c>
      <c r="K2274">
        <v>33139</v>
      </c>
      <c r="Z2274" s="24">
        <v>7.5800000000000006E-2</v>
      </c>
      <c r="AA2274" s="23">
        <v>95536</v>
      </c>
      <c r="AB2274" s="23">
        <v>47991</v>
      </c>
      <c r="AC2274" s="23">
        <v>46041</v>
      </c>
      <c r="AD2274" s="23">
        <v>2216</v>
      </c>
      <c r="AE2274" s="23">
        <v>10265</v>
      </c>
      <c r="AF2274" s="23">
        <v>202049</v>
      </c>
      <c r="AG2274">
        <f t="shared" si="35"/>
        <v>5.4917302223701017E-5</v>
      </c>
    </row>
    <row r="2275" spans="1:33">
      <c r="A2275" t="s">
        <v>124</v>
      </c>
      <c r="B2275" t="s">
        <v>1</v>
      </c>
      <c r="C2275">
        <v>1993</v>
      </c>
      <c r="D2275">
        <v>0</v>
      </c>
      <c r="E2275">
        <v>4.59</v>
      </c>
      <c r="F2275">
        <v>14752</v>
      </c>
      <c r="G2275">
        <v>17222</v>
      </c>
      <c r="H2275">
        <v>0</v>
      </c>
      <c r="I2275">
        <v>0</v>
      </c>
      <c r="J2275">
        <v>0</v>
      </c>
      <c r="K2275">
        <v>31974</v>
      </c>
      <c r="Z2275" s="24">
        <v>7.5899999999999995E-2</v>
      </c>
      <c r="AA2275" s="23">
        <v>147139</v>
      </c>
      <c r="AB2275" s="23">
        <v>39414</v>
      </c>
      <c r="AC2275" s="23">
        <v>22763</v>
      </c>
      <c r="AD2275" s="23">
        <v>130</v>
      </c>
      <c r="AE2275" s="23">
        <v>3405</v>
      </c>
      <c r="AF2275" s="23">
        <v>212851</v>
      </c>
      <c r="AG2275">
        <f t="shared" si="35"/>
        <v>5.7853306354483241E-5</v>
      </c>
    </row>
    <row r="2276" spans="1:33">
      <c r="A2276" t="s">
        <v>124</v>
      </c>
      <c r="B2276" t="s">
        <v>1</v>
      </c>
      <c r="C2276">
        <v>1994</v>
      </c>
      <c r="D2276">
        <v>0</v>
      </c>
      <c r="E2276">
        <v>5.35</v>
      </c>
      <c r="F2276">
        <v>14037</v>
      </c>
      <c r="G2276">
        <v>13044</v>
      </c>
      <c r="H2276">
        <v>3774</v>
      </c>
      <c r="I2276">
        <v>0</v>
      </c>
      <c r="J2276">
        <v>0</v>
      </c>
      <c r="K2276">
        <v>30855</v>
      </c>
      <c r="Z2276" s="24">
        <v>7.5999999999999998E-2</v>
      </c>
      <c r="AA2276" s="23">
        <v>7271</v>
      </c>
      <c r="AB2276" s="23">
        <v>24538</v>
      </c>
      <c r="AC2276" s="23">
        <v>3656</v>
      </c>
      <c r="AD2276" s="23">
        <v>0</v>
      </c>
      <c r="AE2276" s="23">
        <v>0</v>
      </c>
      <c r="AF2276" s="23">
        <v>35465</v>
      </c>
      <c r="AG2276">
        <f t="shared" si="35"/>
        <v>9.6394544064239694E-6</v>
      </c>
    </row>
    <row r="2277" spans="1:33">
      <c r="A2277" t="s">
        <v>124</v>
      </c>
      <c r="B2277" t="s">
        <v>1</v>
      </c>
      <c r="C2277">
        <v>1995</v>
      </c>
      <c r="D2277">
        <v>0</v>
      </c>
      <c r="E2277">
        <v>1.91</v>
      </c>
      <c r="F2277">
        <v>14712</v>
      </c>
      <c r="G2277">
        <v>15010</v>
      </c>
      <c r="H2277">
        <v>3302</v>
      </c>
      <c r="I2277">
        <v>0</v>
      </c>
      <c r="J2277">
        <v>0</v>
      </c>
      <c r="K2277">
        <v>33024</v>
      </c>
      <c r="Z2277" s="24">
        <v>7.5999999999999998E-2</v>
      </c>
      <c r="AA2277" s="23">
        <v>37018</v>
      </c>
      <c r="AB2277" s="23">
        <v>30182</v>
      </c>
      <c r="AC2277" s="23">
        <v>35046</v>
      </c>
      <c r="AD2277" s="23">
        <v>0</v>
      </c>
      <c r="AE2277" s="23">
        <v>0</v>
      </c>
      <c r="AF2277" s="23">
        <v>102246</v>
      </c>
      <c r="AG2277">
        <f t="shared" si="35"/>
        <v>2.7790657133490065E-5</v>
      </c>
    </row>
    <row r="2278" spans="1:33">
      <c r="A2278" t="s">
        <v>124</v>
      </c>
      <c r="B2278" t="s">
        <v>1</v>
      </c>
      <c r="C2278">
        <v>1996</v>
      </c>
      <c r="D2278">
        <v>0</v>
      </c>
      <c r="E2278">
        <v>1.0900000000000001</v>
      </c>
      <c r="F2278">
        <v>15298</v>
      </c>
      <c r="G2278">
        <v>14819</v>
      </c>
      <c r="H2278">
        <v>3013</v>
      </c>
      <c r="I2278">
        <v>0</v>
      </c>
      <c r="J2278">
        <v>0</v>
      </c>
      <c r="K2278">
        <v>33130</v>
      </c>
      <c r="Z2278" s="24">
        <v>7.5999999999999998E-2</v>
      </c>
      <c r="AA2278" s="23">
        <v>85193</v>
      </c>
      <c r="AB2278" s="23">
        <v>7379</v>
      </c>
      <c r="AC2278" s="23">
        <v>3935</v>
      </c>
      <c r="AD2278" s="23">
        <v>0</v>
      </c>
      <c r="AE2278" s="23">
        <v>8077</v>
      </c>
      <c r="AF2278" s="23">
        <v>104584</v>
      </c>
      <c r="AG2278">
        <f t="shared" si="35"/>
        <v>2.8426129977201309E-5</v>
      </c>
    </row>
    <row r="2279" spans="1:33">
      <c r="A2279" t="s">
        <v>124</v>
      </c>
      <c r="B2279" t="s">
        <v>1</v>
      </c>
      <c r="C2279">
        <v>1997</v>
      </c>
      <c r="D2279">
        <v>0</v>
      </c>
      <c r="E2279">
        <v>4.5</v>
      </c>
      <c r="F2279">
        <v>15320</v>
      </c>
      <c r="G2279">
        <v>15686</v>
      </c>
      <c r="H2279">
        <v>3241</v>
      </c>
      <c r="I2279">
        <v>0</v>
      </c>
      <c r="J2279">
        <v>0</v>
      </c>
      <c r="K2279">
        <v>34247</v>
      </c>
      <c r="Z2279" s="24">
        <v>7.5999999999999998E-2</v>
      </c>
      <c r="AA2279" s="23">
        <v>105927</v>
      </c>
      <c r="AB2279" s="23">
        <v>71648</v>
      </c>
      <c r="AC2279" s="23">
        <v>22043</v>
      </c>
      <c r="AD2279" s="23">
        <v>1053</v>
      </c>
      <c r="AE2279" s="23">
        <v>0</v>
      </c>
      <c r="AF2279" s="23">
        <v>200671</v>
      </c>
      <c r="AG2279">
        <f t="shared" si="35"/>
        <v>5.4542759204610299E-5</v>
      </c>
    </row>
    <row r="2280" spans="1:33">
      <c r="A2280" t="s">
        <v>124</v>
      </c>
      <c r="B2280" t="s">
        <v>1</v>
      </c>
      <c r="C2280">
        <v>1998</v>
      </c>
      <c r="D2280">
        <v>0</v>
      </c>
      <c r="E2280">
        <v>1.33</v>
      </c>
      <c r="F2280">
        <v>16746</v>
      </c>
      <c r="G2280">
        <v>16064</v>
      </c>
      <c r="H2280">
        <v>2990</v>
      </c>
      <c r="I2280">
        <v>0</v>
      </c>
      <c r="J2280">
        <v>0</v>
      </c>
      <c r="K2280">
        <v>35800</v>
      </c>
      <c r="Z2280" s="24">
        <v>7.5999999999999998E-2</v>
      </c>
      <c r="AA2280" s="23">
        <v>160092</v>
      </c>
      <c r="AB2280" s="23">
        <v>52630</v>
      </c>
      <c r="AC2280" s="23">
        <v>38556</v>
      </c>
      <c r="AD2280" s="23">
        <v>452</v>
      </c>
      <c r="AE2280" s="23">
        <v>76807</v>
      </c>
      <c r="AF2280" s="23">
        <v>328537</v>
      </c>
      <c r="AG2280">
        <f t="shared" si="35"/>
        <v>8.92969810326607E-5</v>
      </c>
    </row>
    <row r="2281" spans="1:33">
      <c r="A2281" t="s">
        <v>124</v>
      </c>
      <c r="B2281" t="s">
        <v>1</v>
      </c>
      <c r="C2281">
        <v>1999</v>
      </c>
      <c r="D2281">
        <v>0</v>
      </c>
      <c r="E2281">
        <v>2.0699999999999998</v>
      </c>
      <c r="F2281">
        <v>15524</v>
      </c>
      <c r="G2281">
        <v>17195</v>
      </c>
      <c r="H2281">
        <v>2880</v>
      </c>
      <c r="I2281">
        <v>0</v>
      </c>
      <c r="J2281">
        <v>0</v>
      </c>
      <c r="K2281">
        <v>35599</v>
      </c>
      <c r="Z2281" s="24">
        <v>7.5999999999999998E-2</v>
      </c>
      <c r="AA2281" s="23">
        <v>4386794</v>
      </c>
      <c r="AB2281" s="23">
        <v>5253004</v>
      </c>
      <c r="AC2281" s="23">
        <v>3225781</v>
      </c>
      <c r="AD2281" s="23">
        <v>0</v>
      </c>
      <c r="AE2281" s="23">
        <v>28489</v>
      </c>
      <c r="AF2281" s="23">
        <v>12894068</v>
      </c>
      <c r="AG2281">
        <f t="shared" si="35"/>
        <v>3.5046321894637049E-3</v>
      </c>
    </row>
    <row r="2282" spans="1:33">
      <c r="A2282" t="s">
        <v>124</v>
      </c>
      <c r="B2282" t="s">
        <v>1</v>
      </c>
      <c r="C2282">
        <v>2000</v>
      </c>
      <c r="D2282">
        <v>0</v>
      </c>
      <c r="E2282">
        <v>9.23</v>
      </c>
      <c r="F2282">
        <v>15250</v>
      </c>
      <c r="G2282">
        <v>15923</v>
      </c>
      <c r="H2282">
        <v>3070</v>
      </c>
      <c r="I2282">
        <v>0</v>
      </c>
      <c r="J2282">
        <v>0</v>
      </c>
      <c r="K2282">
        <v>34243</v>
      </c>
      <c r="Z2282" s="24">
        <v>7.6100000000000001E-2</v>
      </c>
      <c r="AA2282" s="23">
        <v>109976</v>
      </c>
      <c r="AB2282" s="23">
        <v>31140</v>
      </c>
      <c r="AC2282" s="23">
        <v>22793</v>
      </c>
      <c r="AD2282" s="23">
        <v>278</v>
      </c>
      <c r="AE2282" s="23">
        <v>534</v>
      </c>
      <c r="AF2282" s="23">
        <v>164721</v>
      </c>
      <c r="AG2282">
        <f t="shared" si="35"/>
        <v>4.4771480876372835E-5</v>
      </c>
    </row>
    <row r="2283" spans="1:33">
      <c r="A2283" t="s">
        <v>124</v>
      </c>
      <c r="B2283" t="s">
        <v>1</v>
      </c>
      <c r="C2283">
        <v>2001</v>
      </c>
      <c r="D2283">
        <v>0</v>
      </c>
      <c r="E2283">
        <v>1.78</v>
      </c>
      <c r="F2283">
        <v>16340</v>
      </c>
      <c r="G2283">
        <v>21377</v>
      </c>
      <c r="H2283">
        <v>2930</v>
      </c>
      <c r="I2283">
        <v>0</v>
      </c>
      <c r="J2283">
        <v>0</v>
      </c>
      <c r="K2283">
        <v>40647</v>
      </c>
      <c r="Z2283" s="24">
        <v>7.6100000000000001E-2</v>
      </c>
      <c r="AA2283" s="23">
        <v>272940</v>
      </c>
      <c r="AB2283" s="23">
        <v>56387</v>
      </c>
      <c r="AC2283" s="23">
        <v>14171</v>
      </c>
      <c r="AD2283" s="23">
        <v>81</v>
      </c>
      <c r="AE2283" s="23">
        <v>55156</v>
      </c>
      <c r="AF2283" s="23">
        <v>398735</v>
      </c>
      <c r="AG2283">
        <f t="shared" si="35"/>
        <v>1.0837693085423548E-4</v>
      </c>
    </row>
    <row r="2284" spans="1:33">
      <c r="A2284" t="s">
        <v>124</v>
      </c>
      <c r="B2284" t="s">
        <v>1</v>
      </c>
      <c r="C2284">
        <v>2002</v>
      </c>
      <c r="D2284">
        <v>0</v>
      </c>
      <c r="E2284">
        <v>1.74</v>
      </c>
      <c r="F2284">
        <v>16070</v>
      </c>
      <c r="G2284">
        <v>21590</v>
      </c>
      <c r="H2284">
        <v>2712</v>
      </c>
      <c r="I2284">
        <v>0</v>
      </c>
      <c r="J2284">
        <v>0</v>
      </c>
      <c r="K2284">
        <v>40372</v>
      </c>
      <c r="Z2284" s="24">
        <v>7.6100000000000001E-2</v>
      </c>
      <c r="AA2284" s="23">
        <v>221410</v>
      </c>
      <c r="AB2284" s="23">
        <v>165343</v>
      </c>
      <c r="AC2284" s="23">
        <v>57688</v>
      </c>
      <c r="AD2284" s="23">
        <v>521</v>
      </c>
      <c r="AE2284" s="23">
        <v>0</v>
      </c>
      <c r="AF2284" s="23">
        <v>444962</v>
      </c>
      <c r="AG2284">
        <f t="shared" si="35"/>
        <v>1.2094151731541583E-4</v>
      </c>
    </row>
    <row r="2285" spans="1:33">
      <c r="A2285" t="s">
        <v>124</v>
      </c>
      <c r="B2285" t="s">
        <v>1</v>
      </c>
      <c r="C2285">
        <v>2003</v>
      </c>
      <c r="D2285">
        <v>0</v>
      </c>
      <c r="E2285">
        <v>6.09</v>
      </c>
      <c r="F2285">
        <v>16970</v>
      </c>
      <c r="G2285">
        <v>19937</v>
      </c>
      <c r="H2285">
        <v>2707</v>
      </c>
      <c r="I2285">
        <v>0</v>
      </c>
      <c r="J2285">
        <v>0</v>
      </c>
      <c r="K2285">
        <v>39614</v>
      </c>
      <c r="Z2285" s="24">
        <v>7.6200000000000004E-2</v>
      </c>
      <c r="AA2285" s="23">
        <v>7090</v>
      </c>
      <c r="AB2285" s="23">
        <v>4710</v>
      </c>
      <c r="AC2285" s="23">
        <v>0</v>
      </c>
      <c r="AD2285" s="23">
        <v>0</v>
      </c>
      <c r="AE2285" s="23">
        <v>361</v>
      </c>
      <c r="AF2285" s="23">
        <v>12161</v>
      </c>
      <c r="AG2285">
        <f t="shared" si="35"/>
        <v>3.3053829137606622E-6</v>
      </c>
    </row>
    <row r="2286" spans="1:33">
      <c r="A2286" t="s">
        <v>124</v>
      </c>
      <c r="B2286" t="s">
        <v>1</v>
      </c>
      <c r="C2286">
        <v>2004</v>
      </c>
      <c r="D2286">
        <v>0</v>
      </c>
      <c r="E2286">
        <v>4.83</v>
      </c>
      <c r="F2286">
        <v>17294</v>
      </c>
      <c r="G2286">
        <v>21596</v>
      </c>
      <c r="H2286">
        <v>2400</v>
      </c>
      <c r="I2286">
        <v>0</v>
      </c>
      <c r="J2286">
        <v>0</v>
      </c>
      <c r="K2286">
        <v>41290</v>
      </c>
      <c r="Z2286" s="24">
        <v>7.6200000000000004E-2</v>
      </c>
      <c r="AA2286" s="23">
        <v>48298</v>
      </c>
      <c r="AB2286" s="23">
        <v>14581</v>
      </c>
      <c r="AC2286" s="23">
        <v>25904</v>
      </c>
      <c r="AD2286" s="23">
        <v>0</v>
      </c>
      <c r="AE2286" s="23">
        <v>0</v>
      </c>
      <c r="AF2286" s="23">
        <v>88783</v>
      </c>
      <c r="AG2286">
        <f t="shared" si="35"/>
        <v>2.4131388145087811E-5</v>
      </c>
    </row>
    <row r="2287" spans="1:33">
      <c r="A2287" t="s">
        <v>124</v>
      </c>
      <c r="B2287" t="s">
        <v>1</v>
      </c>
      <c r="C2287">
        <v>2005</v>
      </c>
      <c r="D2287">
        <v>0</v>
      </c>
      <c r="E2287">
        <v>5.52</v>
      </c>
      <c r="F2287">
        <v>16994</v>
      </c>
      <c r="G2287">
        <v>25578</v>
      </c>
      <c r="H2287">
        <v>0</v>
      </c>
      <c r="I2287">
        <v>0</v>
      </c>
      <c r="J2287">
        <v>0</v>
      </c>
      <c r="K2287">
        <v>42572</v>
      </c>
      <c r="Z2287" s="24">
        <v>7.6200000000000004E-2</v>
      </c>
      <c r="AA2287" s="23">
        <v>110168</v>
      </c>
      <c r="AB2287" s="23">
        <v>105316</v>
      </c>
      <c r="AC2287" s="23">
        <v>0</v>
      </c>
      <c r="AD2287" s="23">
        <v>0</v>
      </c>
      <c r="AE2287" s="23">
        <v>0</v>
      </c>
      <c r="AF2287" s="23">
        <v>215484</v>
      </c>
      <c r="AG2287">
        <f t="shared" si="35"/>
        <v>5.8568960758885168E-5</v>
      </c>
    </row>
    <row r="2288" spans="1:33">
      <c r="A2288" t="s">
        <v>124</v>
      </c>
      <c r="B2288" t="s">
        <v>1</v>
      </c>
      <c r="C2288">
        <v>2006</v>
      </c>
      <c r="D2288">
        <v>0</v>
      </c>
      <c r="E2288">
        <v>0</v>
      </c>
      <c r="F2288">
        <v>17528</v>
      </c>
      <c r="G2288">
        <v>27274</v>
      </c>
      <c r="H2288">
        <v>0</v>
      </c>
      <c r="I2288">
        <v>0</v>
      </c>
      <c r="J2288">
        <v>0</v>
      </c>
      <c r="K2288">
        <v>44802</v>
      </c>
      <c r="Z2288" s="24">
        <v>7.6299999999999993E-2</v>
      </c>
      <c r="AA2288" s="23">
        <v>11017</v>
      </c>
      <c r="AB2288" s="23">
        <v>10076</v>
      </c>
      <c r="AC2288" s="23">
        <v>0</v>
      </c>
      <c r="AD2288" s="23">
        <v>0</v>
      </c>
      <c r="AE2288" s="23">
        <v>0</v>
      </c>
      <c r="AF2288" s="23">
        <v>21093</v>
      </c>
      <c r="AG2288">
        <f t="shared" si="35"/>
        <v>5.7331174903341544E-6</v>
      </c>
    </row>
    <row r="2289" spans="1:33">
      <c r="A2289" t="s">
        <v>125</v>
      </c>
      <c r="B2289" t="s">
        <v>1</v>
      </c>
      <c r="C2289">
        <v>1988</v>
      </c>
      <c r="D2289">
        <v>0</v>
      </c>
      <c r="E2289">
        <v>7.04</v>
      </c>
      <c r="F2289">
        <v>16771</v>
      </c>
      <c r="G2289">
        <v>8687</v>
      </c>
      <c r="H2289">
        <v>0</v>
      </c>
      <c r="I2289">
        <v>122</v>
      </c>
      <c r="J2289">
        <v>9341</v>
      </c>
      <c r="K2289">
        <v>34921</v>
      </c>
      <c r="Z2289" s="24">
        <v>7.6299999999999993E-2</v>
      </c>
      <c r="AA2289" s="23">
        <v>12831</v>
      </c>
      <c r="AB2289" s="23">
        <v>9011</v>
      </c>
      <c r="AC2289" s="23">
        <v>0</v>
      </c>
      <c r="AD2289" s="23">
        <v>0</v>
      </c>
      <c r="AE2289" s="23">
        <v>1025</v>
      </c>
      <c r="AF2289" s="23">
        <v>22867</v>
      </c>
      <c r="AG2289">
        <f t="shared" si="35"/>
        <v>6.2152940620808377E-6</v>
      </c>
    </row>
    <row r="2290" spans="1:33">
      <c r="A2290" t="s">
        <v>125</v>
      </c>
      <c r="B2290" t="s">
        <v>1</v>
      </c>
      <c r="C2290">
        <v>1989</v>
      </c>
      <c r="D2290">
        <v>0</v>
      </c>
      <c r="E2290">
        <v>8.07</v>
      </c>
      <c r="F2290">
        <v>17200</v>
      </c>
      <c r="G2290">
        <v>9300</v>
      </c>
      <c r="H2290">
        <v>0</v>
      </c>
      <c r="I2290">
        <v>0</v>
      </c>
      <c r="J2290">
        <v>8800</v>
      </c>
      <c r="K2290">
        <v>35300</v>
      </c>
      <c r="Z2290" s="24">
        <v>7.6299999999999993E-2</v>
      </c>
      <c r="AA2290" s="23">
        <v>43835</v>
      </c>
      <c r="AB2290" s="23">
        <v>30938</v>
      </c>
      <c r="AC2290" s="23">
        <v>31431</v>
      </c>
      <c r="AD2290" s="23">
        <v>3538</v>
      </c>
      <c r="AE2290" s="23">
        <v>3828</v>
      </c>
      <c r="AF2290" s="23">
        <v>113570</v>
      </c>
      <c r="AG2290">
        <f t="shared" si="35"/>
        <v>3.0868541856409707E-5</v>
      </c>
    </row>
    <row r="2291" spans="1:33">
      <c r="A2291" t="s">
        <v>125</v>
      </c>
      <c r="B2291" t="s">
        <v>1</v>
      </c>
      <c r="C2291">
        <v>1990</v>
      </c>
      <c r="D2291">
        <v>0</v>
      </c>
      <c r="E2291">
        <v>7.07</v>
      </c>
      <c r="F2291">
        <v>16320</v>
      </c>
      <c r="G2291">
        <v>8310</v>
      </c>
      <c r="H2291">
        <v>0</v>
      </c>
      <c r="I2291">
        <v>115</v>
      </c>
      <c r="J2291">
        <v>10200</v>
      </c>
      <c r="K2291">
        <v>34945</v>
      </c>
      <c r="Z2291" s="24">
        <v>7.6399999999999996E-2</v>
      </c>
      <c r="AA2291" s="23">
        <v>2445</v>
      </c>
      <c r="AB2291" s="23">
        <v>183</v>
      </c>
      <c r="AC2291" s="23">
        <v>0</v>
      </c>
      <c r="AD2291" s="23">
        <v>0</v>
      </c>
      <c r="AE2291" s="23">
        <v>91</v>
      </c>
      <c r="AF2291" s="23">
        <v>2719</v>
      </c>
      <c r="AG2291">
        <f t="shared" si="35"/>
        <v>7.3902936785751503E-7</v>
      </c>
    </row>
    <row r="2292" spans="1:33">
      <c r="A2292" t="s">
        <v>125</v>
      </c>
      <c r="B2292" t="s">
        <v>1</v>
      </c>
      <c r="C2292">
        <v>1991</v>
      </c>
      <c r="D2292">
        <v>0</v>
      </c>
      <c r="E2292">
        <v>8.23</v>
      </c>
      <c r="F2292">
        <v>17370</v>
      </c>
      <c r="G2292">
        <v>8976</v>
      </c>
      <c r="H2292">
        <v>0</v>
      </c>
      <c r="I2292">
        <v>125</v>
      </c>
      <c r="J2292">
        <v>10532</v>
      </c>
      <c r="K2292">
        <v>37003</v>
      </c>
      <c r="Z2292" s="24">
        <v>7.6399999999999996E-2</v>
      </c>
      <c r="AA2292" s="23">
        <v>181421</v>
      </c>
      <c r="AB2292" s="23">
        <v>30799</v>
      </c>
      <c r="AC2292" s="23">
        <v>0</v>
      </c>
      <c r="AD2292" s="23">
        <v>0</v>
      </c>
      <c r="AE2292" s="23">
        <v>762</v>
      </c>
      <c r="AF2292" s="23">
        <v>212982</v>
      </c>
      <c r="AG2292">
        <f t="shared" si="35"/>
        <v>5.7888912403467922E-5</v>
      </c>
    </row>
    <row r="2293" spans="1:33">
      <c r="A2293" t="s">
        <v>125</v>
      </c>
      <c r="B2293" t="s">
        <v>1</v>
      </c>
      <c r="C2293">
        <v>1992</v>
      </c>
      <c r="D2293">
        <v>0</v>
      </c>
      <c r="E2293">
        <v>7.99</v>
      </c>
      <c r="F2293">
        <v>16769</v>
      </c>
      <c r="G2293">
        <v>10125</v>
      </c>
      <c r="H2293">
        <v>0</v>
      </c>
      <c r="I2293">
        <v>125</v>
      </c>
      <c r="J2293">
        <v>8915</v>
      </c>
      <c r="K2293">
        <v>35934</v>
      </c>
      <c r="Z2293" s="24">
        <v>7.6499999999999999E-2</v>
      </c>
      <c r="AA2293" s="23">
        <v>12748</v>
      </c>
      <c r="AB2293" s="23">
        <v>4993</v>
      </c>
      <c r="AC2293" s="23">
        <v>11100</v>
      </c>
      <c r="AD2293" s="23">
        <v>0</v>
      </c>
      <c r="AE2293" s="23">
        <v>0</v>
      </c>
      <c r="AF2293" s="23">
        <v>28841</v>
      </c>
      <c r="AG2293">
        <f t="shared" si="35"/>
        <v>7.8390386165423291E-6</v>
      </c>
    </row>
    <row r="2294" spans="1:33">
      <c r="A2294" t="s">
        <v>125</v>
      </c>
      <c r="B2294" t="s">
        <v>1</v>
      </c>
      <c r="C2294">
        <v>1993</v>
      </c>
      <c r="D2294">
        <v>0</v>
      </c>
      <c r="E2294">
        <v>7.32</v>
      </c>
      <c r="F2294">
        <v>18318</v>
      </c>
      <c r="G2294">
        <v>10651</v>
      </c>
      <c r="H2294">
        <v>0</v>
      </c>
      <c r="I2294">
        <v>125</v>
      </c>
      <c r="J2294">
        <v>8405</v>
      </c>
      <c r="K2294">
        <v>37499</v>
      </c>
      <c r="Z2294" s="24">
        <v>7.6499999999999999E-2</v>
      </c>
      <c r="AA2294" s="23">
        <v>44400</v>
      </c>
      <c r="AB2294" s="23">
        <v>14400</v>
      </c>
      <c r="AC2294" s="23">
        <v>0</v>
      </c>
      <c r="AD2294" s="23">
        <v>100</v>
      </c>
      <c r="AE2294" s="23">
        <v>0</v>
      </c>
      <c r="AF2294" s="23">
        <v>58900</v>
      </c>
      <c r="AG2294">
        <f t="shared" si="35"/>
        <v>1.6009131948071954E-5</v>
      </c>
    </row>
    <row r="2295" spans="1:33">
      <c r="A2295" t="s">
        <v>125</v>
      </c>
      <c r="B2295" t="s">
        <v>1</v>
      </c>
      <c r="C2295">
        <v>1994</v>
      </c>
      <c r="D2295">
        <v>0</v>
      </c>
      <c r="E2295">
        <v>4.1900000000000004</v>
      </c>
      <c r="F2295">
        <v>17437</v>
      </c>
      <c r="G2295">
        <v>10183</v>
      </c>
      <c r="H2295">
        <v>0</v>
      </c>
      <c r="I2295">
        <v>126</v>
      </c>
      <c r="J2295">
        <v>11026</v>
      </c>
      <c r="K2295">
        <v>38772</v>
      </c>
      <c r="Z2295" s="24">
        <v>7.6499999999999999E-2</v>
      </c>
      <c r="AA2295" s="23">
        <v>25025</v>
      </c>
      <c r="AB2295" s="23">
        <v>4076</v>
      </c>
      <c r="AC2295" s="23">
        <v>41382</v>
      </c>
      <c r="AD2295" s="23">
        <v>0</v>
      </c>
      <c r="AE2295" s="23">
        <v>0</v>
      </c>
      <c r="AF2295" s="23">
        <v>70483</v>
      </c>
      <c r="AG2295">
        <f t="shared" si="35"/>
        <v>1.9157413363259007E-5</v>
      </c>
    </row>
    <row r="2296" spans="1:33">
      <c r="A2296" t="s">
        <v>125</v>
      </c>
      <c r="B2296" t="s">
        <v>1</v>
      </c>
      <c r="C2296">
        <v>1995</v>
      </c>
      <c r="D2296">
        <v>0</v>
      </c>
      <c r="E2296">
        <v>7.23</v>
      </c>
      <c r="F2296">
        <v>17928</v>
      </c>
      <c r="G2296">
        <v>10387</v>
      </c>
      <c r="H2296">
        <v>0</v>
      </c>
      <c r="I2296">
        <v>127</v>
      </c>
      <c r="J2296">
        <v>9747</v>
      </c>
      <c r="K2296">
        <v>38189</v>
      </c>
      <c r="Z2296" s="24">
        <v>7.6499999999999999E-2</v>
      </c>
      <c r="AA2296" s="23">
        <v>102287</v>
      </c>
      <c r="AB2296" s="23">
        <v>12120</v>
      </c>
      <c r="AC2296" s="23">
        <v>42205</v>
      </c>
      <c r="AD2296" s="23">
        <v>157</v>
      </c>
      <c r="AE2296" s="23">
        <v>391</v>
      </c>
      <c r="AF2296" s="23">
        <v>157160</v>
      </c>
      <c r="AG2296">
        <f t="shared" si="35"/>
        <v>4.2716386705585538E-5</v>
      </c>
    </row>
    <row r="2297" spans="1:33">
      <c r="A2297" t="s">
        <v>125</v>
      </c>
      <c r="B2297" t="s">
        <v>1</v>
      </c>
      <c r="C2297">
        <v>1996</v>
      </c>
      <c r="D2297">
        <v>0</v>
      </c>
      <c r="E2297">
        <v>7.38</v>
      </c>
      <c r="F2297">
        <v>19395</v>
      </c>
      <c r="G2297">
        <v>10923</v>
      </c>
      <c r="H2297">
        <v>10088</v>
      </c>
      <c r="I2297">
        <v>127</v>
      </c>
      <c r="J2297">
        <v>0</v>
      </c>
      <c r="K2297">
        <v>40533</v>
      </c>
      <c r="Z2297" s="24">
        <v>7.6499999999999999E-2</v>
      </c>
      <c r="AA2297" s="23">
        <v>2020210</v>
      </c>
      <c r="AB2297" s="23">
        <v>2838050</v>
      </c>
      <c r="AC2297" s="23">
        <v>485928</v>
      </c>
      <c r="AD2297" s="23">
        <v>0</v>
      </c>
      <c r="AE2297" s="23">
        <v>0</v>
      </c>
      <c r="AF2297" s="23">
        <v>5344188</v>
      </c>
      <c r="AG2297">
        <f t="shared" si="35"/>
        <v>1.4525604558115917E-3</v>
      </c>
    </row>
    <row r="2298" spans="1:33">
      <c r="A2298" t="s">
        <v>125</v>
      </c>
      <c r="B2298" t="s">
        <v>1</v>
      </c>
      <c r="C2298">
        <v>1997</v>
      </c>
      <c r="D2298">
        <v>0</v>
      </c>
      <c r="E2298">
        <v>3.32</v>
      </c>
      <c r="F2298">
        <v>19549</v>
      </c>
      <c r="G2298">
        <v>10694</v>
      </c>
      <c r="H2298">
        <v>0</v>
      </c>
      <c r="I2298">
        <v>120</v>
      </c>
      <c r="J2298">
        <v>9025</v>
      </c>
      <c r="K2298">
        <v>39388</v>
      </c>
      <c r="Z2298" s="24">
        <v>7.6499999999999999E-2</v>
      </c>
      <c r="AA2298" s="23">
        <v>2103909</v>
      </c>
      <c r="AB2298" s="23">
        <v>2989859</v>
      </c>
      <c r="AC2298" s="23">
        <v>524382</v>
      </c>
      <c r="AD2298" s="23">
        <v>0</v>
      </c>
      <c r="AE2298" s="23">
        <v>0</v>
      </c>
      <c r="AF2298" s="23">
        <v>5618150</v>
      </c>
      <c r="AG2298">
        <f t="shared" si="35"/>
        <v>1.5270238481164761E-3</v>
      </c>
    </row>
    <row r="2299" spans="1:33">
      <c r="A2299" t="s">
        <v>125</v>
      </c>
      <c r="B2299" t="s">
        <v>1</v>
      </c>
      <c r="C2299">
        <v>1998</v>
      </c>
      <c r="D2299">
        <v>0</v>
      </c>
      <c r="E2299">
        <v>6.87</v>
      </c>
      <c r="F2299">
        <v>18076</v>
      </c>
      <c r="G2299">
        <v>10469</v>
      </c>
      <c r="H2299">
        <v>0</v>
      </c>
      <c r="I2299">
        <v>87</v>
      </c>
      <c r="J2299">
        <v>11347</v>
      </c>
      <c r="K2299">
        <v>39979</v>
      </c>
      <c r="Z2299" s="24">
        <v>7.6499999999999999E-2</v>
      </c>
      <c r="AA2299" s="23">
        <v>4580337</v>
      </c>
      <c r="AB2299" s="23">
        <v>3560911</v>
      </c>
      <c r="AC2299" s="23">
        <v>5098341</v>
      </c>
      <c r="AD2299" s="23">
        <v>0</v>
      </c>
      <c r="AE2299" s="23">
        <v>0</v>
      </c>
      <c r="AF2299" s="23">
        <v>13239589</v>
      </c>
      <c r="AG2299">
        <f t="shared" si="35"/>
        <v>3.598545453976944E-3</v>
      </c>
    </row>
    <row r="2300" spans="1:33">
      <c r="A2300" t="s">
        <v>125</v>
      </c>
      <c r="B2300" t="s">
        <v>1</v>
      </c>
      <c r="C2300">
        <v>1999</v>
      </c>
      <c r="D2300">
        <v>0</v>
      </c>
      <c r="E2300">
        <v>9.5399999999999991</v>
      </c>
      <c r="F2300">
        <v>18480</v>
      </c>
      <c r="G2300">
        <v>11202</v>
      </c>
      <c r="H2300">
        <v>0</v>
      </c>
      <c r="I2300">
        <v>89</v>
      </c>
      <c r="J2300">
        <v>10251</v>
      </c>
      <c r="K2300">
        <v>40022</v>
      </c>
      <c r="Z2300" s="24">
        <v>7.6600000000000001E-2</v>
      </c>
      <c r="AA2300" s="23">
        <v>16831</v>
      </c>
      <c r="AB2300" s="23">
        <v>23004</v>
      </c>
      <c r="AC2300" s="23">
        <v>17462</v>
      </c>
      <c r="AD2300" s="23">
        <v>126</v>
      </c>
      <c r="AE2300" s="23">
        <v>3642</v>
      </c>
      <c r="AF2300" s="23">
        <v>61065</v>
      </c>
      <c r="AG2300">
        <f t="shared" si="35"/>
        <v>1.6597583062971372E-5</v>
      </c>
    </row>
    <row r="2301" spans="1:33">
      <c r="A2301" t="s">
        <v>125</v>
      </c>
      <c r="B2301" t="s">
        <v>1</v>
      </c>
      <c r="C2301">
        <v>2000</v>
      </c>
      <c r="D2301">
        <v>0</v>
      </c>
      <c r="E2301">
        <v>6.91</v>
      </c>
      <c r="F2301">
        <v>19609</v>
      </c>
      <c r="G2301">
        <v>11940</v>
      </c>
      <c r="H2301">
        <v>11847</v>
      </c>
      <c r="I2301">
        <v>90</v>
      </c>
      <c r="J2301">
        <v>0</v>
      </c>
      <c r="K2301">
        <v>43486</v>
      </c>
      <c r="Z2301" s="24">
        <v>7.6600000000000001E-2</v>
      </c>
      <c r="AA2301" s="23">
        <v>57966</v>
      </c>
      <c r="AB2301" s="23">
        <v>15681</v>
      </c>
      <c r="AC2301" s="23">
        <v>0</v>
      </c>
      <c r="AD2301" s="23">
        <v>1207</v>
      </c>
      <c r="AE2301" s="23">
        <v>9450</v>
      </c>
      <c r="AF2301" s="23">
        <v>84304</v>
      </c>
      <c r="AG2301">
        <f t="shared" si="35"/>
        <v>2.2913987432092664E-5</v>
      </c>
    </row>
    <row r="2302" spans="1:33">
      <c r="A2302" t="s">
        <v>125</v>
      </c>
      <c r="B2302" t="s">
        <v>1</v>
      </c>
      <c r="C2302">
        <v>2001</v>
      </c>
      <c r="D2302">
        <v>0</v>
      </c>
      <c r="E2302">
        <v>7.23</v>
      </c>
      <c r="F2302">
        <v>17579</v>
      </c>
      <c r="G2302">
        <v>11497</v>
      </c>
      <c r="H2302">
        <v>11767</v>
      </c>
      <c r="I2302">
        <v>0</v>
      </c>
      <c r="J2302">
        <v>90</v>
      </c>
      <c r="K2302">
        <v>40933</v>
      </c>
      <c r="Z2302" s="24">
        <v>7.6600000000000001E-2</v>
      </c>
      <c r="AA2302" s="23">
        <v>99763</v>
      </c>
      <c r="AB2302" s="23">
        <v>11922</v>
      </c>
      <c r="AC2302" s="23">
        <v>34010</v>
      </c>
      <c r="AD2302" s="23">
        <v>152</v>
      </c>
      <c r="AE2302" s="23">
        <v>653</v>
      </c>
      <c r="AF2302" s="23">
        <v>146500</v>
      </c>
      <c r="AG2302">
        <f t="shared" si="35"/>
        <v>3.9818978444695095E-5</v>
      </c>
    </row>
    <row r="2303" spans="1:33">
      <c r="A2303" t="s">
        <v>125</v>
      </c>
      <c r="B2303" t="s">
        <v>1</v>
      </c>
      <c r="C2303">
        <v>2002</v>
      </c>
      <c r="D2303">
        <v>0</v>
      </c>
      <c r="E2303">
        <v>6.7</v>
      </c>
      <c r="F2303">
        <v>17536</v>
      </c>
      <c r="G2303">
        <v>11931</v>
      </c>
      <c r="H2303">
        <v>12486</v>
      </c>
      <c r="I2303">
        <v>0</v>
      </c>
      <c r="J2303">
        <v>90</v>
      </c>
      <c r="K2303">
        <v>42043</v>
      </c>
      <c r="Z2303" s="24">
        <v>7.6700000000000004E-2</v>
      </c>
      <c r="AA2303" s="23">
        <v>14019</v>
      </c>
      <c r="AB2303" s="23">
        <v>3136</v>
      </c>
      <c r="AC2303" s="23">
        <v>0</v>
      </c>
      <c r="AD2303" s="23">
        <v>0</v>
      </c>
      <c r="AE2303" s="23">
        <v>0</v>
      </c>
      <c r="AF2303" s="23">
        <v>17155</v>
      </c>
      <c r="AG2303">
        <f t="shared" si="35"/>
        <v>4.6627616055886981E-6</v>
      </c>
    </row>
    <row r="2304" spans="1:33">
      <c r="A2304" t="s">
        <v>125</v>
      </c>
      <c r="B2304" t="s">
        <v>1</v>
      </c>
      <c r="C2304">
        <v>2003</v>
      </c>
      <c r="D2304">
        <v>0</v>
      </c>
      <c r="E2304">
        <v>5.94</v>
      </c>
      <c r="F2304">
        <v>17711</v>
      </c>
      <c r="G2304">
        <v>12609</v>
      </c>
      <c r="H2304">
        <v>12031</v>
      </c>
      <c r="I2304">
        <v>0</v>
      </c>
      <c r="J2304">
        <v>0</v>
      </c>
      <c r="K2304">
        <v>42351</v>
      </c>
      <c r="Z2304" s="24">
        <v>7.6799999999999993E-2</v>
      </c>
      <c r="AA2304" s="23">
        <v>9288</v>
      </c>
      <c r="AB2304" s="23">
        <v>4457</v>
      </c>
      <c r="AC2304" s="23">
        <v>0</v>
      </c>
      <c r="AD2304" s="23">
        <v>430</v>
      </c>
      <c r="AE2304" s="23">
        <v>4805</v>
      </c>
      <c r="AF2304" s="23">
        <v>18980</v>
      </c>
      <c r="AG2304">
        <f t="shared" si="35"/>
        <v>5.1588000742683474E-6</v>
      </c>
    </row>
    <row r="2305" spans="1:33">
      <c r="A2305" t="s">
        <v>125</v>
      </c>
      <c r="B2305" t="s">
        <v>1</v>
      </c>
      <c r="C2305">
        <v>2004</v>
      </c>
      <c r="D2305">
        <v>0</v>
      </c>
      <c r="E2305">
        <v>9.43</v>
      </c>
      <c r="F2305">
        <v>16687</v>
      </c>
      <c r="G2305">
        <v>13338</v>
      </c>
      <c r="H2305">
        <v>11909</v>
      </c>
      <c r="I2305">
        <v>0</v>
      </c>
      <c r="J2305">
        <v>0</v>
      </c>
      <c r="K2305">
        <v>41934</v>
      </c>
      <c r="Z2305" s="24">
        <v>7.6799999999999993E-2</v>
      </c>
      <c r="AA2305" s="23">
        <v>35139</v>
      </c>
      <c r="AB2305" s="23">
        <v>36635</v>
      </c>
      <c r="AC2305" s="23">
        <v>0</v>
      </c>
      <c r="AD2305" s="23">
        <v>0</v>
      </c>
      <c r="AE2305" s="23">
        <v>0</v>
      </c>
      <c r="AF2305" s="23">
        <v>71774</v>
      </c>
      <c r="AG2305">
        <f t="shared" si="35"/>
        <v>1.9508309616993485E-5</v>
      </c>
    </row>
    <row r="2306" spans="1:33">
      <c r="A2306" t="s">
        <v>125</v>
      </c>
      <c r="B2306" t="s">
        <v>1</v>
      </c>
      <c r="C2306">
        <v>2005</v>
      </c>
      <c r="D2306">
        <v>0</v>
      </c>
      <c r="E2306">
        <v>8.0500000000000007</v>
      </c>
      <c r="F2306">
        <v>17605</v>
      </c>
      <c r="G2306">
        <v>12768</v>
      </c>
      <c r="H2306">
        <v>13004</v>
      </c>
      <c r="I2306">
        <v>0</v>
      </c>
      <c r="J2306">
        <v>0</v>
      </c>
      <c r="K2306">
        <v>43377</v>
      </c>
      <c r="Z2306" s="24">
        <v>7.6799999999999993E-2</v>
      </c>
      <c r="AA2306" s="23">
        <v>45437</v>
      </c>
      <c r="AB2306" s="23">
        <v>37523</v>
      </c>
      <c r="AC2306" s="23">
        <v>21961</v>
      </c>
      <c r="AD2306" s="23">
        <v>161</v>
      </c>
      <c r="AE2306" s="23">
        <v>6431</v>
      </c>
      <c r="AF2306" s="23">
        <v>111513</v>
      </c>
      <c r="AG2306">
        <f t="shared" si="35"/>
        <v>3.0309445346780094E-5</v>
      </c>
    </row>
    <row r="2307" spans="1:33">
      <c r="A2307" t="s">
        <v>125</v>
      </c>
      <c r="B2307" t="s">
        <v>1</v>
      </c>
      <c r="C2307">
        <v>2006</v>
      </c>
      <c r="D2307">
        <v>0</v>
      </c>
      <c r="E2307">
        <v>8.36</v>
      </c>
      <c r="F2307">
        <v>18189</v>
      </c>
      <c r="G2307">
        <v>14585</v>
      </c>
      <c r="H2307">
        <v>12425</v>
      </c>
      <c r="I2307">
        <v>0</v>
      </c>
      <c r="J2307">
        <v>0</v>
      </c>
      <c r="K2307">
        <v>45199</v>
      </c>
      <c r="Z2307" s="24">
        <v>7.6799999999999993E-2</v>
      </c>
      <c r="AA2307" s="23">
        <v>89003</v>
      </c>
      <c r="AB2307" s="23">
        <v>24945</v>
      </c>
      <c r="AC2307" s="23">
        <v>0</v>
      </c>
      <c r="AD2307" s="23">
        <v>304</v>
      </c>
      <c r="AE2307" s="23">
        <v>24163</v>
      </c>
      <c r="AF2307" s="23">
        <v>138415</v>
      </c>
      <c r="AG2307">
        <f t="shared" ref="AG2307:AG2370" si="36">AF2307/AF$3340</f>
        <v>3.7621460077969087E-5</v>
      </c>
    </row>
    <row r="2308" spans="1:33">
      <c r="A2308" t="s">
        <v>126</v>
      </c>
      <c r="B2308" t="s">
        <v>1</v>
      </c>
      <c r="C2308">
        <v>1988</v>
      </c>
      <c r="D2308">
        <v>0</v>
      </c>
      <c r="E2308">
        <v>12.43</v>
      </c>
      <c r="F2308">
        <v>19375</v>
      </c>
      <c r="G2308">
        <v>10316</v>
      </c>
      <c r="H2308">
        <v>0</v>
      </c>
      <c r="I2308">
        <v>51</v>
      </c>
      <c r="J2308">
        <v>1217</v>
      </c>
      <c r="K2308">
        <v>30959</v>
      </c>
      <c r="Z2308" s="24">
        <v>7.6799999999999993E-2</v>
      </c>
      <c r="AA2308" s="23">
        <v>204034</v>
      </c>
      <c r="AB2308" s="23">
        <v>33857</v>
      </c>
      <c r="AC2308" s="23">
        <v>44699</v>
      </c>
      <c r="AD2308" s="23">
        <v>471</v>
      </c>
      <c r="AE2308" s="23">
        <v>7968</v>
      </c>
      <c r="AF2308" s="23">
        <v>291029</v>
      </c>
      <c r="AG2308">
        <f t="shared" si="36"/>
        <v>7.9102235343216163E-5</v>
      </c>
    </row>
    <row r="2309" spans="1:33">
      <c r="A2309" t="s">
        <v>126</v>
      </c>
      <c r="B2309" t="s">
        <v>1</v>
      </c>
      <c r="C2309">
        <v>1989</v>
      </c>
      <c r="D2309">
        <v>0</v>
      </c>
      <c r="E2309">
        <v>11.5</v>
      </c>
      <c r="F2309">
        <v>20180</v>
      </c>
      <c r="G2309">
        <v>11350</v>
      </c>
      <c r="H2309">
        <v>0</v>
      </c>
      <c r="I2309">
        <v>50</v>
      </c>
      <c r="J2309">
        <v>0</v>
      </c>
      <c r="K2309">
        <v>31580</v>
      </c>
      <c r="Z2309" s="24">
        <v>7.6799999999999993E-2</v>
      </c>
      <c r="AA2309" s="23">
        <v>394089</v>
      </c>
      <c r="AB2309" s="23">
        <v>41062</v>
      </c>
      <c r="AC2309" s="23">
        <v>32067</v>
      </c>
      <c r="AD2309" s="23">
        <v>237</v>
      </c>
      <c r="AE2309" s="23">
        <v>5642</v>
      </c>
      <c r="AF2309" s="23">
        <v>473097</v>
      </c>
      <c r="AG2309">
        <f t="shared" si="36"/>
        <v>1.2858866379010181E-4</v>
      </c>
    </row>
    <row r="2310" spans="1:33">
      <c r="A2310" t="s">
        <v>126</v>
      </c>
      <c r="B2310" t="s">
        <v>1</v>
      </c>
      <c r="C2310">
        <v>1990</v>
      </c>
      <c r="D2310">
        <v>0</v>
      </c>
      <c r="E2310">
        <v>11.26</v>
      </c>
      <c r="F2310">
        <v>18698</v>
      </c>
      <c r="G2310">
        <v>9956</v>
      </c>
      <c r="H2310">
        <v>0</v>
      </c>
      <c r="I2310">
        <v>1702</v>
      </c>
      <c r="J2310">
        <v>0</v>
      </c>
      <c r="K2310">
        <v>30356</v>
      </c>
      <c r="Z2310" s="24">
        <v>7.690000000000001E-2</v>
      </c>
      <c r="AA2310" s="23">
        <v>27823</v>
      </c>
      <c r="AB2310" s="23">
        <v>2925</v>
      </c>
      <c r="AC2310" s="23">
        <v>3497</v>
      </c>
      <c r="AD2310" s="23">
        <v>103</v>
      </c>
      <c r="AE2310" s="23">
        <v>0</v>
      </c>
      <c r="AF2310" s="23">
        <v>34348</v>
      </c>
      <c r="AG2310">
        <f t="shared" si="36"/>
        <v>9.3358516834019595E-6</v>
      </c>
    </row>
    <row r="2311" spans="1:33">
      <c r="A2311" t="s">
        <v>126</v>
      </c>
      <c r="B2311" t="s">
        <v>1</v>
      </c>
      <c r="C2311">
        <v>1991</v>
      </c>
      <c r="D2311">
        <v>0</v>
      </c>
      <c r="E2311">
        <v>14.17</v>
      </c>
      <c r="F2311">
        <v>19571</v>
      </c>
      <c r="G2311">
        <v>8910</v>
      </c>
      <c r="H2311">
        <v>0</v>
      </c>
      <c r="I2311">
        <v>51</v>
      </c>
      <c r="J2311">
        <v>0</v>
      </c>
      <c r="K2311">
        <v>28532</v>
      </c>
      <c r="Z2311" s="24">
        <v>7.690000000000001E-2</v>
      </c>
      <c r="AA2311" s="23">
        <v>39788</v>
      </c>
      <c r="AB2311" s="23">
        <v>14886</v>
      </c>
      <c r="AC2311" s="23">
        <v>0</v>
      </c>
      <c r="AD2311" s="23">
        <v>200</v>
      </c>
      <c r="AE2311" s="23">
        <v>44</v>
      </c>
      <c r="AF2311" s="23">
        <v>54918</v>
      </c>
      <c r="AG2311">
        <f t="shared" si="36"/>
        <v>1.4926816779698056E-5</v>
      </c>
    </row>
    <row r="2312" spans="1:33">
      <c r="A2312" t="s">
        <v>126</v>
      </c>
      <c r="B2312" t="s">
        <v>1</v>
      </c>
      <c r="C2312">
        <v>1992</v>
      </c>
      <c r="D2312">
        <v>0</v>
      </c>
      <c r="E2312">
        <v>11.32</v>
      </c>
      <c r="F2312">
        <v>18710</v>
      </c>
      <c r="G2312">
        <v>8554</v>
      </c>
      <c r="H2312">
        <v>0</v>
      </c>
      <c r="I2312">
        <v>51</v>
      </c>
      <c r="J2312">
        <v>0</v>
      </c>
      <c r="K2312">
        <v>27315</v>
      </c>
      <c r="Z2312" s="24">
        <v>7.690000000000001E-2</v>
      </c>
      <c r="AA2312" s="23">
        <v>39788</v>
      </c>
      <c r="AB2312" s="23">
        <v>14885</v>
      </c>
      <c r="AC2312" s="23">
        <v>0</v>
      </c>
      <c r="AD2312" s="23">
        <v>199</v>
      </c>
      <c r="AE2312" s="23">
        <v>46</v>
      </c>
      <c r="AF2312" s="23">
        <v>54918</v>
      </c>
      <c r="AG2312">
        <f t="shared" si="36"/>
        <v>1.4926816779698056E-5</v>
      </c>
    </row>
    <row r="2313" spans="1:33">
      <c r="A2313" t="s">
        <v>126</v>
      </c>
      <c r="B2313" t="s">
        <v>1</v>
      </c>
      <c r="C2313">
        <v>1993</v>
      </c>
      <c r="D2313">
        <v>0</v>
      </c>
      <c r="E2313">
        <v>12.35</v>
      </c>
      <c r="F2313">
        <v>19655</v>
      </c>
      <c r="G2313">
        <v>9046</v>
      </c>
      <c r="H2313">
        <v>0</v>
      </c>
      <c r="I2313">
        <v>51</v>
      </c>
      <c r="J2313">
        <v>0</v>
      </c>
      <c r="K2313">
        <v>28752</v>
      </c>
      <c r="Z2313" s="24">
        <v>7.690000000000001E-2</v>
      </c>
      <c r="AA2313" s="23">
        <v>33364</v>
      </c>
      <c r="AB2313" s="23">
        <v>16217</v>
      </c>
      <c r="AC2313" s="23">
        <v>11421</v>
      </c>
      <c r="AD2313" s="23">
        <v>0</v>
      </c>
      <c r="AE2313" s="23">
        <v>0</v>
      </c>
      <c r="AF2313" s="23">
        <v>61002</v>
      </c>
      <c r="AG2313">
        <f t="shared" si="36"/>
        <v>1.6580459543230648E-5</v>
      </c>
    </row>
    <row r="2314" spans="1:33">
      <c r="A2314" t="s">
        <v>126</v>
      </c>
      <c r="B2314" t="s">
        <v>1</v>
      </c>
      <c r="C2314">
        <v>1994</v>
      </c>
      <c r="D2314">
        <v>0</v>
      </c>
      <c r="E2314">
        <v>12.37</v>
      </c>
      <c r="F2314">
        <v>19180</v>
      </c>
      <c r="G2314">
        <v>8631</v>
      </c>
      <c r="H2314">
        <v>0</v>
      </c>
      <c r="I2314">
        <v>51</v>
      </c>
      <c r="J2314">
        <v>0</v>
      </c>
      <c r="K2314">
        <v>27862</v>
      </c>
      <c r="Z2314" s="24">
        <v>7.690000000000001E-2</v>
      </c>
      <c r="AA2314" s="23">
        <v>37011</v>
      </c>
      <c r="AB2314" s="23">
        <v>20991</v>
      </c>
      <c r="AC2314" s="23">
        <v>13700</v>
      </c>
      <c r="AD2314" s="23">
        <v>74</v>
      </c>
      <c r="AE2314" s="23">
        <v>8779</v>
      </c>
      <c r="AF2314" s="23">
        <v>80555</v>
      </c>
      <c r="AG2314">
        <f t="shared" si="36"/>
        <v>2.1895002106569374E-5</v>
      </c>
    </row>
    <row r="2315" spans="1:33">
      <c r="A2315" t="s">
        <v>126</v>
      </c>
      <c r="B2315" t="s">
        <v>1</v>
      </c>
      <c r="C2315">
        <v>1995</v>
      </c>
      <c r="D2315">
        <v>0</v>
      </c>
      <c r="E2315">
        <v>12.33</v>
      </c>
      <c r="F2315">
        <v>17828</v>
      </c>
      <c r="G2315">
        <v>8487</v>
      </c>
      <c r="H2315">
        <v>0</v>
      </c>
      <c r="I2315">
        <v>51</v>
      </c>
      <c r="J2315">
        <v>0</v>
      </c>
      <c r="K2315">
        <v>26366</v>
      </c>
      <c r="Z2315" s="24">
        <v>7.690000000000001E-2</v>
      </c>
      <c r="AA2315" s="23">
        <v>175816</v>
      </c>
      <c r="AB2315" s="23">
        <v>26440</v>
      </c>
      <c r="AC2315" s="23">
        <v>0</v>
      </c>
      <c r="AD2315" s="23">
        <v>466</v>
      </c>
      <c r="AE2315" s="23">
        <v>99</v>
      </c>
      <c r="AF2315" s="23">
        <v>202821</v>
      </c>
      <c r="AG2315">
        <f t="shared" si="36"/>
        <v>5.5127133291000025E-5</v>
      </c>
    </row>
    <row r="2316" spans="1:33">
      <c r="A2316" t="s">
        <v>126</v>
      </c>
      <c r="B2316" t="s">
        <v>1</v>
      </c>
      <c r="C2316">
        <v>1996</v>
      </c>
      <c r="D2316">
        <v>0</v>
      </c>
      <c r="E2316">
        <v>10.38</v>
      </c>
      <c r="F2316">
        <v>19619</v>
      </c>
      <c r="G2316">
        <v>8173</v>
      </c>
      <c r="H2316">
        <v>0</v>
      </c>
      <c r="I2316">
        <v>119</v>
      </c>
      <c r="J2316">
        <v>0</v>
      </c>
      <c r="K2316">
        <v>27911</v>
      </c>
      <c r="Z2316" s="24">
        <v>7.6999999999999999E-2</v>
      </c>
      <c r="AA2316" s="23">
        <v>123713</v>
      </c>
      <c r="AB2316" s="23">
        <v>46796</v>
      </c>
      <c r="AC2316" s="23">
        <v>29459</v>
      </c>
      <c r="AD2316" s="23">
        <v>63</v>
      </c>
      <c r="AE2316" s="23">
        <v>36756</v>
      </c>
      <c r="AF2316" s="23">
        <v>236787</v>
      </c>
      <c r="AG2316">
        <f t="shared" si="36"/>
        <v>6.4359156648355066E-5</v>
      </c>
    </row>
    <row r="2317" spans="1:33">
      <c r="A2317" t="s">
        <v>126</v>
      </c>
      <c r="B2317" t="s">
        <v>1</v>
      </c>
      <c r="C2317">
        <v>1997</v>
      </c>
      <c r="D2317">
        <v>0</v>
      </c>
      <c r="E2317">
        <v>9.06</v>
      </c>
      <c r="F2317">
        <v>18297</v>
      </c>
      <c r="G2317">
        <v>8519</v>
      </c>
      <c r="H2317">
        <v>0</v>
      </c>
      <c r="I2317">
        <v>119</v>
      </c>
      <c r="J2317">
        <v>0</v>
      </c>
      <c r="K2317">
        <v>26935</v>
      </c>
      <c r="Z2317" s="24">
        <v>7.6999999999999999E-2</v>
      </c>
      <c r="AA2317" s="23">
        <v>88370</v>
      </c>
      <c r="AB2317" s="23">
        <v>65682</v>
      </c>
      <c r="AC2317" s="23">
        <v>0</v>
      </c>
      <c r="AD2317" s="23">
        <v>326</v>
      </c>
      <c r="AE2317" s="23">
        <v>278610</v>
      </c>
      <c r="AF2317" s="23">
        <v>432988</v>
      </c>
      <c r="AG2317">
        <f t="shared" si="36"/>
        <v>1.1768696135707603E-4</v>
      </c>
    </row>
    <row r="2318" spans="1:33">
      <c r="A2318" t="s">
        <v>126</v>
      </c>
      <c r="B2318" t="s">
        <v>1</v>
      </c>
      <c r="C2318">
        <v>1998</v>
      </c>
      <c r="D2318">
        <v>0</v>
      </c>
      <c r="E2318">
        <v>12.47</v>
      </c>
      <c r="F2318">
        <v>17321</v>
      </c>
      <c r="G2318">
        <v>7594</v>
      </c>
      <c r="H2318">
        <v>0</v>
      </c>
      <c r="I2318">
        <v>113</v>
      </c>
      <c r="J2318">
        <v>0</v>
      </c>
      <c r="K2318">
        <v>25028</v>
      </c>
      <c r="Z2318" s="24">
        <v>7.7100000000000002E-2</v>
      </c>
      <c r="AA2318" s="23">
        <v>3285</v>
      </c>
      <c r="AB2318" s="23">
        <v>274</v>
      </c>
      <c r="AC2318" s="23">
        <v>18</v>
      </c>
      <c r="AD2318" s="23">
        <v>0</v>
      </c>
      <c r="AE2318" s="23">
        <v>0</v>
      </c>
      <c r="AF2318" s="23">
        <v>3577</v>
      </c>
      <c r="AG2318">
        <f t="shared" si="36"/>
        <v>9.722353986121116E-7</v>
      </c>
    </row>
    <row r="2319" spans="1:33">
      <c r="A2319" t="s">
        <v>126</v>
      </c>
      <c r="B2319" t="s">
        <v>1</v>
      </c>
      <c r="C2319">
        <v>1999</v>
      </c>
      <c r="D2319">
        <v>0</v>
      </c>
      <c r="E2319">
        <v>12.06</v>
      </c>
      <c r="F2319">
        <v>16335</v>
      </c>
      <c r="G2319">
        <v>7137</v>
      </c>
      <c r="H2319">
        <v>0</v>
      </c>
      <c r="I2319">
        <v>108</v>
      </c>
      <c r="J2319">
        <v>0</v>
      </c>
      <c r="K2319">
        <v>23580</v>
      </c>
      <c r="Z2319" s="24">
        <v>7.7100000000000002E-2</v>
      </c>
      <c r="AA2319" s="23">
        <v>8932</v>
      </c>
      <c r="AB2319" s="23">
        <v>2717</v>
      </c>
      <c r="AC2319" s="23">
        <v>0</v>
      </c>
      <c r="AD2319" s="23">
        <v>0</v>
      </c>
      <c r="AE2319" s="23">
        <v>2155</v>
      </c>
      <c r="AF2319" s="23">
        <v>13804</v>
      </c>
      <c r="AG2319">
        <f t="shared" si="36"/>
        <v>3.7519534365226696E-6</v>
      </c>
    </row>
    <row r="2320" spans="1:33">
      <c r="A2320" t="s">
        <v>126</v>
      </c>
      <c r="B2320" t="s">
        <v>1</v>
      </c>
      <c r="C2320">
        <v>2000</v>
      </c>
      <c r="D2320">
        <v>0</v>
      </c>
      <c r="E2320">
        <v>10.64</v>
      </c>
      <c r="F2320">
        <v>15602</v>
      </c>
      <c r="G2320">
        <v>8711</v>
      </c>
      <c r="H2320">
        <v>0</v>
      </c>
      <c r="I2320">
        <v>108</v>
      </c>
      <c r="J2320">
        <v>0</v>
      </c>
      <c r="K2320">
        <v>24421</v>
      </c>
      <c r="Z2320" s="24">
        <v>7.7100000000000002E-2</v>
      </c>
      <c r="AA2320" s="23">
        <v>39063</v>
      </c>
      <c r="AB2320" s="23">
        <v>21456</v>
      </c>
      <c r="AC2320" s="23">
        <v>0</v>
      </c>
      <c r="AD2320" s="23">
        <v>0</v>
      </c>
      <c r="AE2320" s="23">
        <v>0</v>
      </c>
      <c r="AF2320" s="23">
        <v>60519</v>
      </c>
      <c r="AG2320">
        <f t="shared" si="36"/>
        <v>1.6449179225218445E-5</v>
      </c>
    </row>
    <row r="2321" spans="1:33">
      <c r="A2321" t="s">
        <v>126</v>
      </c>
      <c r="B2321" t="s">
        <v>1</v>
      </c>
      <c r="C2321">
        <v>2001</v>
      </c>
      <c r="D2321">
        <v>0</v>
      </c>
      <c r="E2321">
        <v>10.76</v>
      </c>
      <c r="F2321">
        <v>14773</v>
      </c>
      <c r="G2321">
        <v>10185</v>
      </c>
      <c r="H2321">
        <v>0</v>
      </c>
      <c r="I2321">
        <v>0</v>
      </c>
      <c r="J2321">
        <v>108</v>
      </c>
      <c r="K2321">
        <v>25066</v>
      </c>
      <c r="Z2321" s="24">
        <v>7.7100000000000002E-2</v>
      </c>
      <c r="AA2321" s="23">
        <v>19681</v>
      </c>
      <c r="AB2321" s="23">
        <v>44847</v>
      </c>
      <c r="AC2321" s="23">
        <v>0</v>
      </c>
      <c r="AD2321" s="23">
        <v>0</v>
      </c>
      <c r="AE2321" s="23">
        <v>0</v>
      </c>
      <c r="AF2321" s="23">
        <v>64528</v>
      </c>
      <c r="AG2321">
        <f t="shared" si="36"/>
        <v>1.7538833044909794E-5</v>
      </c>
    </row>
    <row r="2322" spans="1:33">
      <c r="A2322" t="s">
        <v>126</v>
      </c>
      <c r="B2322" t="s">
        <v>1</v>
      </c>
      <c r="C2322">
        <v>2002</v>
      </c>
      <c r="D2322">
        <v>0</v>
      </c>
      <c r="E2322">
        <v>9.61</v>
      </c>
      <c r="F2322">
        <v>15762</v>
      </c>
      <c r="G2322">
        <v>12142</v>
      </c>
      <c r="H2322">
        <v>0</v>
      </c>
      <c r="I2322">
        <v>0</v>
      </c>
      <c r="J2322">
        <v>108</v>
      </c>
      <c r="K2322">
        <v>28012</v>
      </c>
      <c r="Z2322" s="24">
        <v>7.7100000000000002E-2</v>
      </c>
      <c r="AA2322" s="23">
        <v>81007</v>
      </c>
      <c r="AB2322" s="23">
        <v>5930</v>
      </c>
      <c r="AC2322" s="23">
        <v>10472</v>
      </c>
      <c r="AD2322" s="23">
        <v>0</v>
      </c>
      <c r="AE2322" s="23">
        <v>6476</v>
      </c>
      <c r="AF2322" s="23">
        <v>103885</v>
      </c>
      <c r="AG2322">
        <f t="shared" si="36"/>
        <v>2.8236140448649488E-5</v>
      </c>
    </row>
    <row r="2323" spans="1:33">
      <c r="A2323" t="s">
        <v>126</v>
      </c>
      <c r="B2323" t="s">
        <v>1</v>
      </c>
      <c r="C2323">
        <v>2003</v>
      </c>
      <c r="D2323">
        <v>0</v>
      </c>
      <c r="E2323">
        <v>9.3800000000000008</v>
      </c>
      <c r="F2323">
        <v>15412</v>
      </c>
      <c r="G2323">
        <v>0</v>
      </c>
      <c r="H2323">
        <v>13283</v>
      </c>
      <c r="I2323">
        <v>0</v>
      </c>
      <c r="J2323">
        <v>0</v>
      </c>
      <c r="K2323">
        <v>28695</v>
      </c>
      <c r="Z2323" s="24">
        <v>7.7100000000000002E-2</v>
      </c>
      <c r="AA2323" s="23">
        <v>21753</v>
      </c>
      <c r="AB2323" s="23">
        <v>4008</v>
      </c>
      <c r="AC2323" s="23">
        <v>5501</v>
      </c>
      <c r="AD2323" s="23">
        <v>0</v>
      </c>
      <c r="AE2323" s="23">
        <v>138626</v>
      </c>
      <c r="AF2323" s="23">
        <v>169888</v>
      </c>
      <c r="AG2323">
        <f t="shared" si="36"/>
        <v>4.6175881297012693E-5</v>
      </c>
    </row>
    <row r="2324" spans="1:33">
      <c r="A2324" t="s">
        <v>126</v>
      </c>
      <c r="B2324" t="s">
        <v>1</v>
      </c>
      <c r="C2324">
        <v>2004</v>
      </c>
      <c r="D2324">
        <v>0</v>
      </c>
      <c r="E2324">
        <v>9.25</v>
      </c>
      <c r="F2324">
        <v>15019</v>
      </c>
      <c r="G2324">
        <v>0</v>
      </c>
      <c r="H2324">
        <v>12868</v>
      </c>
      <c r="I2324">
        <v>0</v>
      </c>
      <c r="J2324">
        <v>0</v>
      </c>
      <c r="K2324">
        <v>27887</v>
      </c>
      <c r="Z2324" s="24">
        <v>7.7199999999999991E-2</v>
      </c>
      <c r="AA2324" s="23">
        <v>6578</v>
      </c>
      <c r="AB2324" s="23">
        <v>4967</v>
      </c>
      <c r="AC2324" s="23">
        <v>0</v>
      </c>
      <c r="AD2324" s="23">
        <v>0</v>
      </c>
      <c r="AE2324" s="23">
        <v>76</v>
      </c>
      <c r="AF2324" s="23">
        <v>11621</v>
      </c>
      <c r="AG2324">
        <f t="shared" si="36"/>
        <v>3.1586098874116158E-6</v>
      </c>
    </row>
    <row r="2325" spans="1:33">
      <c r="A2325" t="s">
        <v>126</v>
      </c>
      <c r="B2325" t="s">
        <v>1</v>
      </c>
      <c r="C2325">
        <v>2005</v>
      </c>
      <c r="D2325">
        <v>0</v>
      </c>
      <c r="E2325">
        <v>10.65</v>
      </c>
      <c r="F2325">
        <v>14415</v>
      </c>
      <c r="G2325">
        <v>0</v>
      </c>
      <c r="H2325">
        <v>12914</v>
      </c>
      <c r="I2325">
        <v>0</v>
      </c>
      <c r="J2325">
        <v>0</v>
      </c>
      <c r="K2325">
        <v>27329</v>
      </c>
      <c r="Z2325" s="24">
        <v>7.7199999999999991E-2</v>
      </c>
      <c r="AA2325" s="23">
        <v>12509</v>
      </c>
      <c r="AB2325" s="23">
        <v>10373</v>
      </c>
      <c r="AC2325" s="23">
        <v>249</v>
      </c>
      <c r="AD2325" s="23">
        <v>0</v>
      </c>
      <c r="AE2325" s="23">
        <v>0</v>
      </c>
      <c r="AF2325" s="23">
        <v>23131</v>
      </c>
      <c r="AG2325">
        <f t="shared" si="36"/>
        <v>6.2870497638514827E-6</v>
      </c>
    </row>
    <row r="2326" spans="1:33">
      <c r="A2326" t="s">
        <v>126</v>
      </c>
      <c r="B2326" t="s">
        <v>1</v>
      </c>
      <c r="C2326">
        <v>2006</v>
      </c>
      <c r="D2326">
        <v>0</v>
      </c>
      <c r="E2326">
        <v>10.65</v>
      </c>
      <c r="F2326">
        <v>14392</v>
      </c>
      <c r="G2326">
        <v>0</v>
      </c>
      <c r="H2326">
        <v>12826</v>
      </c>
      <c r="I2326">
        <v>0</v>
      </c>
      <c r="J2326">
        <v>0</v>
      </c>
      <c r="K2326">
        <v>27218</v>
      </c>
      <c r="Z2326" s="24">
        <v>7.7199999999999991E-2</v>
      </c>
      <c r="AA2326" s="23">
        <v>15431</v>
      </c>
      <c r="AB2326" s="23">
        <v>10228</v>
      </c>
      <c r="AC2326" s="23">
        <v>0</v>
      </c>
      <c r="AD2326" s="23">
        <v>0</v>
      </c>
      <c r="AE2326" s="23">
        <v>0</v>
      </c>
      <c r="AF2326" s="23">
        <v>25659</v>
      </c>
      <c r="AG2326">
        <f t="shared" si="36"/>
        <v>6.9741649686855385E-6</v>
      </c>
    </row>
    <row r="2327" spans="1:33">
      <c r="A2327" t="s">
        <v>127</v>
      </c>
      <c r="B2327" t="s">
        <v>1</v>
      </c>
      <c r="C2327">
        <v>1988</v>
      </c>
      <c r="D2327">
        <v>0</v>
      </c>
      <c r="E2327">
        <v>6.71</v>
      </c>
      <c r="F2327">
        <v>94547</v>
      </c>
      <c r="G2327">
        <v>28792</v>
      </c>
      <c r="H2327">
        <v>88400</v>
      </c>
      <c r="I2327">
        <v>0</v>
      </c>
      <c r="J2327">
        <v>990</v>
      </c>
      <c r="K2327">
        <v>212729</v>
      </c>
      <c r="Z2327" s="24">
        <v>7.7300000000000008E-2</v>
      </c>
      <c r="AA2327" s="23">
        <v>33268</v>
      </c>
      <c r="AB2327" s="23">
        <v>1082</v>
      </c>
      <c r="AC2327" s="23">
        <v>1710</v>
      </c>
      <c r="AD2327" s="23">
        <v>0</v>
      </c>
      <c r="AE2327" s="23">
        <v>1727</v>
      </c>
      <c r="AF2327" s="23">
        <v>37787</v>
      </c>
      <c r="AG2327">
        <f t="shared" si="36"/>
        <v>1.0270578419724871E-5</v>
      </c>
    </row>
    <row r="2328" spans="1:33">
      <c r="A2328" t="s">
        <v>127</v>
      </c>
      <c r="B2328" t="s">
        <v>1</v>
      </c>
      <c r="C2328">
        <v>1989</v>
      </c>
      <c r="D2328">
        <v>0</v>
      </c>
      <c r="E2328">
        <v>6.08</v>
      </c>
      <c r="F2328">
        <v>103924</v>
      </c>
      <c r="G2328">
        <v>34675</v>
      </c>
      <c r="H2328">
        <v>89266</v>
      </c>
      <c r="I2328">
        <v>0</v>
      </c>
      <c r="J2328">
        <v>613</v>
      </c>
      <c r="K2328">
        <v>228478</v>
      </c>
      <c r="Z2328" s="24">
        <v>7.7300000000000008E-2</v>
      </c>
      <c r="AA2328" s="23">
        <v>183014</v>
      </c>
      <c r="AB2328" s="23">
        <v>61493</v>
      </c>
      <c r="AC2328" s="23">
        <v>30206</v>
      </c>
      <c r="AD2328" s="23">
        <v>881</v>
      </c>
      <c r="AE2328" s="23">
        <v>42437</v>
      </c>
      <c r="AF2328" s="23">
        <v>318031</v>
      </c>
      <c r="AG2328">
        <f t="shared" si="36"/>
        <v>8.6441430264469799E-5</v>
      </c>
    </row>
    <row r="2329" spans="1:33">
      <c r="A2329" t="s">
        <v>127</v>
      </c>
      <c r="B2329" t="s">
        <v>1</v>
      </c>
      <c r="C2329">
        <v>1990</v>
      </c>
      <c r="D2329">
        <v>0</v>
      </c>
      <c r="E2329">
        <v>5.59</v>
      </c>
      <c r="F2329">
        <v>102680</v>
      </c>
      <c r="G2329">
        <v>37462</v>
      </c>
      <c r="H2329">
        <v>90024</v>
      </c>
      <c r="I2329">
        <v>0</v>
      </c>
      <c r="J2329">
        <v>0</v>
      </c>
      <c r="K2329">
        <v>230166</v>
      </c>
      <c r="Z2329" s="24">
        <v>7.7399999999999997E-2</v>
      </c>
      <c r="AA2329" s="23">
        <v>38461</v>
      </c>
      <c r="AB2329" s="23">
        <v>14731</v>
      </c>
      <c r="AC2329" s="23">
        <v>0</v>
      </c>
      <c r="AD2329" s="23">
        <v>0</v>
      </c>
      <c r="AE2329" s="23">
        <v>23220</v>
      </c>
      <c r="AF2329" s="23">
        <v>76412</v>
      </c>
      <c r="AG2329">
        <f t="shared" si="36"/>
        <v>2.076892683219141E-5</v>
      </c>
    </row>
    <row r="2330" spans="1:33">
      <c r="A2330" t="s">
        <v>127</v>
      </c>
      <c r="B2330" t="s">
        <v>1</v>
      </c>
      <c r="C2330">
        <v>1991</v>
      </c>
      <c r="D2330">
        <v>0</v>
      </c>
      <c r="E2330">
        <v>5.83</v>
      </c>
      <c r="F2330">
        <v>113872</v>
      </c>
      <c r="G2330">
        <v>37732</v>
      </c>
      <c r="H2330">
        <v>89495</v>
      </c>
      <c r="I2330">
        <v>0</v>
      </c>
      <c r="J2330">
        <v>0</v>
      </c>
      <c r="K2330">
        <v>241099</v>
      </c>
      <c r="Z2330" s="24">
        <v>7.7399999999999997E-2</v>
      </c>
      <c r="AA2330" s="23">
        <v>89980</v>
      </c>
      <c r="AB2330" s="23">
        <v>59786</v>
      </c>
      <c r="AC2330" s="23">
        <v>0</v>
      </c>
      <c r="AD2330" s="23">
        <v>227</v>
      </c>
      <c r="AE2330" s="23">
        <v>233561</v>
      </c>
      <c r="AF2330" s="23">
        <v>383554</v>
      </c>
      <c r="AG2330">
        <f t="shared" si="36"/>
        <v>1.0425070620052274E-4</v>
      </c>
    </row>
    <row r="2331" spans="1:33">
      <c r="A2331" t="s">
        <v>127</v>
      </c>
      <c r="B2331" t="s">
        <v>1</v>
      </c>
      <c r="C2331">
        <v>1992</v>
      </c>
      <c r="D2331">
        <v>0</v>
      </c>
      <c r="E2331">
        <v>6.4</v>
      </c>
      <c r="F2331">
        <v>109955</v>
      </c>
      <c r="G2331">
        <v>37971</v>
      </c>
      <c r="H2331">
        <v>85663</v>
      </c>
      <c r="I2331">
        <v>0</v>
      </c>
      <c r="J2331">
        <v>0</v>
      </c>
      <c r="K2331">
        <v>233589</v>
      </c>
      <c r="Z2331" s="24">
        <v>7.7499999999999999E-2</v>
      </c>
      <c r="AA2331" s="23">
        <v>2200</v>
      </c>
      <c r="AB2331" s="23">
        <v>500</v>
      </c>
      <c r="AC2331" s="23">
        <v>0</v>
      </c>
      <c r="AD2331" s="23">
        <v>0</v>
      </c>
      <c r="AE2331" s="23">
        <v>13500</v>
      </c>
      <c r="AF2331" s="23">
        <v>16200</v>
      </c>
      <c r="AG2331">
        <f t="shared" si="36"/>
        <v>4.4031907904714029E-6</v>
      </c>
    </row>
    <row r="2332" spans="1:33">
      <c r="A2332" t="s">
        <v>127</v>
      </c>
      <c r="B2332" t="s">
        <v>1</v>
      </c>
      <c r="C2332">
        <v>1993</v>
      </c>
      <c r="D2332">
        <v>0</v>
      </c>
      <c r="E2332">
        <v>6.5</v>
      </c>
      <c r="F2332">
        <v>127772</v>
      </c>
      <c r="G2332">
        <v>39424</v>
      </c>
      <c r="H2332">
        <v>40885</v>
      </c>
      <c r="I2332">
        <v>0</v>
      </c>
      <c r="J2332">
        <v>0</v>
      </c>
      <c r="K2332">
        <v>208081</v>
      </c>
      <c r="Z2332" s="24">
        <v>7.7499999999999999E-2</v>
      </c>
      <c r="AA2332" s="23">
        <v>15658</v>
      </c>
      <c r="AB2332" s="23">
        <v>4140</v>
      </c>
      <c r="AC2332" s="23">
        <v>0</v>
      </c>
      <c r="AD2332" s="23">
        <v>0</v>
      </c>
      <c r="AE2332" s="23">
        <v>920</v>
      </c>
      <c r="AF2332" s="23">
        <v>20718</v>
      </c>
      <c r="AG2332">
        <f t="shared" si="36"/>
        <v>5.6311917775917606E-6</v>
      </c>
    </row>
    <row r="2333" spans="1:33">
      <c r="A2333" t="s">
        <v>127</v>
      </c>
      <c r="B2333" t="s">
        <v>1</v>
      </c>
      <c r="C2333">
        <v>1994</v>
      </c>
      <c r="D2333">
        <v>0</v>
      </c>
      <c r="E2333">
        <v>8.06</v>
      </c>
      <c r="F2333">
        <v>125426</v>
      </c>
      <c r="G2333">
        <v>40515</v>
      </c>
      <c r="H2333">
        <v>21231</v>
      </c>
      <c r="I2333">
        <v>0</v>
      </c>
      <c r="J2333">
        <v>0</v>
      </c>
      <c r="K2333">
        <v>187172</v>
      </c>
      <c r="Z2333" s="24">
        <v>7.7499999999999999E-2</v>
      </c>
      <c r="AA2333" s="23">
        <v>18576</v>
      </c>
      <c r="AB2333" s="23">
        <v>0</v>
      </c>
      <c r="AC2333" s="23">
        <v>17998</v>
      </c>
      <c r="AD2333" s="23">
        <v>0</v>
      </c>
      <c r="AE2333" s="23">
        <v>0</v>
      </c>
      <c r="AF2333" s="23">
        <v>36574</v>
      </c>
      <c r="AG2333">
        <f t="shared" si="36"/>
        <v>9.9408827142408078E-6</v>
      </c>
    </row>
    <row r="2334" spans="1:33">
      <c r="A2334" t="s">
        <v>127</v>
      </c>
      <c r="B2334" t="s">
        <v>1</v>
      </c>
      <c r="C2334">
        <v>1995</v>
      </c>
      <c r="D2334">
        <v>0</v>
      </c>
      <c r="E2334">
        <v>6.86</v>
      </c>
      <c r="F2334">
        <v>135256</v>
      </c>
      <c r="G2334">
        <v>44821</v>
      </c>
      <c r="H2334">
        <v>17496</v>
      </c>
      <c r="I2334">
        <v>0</v>
      </c>
      <c r="J2334">
        <v>0</v>
      </c>
      <c r="K2334">
        <v>197573</v>
      </c>
      <c r="Z2334" s="24">
        <v>7.7499999999999999E-2</v>
      </c>
      <c r="AA2334" s="23">
        <v>140768</v>
      </c>
      <c r="AB2334" s="23">
        <v>46904</v>
      </c>
      <c r="AC2334" s="23">
        <v>22221</v>
      </c>
      <c r="AD2334" s="23">
        <v>0</v>
      </c>
      <c r="AE2334" s="23">
        <v>0</v>
      </c>
      <c r="AF2334" s="23">
        <v>209893</v>
      </c>
      <c r="AG2334">
        <f t="shared" si="36"/>
        <v>5.7049316332371242E-5</v>
      </c>
    </row>
    <row r="2335" spans="1:33">
      <c r="A2335" t="s">
        <v>127</v>
      </c>
      <c r="B2335" t="s">
        <v>1</v>
      </c>
      <c r="C2335">
        <v>1996</v>
      </c>
      <c r="D2335">
        <v>0</v>
      </c>
      <c r="E2335">
        <v>11.93</v>
      </c>
      <c r="F2335">
        <v>144964</v>
      </c>
      <c r="G2335">
        <v>46482</v>
      </c>
      <c r="H2335">
        <v>21049</v>
      </c>
      <c r="I2335">
        <v>0</v>
      </c>
      <c r="J2335">
        <v>0</v>
      </c>
      <c r="K2335">
        <v>212495</v>
      </c>
      <c r="Z2335" s="24">
        <v>7.7600000000000002E-2</v>
      </c>
      <c r="AA2335" s="23">
        <v>6046</v>
      </c>
      <c r="AB2335" s="23">
        <v>2960</v>
      </c>
      <c r="AC2335" s="23">
        <v>0</v>
      </c>
      <c r="AD2335" s="23">
        <v>0</v>
      </c>
      <c r="AE2335" s="23">
        <v>0</v>
      </c>
      <c r="AF2335" s="23">
        <v>9006</v>
      </c>
      <c r="AG2335">
        <f t="shared" si="36"/>
        <v>2.4478479172213244E-6</v>
      </c>
    </row>
    <row r="2336" spans="1:33">
      <c r="A2336" t="s">
        <v>127</v>
      </c>
      <c r="B2336" t="s">
        <v>1</v>
      </c>
      <c r="C2336">
        <v>1997</v>
      </c>
      <c r="D2336">
        <v>0</v>
      </c>
      <c r="E2336">
        <v>4.3899999999999997</v>
      </c>
      <c r="F2336">
        <v>145879</v>
      </c>
      <c r="G2336">
        <v>50239</v>
      </c>
      <c r="H2336">
        <v>20313</v>
      </c>
      <c r="I2336">
        <v>0</v>
      </c>
      <c r="J2336">
        <v>0</v>
      </c>
      <c r="K2336">
        <v>216431</v>
      </c>
      <c r="Z2336" s="24">
        <v>7.7600000000000002E-2</v>
      </c>
      <c r="AA2336" s="23">
        <v>9600</v>
      </c>
      <c r="AB2336" s="23">
        <v>3800</v>
      </c>
      <c r="AC2336" s="23">
        <v>0</v>
      </c>
      <c r="AD2336" s="23">
        <v>0</v>
      </c>
      <c r="AE2336" s="23">
        <v>0</v>
      </c>
      <c r="AF2336" s="23">
        <v>13400</v>
      </c>
      <c r="AG2336">
        <f t="shared" si="36"/>
        <v>3.6421454686615306E-6</v>
      </c>
    </row>
    <row r="2337" spans="1:33">
      <c r="A2337" t="s">
        <v>127</v>
      </c>
      <c r="B2337" t="s">
        <v>1</v>
      </c>
      <c r="C2337">
        <v>1998</v>
      </c>
      <c r="D2337">
        <v>0</v>
      </c>
      <c r="E2337">
        <v>7.75</v>
      </c>
      <c r="F2337">
        <v>140768</v>
      </c>
      <c r="G2337">
        <v>46904</v>
      </c>
      <c r="H2337">
        <v>22221</v>
      </c>
      <c r="I2337">
        <v>0</v>
      </c>
      <c r="J2337">
        <v>0</v>
      </c>
      <c r="K2337">
        <v>209893</v>
      </c>
      <c r="Z2337" s="24">
        <v>7.7600000000000002E-2</v>
      </c>
      <c r="AA2337" s="23">
        <v>176323</v>
      </c>
      <c r="AB2337" s="23">
        <v>67919</v>
      </c>
      <c r="AC2337" s="23">
        <v>44892</v>
      </c>
      <c r="AD2337" s="23">
        <v>500</v>
      </c>
      <c r="AE2337" s="23">
        <v>86963</v>
      </c>
      <c r="AF2337" s="23">
        <v>376597</v>
      </c>
      <c r="AG2337">
        <f t="shared" si="36"/>
        <v>1.0235978037772586E-4</v>
      </c>
    </row>
    <row r="2338" spans="1:33">
      <c r="A2338" t="s">
        <v>127</v>
      </c>
      <c r="B2338" t="s">
        <v>1</v>
      </c>
      <c r="C2338">
        <v>1999</v>
      </c>
      <c r="D2338">
        <v>0</v>
      </c>
      <c r="E2338">
        <v>-2.31</v>
      </c>
      <c r="F2338">
        <v>157400</v>
      </c>
      <c r="G2338">
        <v>42124</v>
      </c>
      <c r="H2338">
        <v>22628</v>
      </c>
      <c r="I2338">
        <v>0</v>
      </c>
      <c r="J2338">
        <v>0</v>
      </c>
      <c r="K2338">
        <v>222152</v>
      </c>
      <c r="Z2338" s="24">
        <v>7.7600000000000002E-2</v>
      </c>
      <c r="AA2338" s="23">
        <v>92625</v>
      </c>
      <c r="AB2338" s="23">
        <v>54792</v>
      </c>
      <c r="AC2338" s="23">
        <v>0</v>
      </c>
      <c r="AD2338" s="23">
        <v>127</v>
      </c>
      <c r="AE2338" s="23">
        <v>244112</v>
      </c>
      <c r="AF2338" s="23">
        <v>391656</v>
      </c>
      <c r="AG2338">
        <f t="shared" si="36"/>
        <v>1.0645284519955974E-4</v>
      </c>
    </row>
    <row r="2339" spans="1:33">
      <c r="A2339" t="s">
        <v>127</v>
      </c>
      <c r="B2339" t="s">
        <v>1</v>
      </c>
      <c r="C2339">
        <v>2000</v>
      </c>
      <c r="D2339">
        <v>0</v>
      </c>
      <c r="E2339">
        <v>1.5</v>
      </c>
      <c r="F2339">
        <v>159541</v>
      </c>
      <c r="G2339">
        <v>40899</v>
      </c>
      <c r="H2339">
        <v>23996</v>
      </c>
      <c r="I2339">
        <v>0</v>
      </c>
      <c r="J2339">
        <v>0</v>
      </c>
      <c r="K2339">
        <v>224436</v>
      </c>
      <c r="Z2339" s="24">
        <v>7.7600000000000002E-2</v>
      </c>
      <c r="AA2339" s="23">
        <v>11230321</v>
      </c>
      <c r="AB2339" s="23">
        <v>9732745</v>
      </c>
      <c r="AC2339" s="23">
        <v>19942500</v>
      </c>
      <c r="AD2339" s="23">
        <v>104716</v>
      </c>
      <c r="AE2339" s="23">
        <v>501026</v>
      </c>
      <c r="AF2339" s="23">
        <v>41511308</v>
      </c>
      <c r="AG2339">
        <f t="shared" si="36"/>
        <v>1.12828524127174E-2</v>
      </c>
    </row>
    <row r="2340" spans="1:33">
      <c r="A2340" t="s">
        <v>127</v>
      </c>
      <c r="B2340" t="s">
        <v>1</v>
      </c>
      <c r="C2340">
        <v>2001</v>
      </c>
      <c r="D2340">
        <v>0</v>
      </c>
      <c r="E2340">
        <v>2.83</v>
      </c>
      <c r="F2340">
        <v>158883</v>
      </c>
      <c r="G2340">
        <v>35184</v>
      </c>
      <c r="H2340">
        <v>30417</v>
      </c>
      <c r="I2340">
        <v>0</v>
      </c>
      <c r="J2340">
        <v>0</v>
      </c>
      <c r="K2340">
        <v>224484</v>
      </c>
      <c r="Z2340" s="24">
        <v>7.7699999999999991E-2</v>
      </c>
      <c r="AA2340" s="23">
        <v>38870</v>
      </c>
      <c r="AB2340" s="23">
        <v>13138</v>
      </c>
      <c r="AC2340" s="23">
        <v>13511</v>
      </c>
      <c r="AD2340" s="23">
        <v>281</v>
      </c>
      <c r="AE2340" s="23">
        <v>28067</v>
      </c>
      <c r="AF2340" s="23">
        <v>93867</v>
      </c>
      <c r="AG2340">
        <f t="shared" si="36"/>
        <v>2.5513229007974023E-5</v>
      </c>
    </row>
    <row r="2341" spans="1:33">
      <c r="A2341" t="s">
        <v>127</v>
      </c>
      <c r="B2341" t="s">
        <v>1</v>
      </c>
      <c r="C2341">
        <v>2002</v>
      </c>
      <c r="D2341">
        <v>0</v>
      </c>
      <c r="E2341">
        <v>3.05</v>
      </c>
      <c r="F2341">
        <v>187231</v>
      </c>
      <c r="G2341">
        <v>12132</v>
      </c>
      <c r="H2341">
        <v>29652</v>
      </c>
      <c r="I2341">
        <v>0</v>
      </c>
      <c r="J2341">
        <v>0</v>
      </c>
      <c r="K2341">
        <v>229015</v>
      </c>
      <c r="Z2341" s="24">
        <v>7.7699999999999991E-2</v>
      </c>
      <c r="AA2341" s="23">
        <v>114481</v>
      </c>
      <c r="AB2341" s="23">
        <v>16568</v>
      </c>
      <c r="AC2341" s="23">
        <v>13448</v>
      </c>
      <c r="AD2341" s="23">
        <v>82</v>
      </c>
      <c r="AE2341" s="23">
        <v>8407</v>
      </c>
      <c r="AF2341" s="23">
        <v>152986</v>
      </c>
      <c r="AG2341">
        <f t="shared" si="36"/>
        <v>4.1581885572287533E-5</v>
      </c>
    </row>
    <row r="2342" spans="1:33">
      <c r="A2342" t="s">
        <v>127</v>
      </c>
      <c r="B2342" t="s">
        <v>1</v>
      </c>
      <c r="C2342">
        <v>2003</v>
      </c>
      <c r="D2342">
        <v>0</v>
      </c>
      <c r="E2342">
        <v>4.96</v>
      </c>
      <c r="F2342">
        <v>167778</v>
      </c>
      <c r="G2342">
        <v>37032</v>
      </c>
      <c r="H2342">
        <v>29138</v>
      </c>
      <c r="I2342">
        <v>0</v>
      </c>
      <c r="J2342">
        <v>0</v>
      </c>
      <c r="K2342">
        <v>233948</v>
      </c>
      <c r="Z2342" s="24">
        <v>7.7699999999999991E-2</v>
      </c>
      <c r="AA2342" s="23">
        <v>196409</v>
      </c>
      <c r="AB2342" s="23">
        <v>151046</v>
      </c>
      <c r="AC2342" s="23">
        <v>50026</v>
      </c>
      <c r="AD2342" s="23">
        <v>548</v>
      </c>
      <c r="AE2342" s="23">
        <v>9780</v>
      </c>
      <c r="AF2342" s="23">
        <v>407809</v>
      </c>
      <c r="AG2342">
        <f t="shared" si="36"/>
        <v>1.1084326130070076E-4</v>
      </c>
    </row>
    <row r="2343" spans="1:33">
      <c r="A2343" t="s">
        <v>127</v>
      </c>
      <c r="B2343" t="s">
        <v>1</v>
      </c>
      <c r="C2343">
        <v>2004</v>
      </c>
      <c r="D2343">
        <v>0</v>
      </c>
      <c r="E2343">
        <v>7.55</v>
      </c>
      <c r="F2343">
        <v>168742</v>
      </c>
      <c r="G2343">
        <v>38319</v>
      </c>
      <c r="H2343">
        <v>31454</v>
      </c>
      <c r="I2343">
        <v>0</v>
      </c>
      <c r="J2343">
        <v>0</v>
      </c>
      <c r="K2343">
        <v>238515</v>
      </c>
      <c r="Z2343" s="24">
        <v>7.7699999999999991E-2</v>
      </c>
      <c r="AA2343" s="23">
        <v>240187</v>
      </c>
      <c r="AB2343" s="23">
        <v>151778</v>
      </c>
      <c r="AC2343" s="23">
        <v>173660</v>
      </c>
      <c r="AD2343" s="23">
        <v>1675</v>
      </c>
      <c r="AE2343" s="23">
        <v>40988</v>
      </c>
      <c r="AF2343" s="23">
        <v>608288</v>
      </c>
      <c r="AG2343">
        <f t="shared" si="36"/>
        <v>1.6533383454038695E-4</v>
      </c>
    </row>
    <row r="2344" spans="1:33">
      <c r="A2344" t="s">
        <v>127</v>
      </c>
      <c r="B2344" t="s">
        <v>1</v>
      </c>
      <c r="C2344">
        <v>2005</v>
      </c>
      <c r="D2344">
        <v>0</v>
      </c>
      <c r="E2344">
        <v>6.18</v>
      </c>
      <c r="F2344">
        <v>180512</v>
      </c>
      <c r="G2344">
        <v>39130</v>
      </c>
      <c r="H2344">
        <v>57406</v>
      </c>
      <c r="I2344">
        <v>0</v>
      </c>
      <c r="J2344">
        <v>0</v>
      </c>
      <c r="K2344">
        <v>277048</v>
      </c>
      <c r="Z2344" s="24">
        <v>7.7800000000000008E-2</v>
      </c>
      <c r="AA2344" s="23">
        <v>2773</v>
      </c>
      <c r="AB2344" s="23">
        <v>202</v>
      </c>
      <c r="AC2344" s="23">
        <v>0</v>
      </c>
      <c r="AD2344" s="23">
        <v>0</v>
      </c>
      <c r="AE2344" s="23">
        <v>58</v>
      </c>
      <c r="AF2344" s="23">
        <v>3033</v>
      </c>
      <c r="AG2344">
        <f t="shared" si="36"/>
        <v>8.2437516466047935E-7</v>
      </c>
    </row>
    <row r="2345" spans="1:33">
      <c r="A2345" t="s">
        <v>127</v>
      </c>
      <c r="B2345" t="s">
        <v>1</v>
      </c>
      <c r="C2345">
        <v>2006</v>
      </c>
      <c r="D2345">
        <v>0</v>
      </c>
      <c r="E2345">
        <v>5.86</v>
      </c>
      <c r="F2345">
        <v>189442</v>
      </c>
      <c r="G2345">
        <v>41681</v>
      </c>
      <c r="H2345">
        <v>65761</v>
      </c>
      <c r="I2345">
        <v>0</v>
      </c>
      <c r="J2345">
        <v>0</v>
      </c>
      <c r="K2345">
        <v>296884</v>
      </c>
      <c r="Z2345" s="24">
        <v>7.7800000000000008E-2</v>
      </c>
      <c r="AA2345" s="23">
        <v>115432</v>
      </c>
      <c r="AB2345" s="23">
        <v>106689</v>
      </c>
      <c r="AC2345" s="23">
        <v>0</v>
      </c>
      <c r="AD2345" s="23">
        <v>0</v>
      </c>
      <c r="AE2345" s="23">
        <v>0</v>
      </c>
      <c r="AF2345" s="23">
        <v>222121</v>
      </c>
      <c r="AG2345">
        <f t="shared" si="36"/>
        <v>6.0372909973475211E-5</v>
      </c>
    </row>
    <row r="2346" spans="1:33">
      <c r="A2346" t="s">
        <v>128</v>
      </c>
      <c r="B2346" t="s">
        <v>1</v>
      </c>
      <c r="C2346">
        <v>1988</v>
      </c>
      <c r="D2346">
        <v>0</v>
      </c>
      <c r="E2346">
        <v>3.51</v>
      </c>
      <c r="F2346">
        <v>106821</v>
      </c>
      <c r="G2346">
        <v>23963</v>
      </c>
      <c r="H2346">
        <v>58381</v>
      </c>
      <c r="I2346">
        <v>1220</v>
      </c>
      <c r="J2346">
        <v>328</v>
      </c>
      <c r="K2346">
        <v>190713</v>
      </c>
      <c r="Z2346" s="24">
        <v>7.7800000000000008E-2</v>
      </c>
      <c r="AA2346" s="23">
        <v>234647</v>
      </c>
      <c r="AB2346" s="23">
        <v>48367</v>
      </c>
      <c r="AC2346" s="23">
        <v>18175</v>
      </c>
      <c r="AD2346" s="23">
        <v>76</v>
      </c>
      <c r="AE2346" s="23">
        <v>45449</v>
      </c>
      <c r="AF2346" s="23">
        <v>346714</v>
      </c>
      <c r="AG2346">
        <f t="shared" si="36"/>
        <v>9.4237524180709999E-5</v>
      </c>
    </row>
    <row r="2347" spans="1:33">
      <c r="A2347" t="s">
        <v>128</v>
      </c>
      <c r="B2347" t="s">
        <v>1</v>
      </c>
      <c r="C2347">
        <v>1989</v>
      </c>
      <c r="D2347">
        <v>0</v>
      </c>
      <c r="E2347">
        <v>3.46</v>
      </c>
      <c r="F2347">
        <v>110787</v>
      </c>
      <c r="G2347">
        <v>25039</v>
      </c>
      <c r="H2347">
        <v>60060</v>
      </c>
      <c r="I2347">
        <v>758</v>
      </c>
      <c r="J2347">
        <v>1176</v>
      </c>
      <c r="K2347">
        <v>197820</v>
      </c>
      <c r="Z2347" s="24">
        <v>7.7899999999999997E-2</v>
      </c>
      <c r="AA2347" s="23">
        <v>38000</v>
      </c>
      <c r="AB2347" s="23">
        <v>14000</v>
      </c>
      <c r="AC2347" s="23">
        <v>23000</v>
      </c>
      <c r="AD2347" s="23">
        <v>211</v>
      </c>
      <c r="AE2347" s="23">
        <v>25000</v>
      </c>
      <c r="AF2347" s="23">
        <v>100211</v>
      </c>
      <c r="AG2347">
        <f t="shared" si="36"/>
        <v>2.7237540265674677E-5</v>
      </c>
    </row>
    <row r="2348" spans="1:33">
      <c r="A2348" t="s">
        <v>128</v>
      </c>
      <c r="B2348" t="s">
        <v>1</v>
      </c>
      <c r="C2348">
        <v>1990</v>
      </c>
      <c r="D2348">
        <v>0</v>
      </c>
      <c r="E2348">
        <v>2.9</v>
      </c>
      <c r="F2348">
        <v>110107</v>
      </c>
      <c r="G2348">
        <v>25624</v>
      </c>
      <c r="H2348">
        <v>60495</v>
      </c>
      <c r="I2348">
        <v>926</v>
      </c>
      <c r="J2348">
        <v>1368</v>
      </c>
      <c r="K2348">
        <v>198520</v>
      </c>
      <c r="Z2348" s="24">
        <v>7.7899999999999997E-2</v>
      </c>
      <c r="AA2348" s="23">
        <v>34078</v>
      </c>
      <c r="AB2348" s="23">
        <v>14277</v>
      </c>
      <c r="AC2348" s="23">
        <v>22909</v>
      </c>
      <c r="AD2348" s="23">
        <v>211</v>
      </c>
      <c r="AE2348" s="23">
        <v>32627</v>
      </c>
      <c r="AF2348" s="23">
        <v>104102</v>
      </c>
      <c r="AG2348">
        <f t="shared" si="36"/>
        <v>2.8295121461089751E-5</v>
      </c>
    </row>
    <row r="2349" spans="1:33">
      <c r="A2349" t="s">
        <v>128</v>
      </c>
      <c r="B2349" t="s">
        <v>1</v>
      </c>
      <c r="C2349">
        <v>1991</v>
      </c>
      <c r="D2349">
        <v>0</v>
      </c>
      <c r="E2349">
        <v>3.64</v>
      </c>
      <c r="F2349">
        <v>116462</v>
      </c>
      <c r="G2349">
        <v>27205</v>
      </c>
      <c r="H2349">
        <v>75143</v>
      </c>
      <c r="I2349">
        <v>952</v>
      </c>
      <c r="J2349">
        <v>1313</v>
      </c>
      <c r="K2349">
        <v>221075</v>
      </c>
      <c r="Z2349" s="24">
        <v>7.7899999999999997E-2</v>
      </c>
      <c r="AA2349" s="23">
        <v>201021</v>
      </c>
      <c r="AB2349" s="23">
        <v>76857</v>
      </c>
      <c r="AC2349" s="23">
        <v>9012</v>
      </c>
      <c r="AD2349" s="23">
        <v>0</v>
      </c>
      <c r="AE2349" s="23">
        <v>4011</v>
      </c>
      <c r="AF2349" s="23">
        <v>290901</v>
      </c>
      <c r="AG2349">
        <f t="shared" si="36"/>
        <v>7.9067444699933433E-5</v>
      </c>
    </row>
    <row r="2350" spans="1:33">
      <c r="A2350" t="s">
        <v>128</v>
      </c>
      <c r="B2350" t="s">
        <v>1</v>
      </c>
      <c r="C2350">
        <v>1992</v>
      </c>
      <c r="D2350">
        <v>0</v>
      </c>
      <c r="E2350">
        <v>2.4900000000000002</v>
      </c>
      <c r="F2350">
        <v>110136</v>
      </c>
      <c r="G2350">
        <v>25994</v>
      </c>
      <c r="H2350">
        <v>93575</v>
      </c>
      <c r="I2350">
        <v>962</v>
      </c>
      <c r="J2350">
        <v>1407</v>
      </c>
      <c r="K2350">
        <v>232074</v>
      </c>
      <c r="Z2350" s="24">
        <v>7.7899999999999997E-2</v>
      </c>
      <c r="AA2350" s="23">
        <v>1738899</v>
      </c>
      <c r="AB2350" s="23">
        <v>2018319</v>
      </c>
      <c r="AC2350" s="23">
        <v>3093557</v>
      </c>
      <c r="AD2350" s="23">
        <v>33960</v>
      </c>
      <c r="AE2350" s="23">
        <v>89066</v>
      </c>
      <c r="AF2350" s="23">
        <v>6973801</v>
      </c>
      <c r="AG2350">
        <f t="shared" si="36"/>
        <v>1.8954923665296458E-3</v>
      </c>
    </row>
    <row r="2351" spans="1:33">
      <c r="A2351" t="s">
        <v>128</v>
      </c>
      <c r="B2351" t="s">
        <v>1</v>
      </c>
      <c r="C2351">
        <v>1993</v>
      </c>
      <c r="D2351">
        <v>0</v>
      </c>
      <c r="E2351">
        <v>2.17</v>
      </c>
      <c r="F2351">
        <v>122739</v>
      </c>
      <c r="G2351">
        <v>27857</v>
      </c>
      <c r="H2351">
        <v>100294</v>
      </c>
      <c r="I2351">
        <v>933</v>
      </c>
      <c r="J2351">
        <v>1138</v>
      </c>
      <c r="K2351">
        <v>252961</v>
      </c>
      <c r="Z2351" s="24">
        <v>7.7899999999999997E-2</v>
      </c>
      <c r="AA2351" s="23">
        <v>3806372</v>
      </c>
      <c r="AB2351" s="23">
        <v>4314879</v>
      </c>
      <c r="AC2351" s="23">
        <v>4052154</v>
      </c>
      <c r="AD2351" s="23">
        <v>20897</v>
      </c>
      <c r="AE2351" s="23">
        <v>0</v>
      </c>
      <c r="AF2351" s="23">
        <v>12194302</v>
      </c>
      <c r="AG2351">
        <f t="shared" si="36"/>
        <v>3.314434460655988E-3</v>
      </c>
    </row>
    <row r="2352" spans="1:33">
      <c r="A2352" t="s">
        <v>128</v>
      </c>
      <c r="B2352" t="s">
        <v>1</v>
      </c>
      <c r="C2352">
        <v>1994</v>
      </c>
      <c r="D2352">
        <v>0</v>
      </c>
      <c r="E2352">
        <v>3.28</v>
      </c>
      <c r="F2352">
        <v>113291</v>
      </c>
      <c r="G2352">
        <v>27133</v>
      </c>
      <c r="H2352">
        <v>105835</v>
      </c>
      <c r="I2352">
        <v>350</v>
      </c>
      <c r="J2352">
        <v>1758</v>
      </c>
      <c r="K2352">
        <v>248367</v>
      </c>
      <c r="Z2352" s="24">
        <v>7.8E-2</v>
      </c>
      <c r="AA2352" s="23">
        <v>38937</v>
      </c>
      <c r="AB2352" s="23">
        <v>6100</v>
      </c>
      <c r="AC2352" s="23">
        <v>5980</v>
      </c>
      <c r="AD2352" s="23">
        <v>11</v>
      </c>
      <c r="AE2352" s="23">
        <v>5452</v>
      </c>
      <c r="AF2352" s="23">
        <v>56480</v>
      </c>
      <c r="AG2352">
        <f t="shared" si="36"/>
        <v>1.5351371348507706E-5</v>
      </c>
    </row>
    <row r="2353" spans="1:33">
      <c r="A2353" t="s">
        <v>128</v>
      </c>
      <c r="B2353" t="s">
        <v>1</v>
      </c>
      <c r="C2353">
        <v>1995</v>
      </c>
      <c r="D2353">
        <v>0</v>
      </c>
      <c r="E2353">
        <v>1.48</v>
      </c>
      <c r="F2353">
        <v>115260</v>
      </c>
      <c r="G2353">
        <v>25892</v>
      </c>
      <c r="H2353">
        <v>110486</v>
      </c>
      <c r="I2353">
        <v>363</v>
      </c>
      <c r="J2353">
        <v>1227</v>
      </c>
      <c r="K2353">
        <v>253228</v>
      </c>
      <c r="Z2353" s="24">
        <v>7.8E-2</v>
      </c>
      <c r="AA2353" s="23">
        <v>40664</v>
      </c>
      <c r="AB2353" s="23">
        <v>13351</v>
      </c>
      <c r="AC2353" s="23">
        <v>11564</v>
      </c>
      <c r="AD2353" s="23">
        <v>281</v>
      </c>
      <c r="AE2353" s="23">
        <v>28364</v>
      </c>
      <c r="AF2353" s="23">
        <v>94224</v>
      </c>
      <c r="AG2353">
        <f t="shared" si="36"/>
        <v>2.5610262286504782E-5</v>
      </c>
    </row>
    <row r="2354" spans="1:33">
      <c r="A2354" t="s">
        <v>128</v>
      </c>
      <c r="B2354" t="s">
        <v>1</v>
      </c>
      <c r="C2354">
        <v>1996</v>
      </c>
      <c r="D2354">
        <v>0</v>
      </c>
      <c r="E2354">
        <v>2.85</v>
      </c>
      <c r="F2354">
        <v>120209</v>
      </c>
      <c r="G2354">
        <v>29132</v>
      </c>
      <c r="H2354">
        <v>106896</v>
      </c>
      <c r="I2354">
        <v>381</v>
      </c>
      <c r="J2354">
        <v>1299</v>
      </c>
      <c r="K2354">
        <v>257917</v>
      </c>
      <c r="Z2354" s="24">
        <v>7.8E-2</v>
      </c>
      <c r="AA2354" s="23">
        <v>40414</v>
      </c>
      <c r="AB2354" s="23">
        <v>12813</v>
      </c>
      <c r="AC2354" s="23">
        <v>72455</v>
      </c>
      <c r="AD2354" s="23">
        <v>696</v>
      </c>
      <c r="AE2354" s="23">
        <v>37932</v>
      </c>
      <c r="AF2354" s="23">
        <v>164310</v>
      </c>
      <c r="AG2354">
        <f t="shared" si="36"/>
        <v>4.4659770295207171E-5</v>
      </c>
    </row>
    <row r="2355" spans="1:33">
      <c r="A2355" t="s">
        <v>128</v>
      </c>
      <c r="B2355" t="s">
        <v>1</v>
      </c>
      <c r="C2355">
        <v>1997</v>
      </c>
      <c r="D2355">
        <v>0</v>
      </c>
      <c r="E2355">
        <v>3.04</v>
      </c>
      <c r="F2355">
        <v>120101</v>
      </c>
      <c r="G2355">
        <v>30843</v>
      </c>
      <c r="H2355">
        <v>101738</v>
      </c>
      <c r="I2355">
        <v>392</v>
      </c>
      <c r="J2355">
        <v>1387</v>
      </c>
      <c r="K2355">
        <v>254461</v>
      </c>
      <c r="Z2355" s="24">
        <v>7.8100000000000003E-2</v>
      </c>
      <c r="AA2355" s="23">
        <v>8627</v>
      </c>
      <c r="AB2355" s="23">
        <v>2800</v>
      </c>
      <c r="AC2355" s="23">
        <v>0</v>
      </c>
      <c r="AD2355" s="23">
        <v>7</v>
      </c>
      <c r="AE2355" s="23">
        <v>377</v>
      </c>
      <c r="AF2355" s="23">
        <v>11811</v>
      </c>
      <c r="AG2355">
        <f t="shared" si="36"/>
        <v>3.2102522485344282E-6</v>
      </c>
    </row>
    <row r="2356" spans="1:33">
      <c r="A2356" t="s">
        <v>128</v>
      </c>
      <c r="B2356" t="s">
        <v>1</v>
      </c>
      <c r="C2356">
        <v>1998</v>
      </c>
      <c r="D2356">
        <v>0</v>
      </c>
      <c r="E2356">
        <v>3.83</v>
      </c>
      <c r="F2356">
        <v>117402</v>
      </c>
      <c r="G2356">
        <v>30387</v>
      </c>
      <c r="H2356">
        <v>109491</v>
      </c>
      <c r="I2356">
        <v>392</v>
      </c>
      <c r="J2356">
        <v>1307</v>
      </c>
      <c r="K2356">
        <v>258979</v>
      </c>
      <c r="Z2356" s="24">
        <v>7.8100000000000003E-2</v>
      </c>
      <c r="AA2356" s="23">
        <v>10398</v>
      </c>
      <c r="AB2356" s="23">
        <v>5805</v>
      </c>
      <c r="AC2356" s="23">
        <v>0</v>
      </c>
      <c r="AD2356" s="23">
        <v>0</v>
      </c>
      <c r="AE2356" s="23">
        <v>0</v>
      </c>
      <c r="AF2356" s="23">
        <v>16203</v>
      </c>
      <c r="AG2356">
        <f t="shared" si="36"/>
        <v>4.4040061961733416E-6</v>
      </c>
    </row>
    <row r="2357" spans="1:33">
      <c r="A2357" t="s">
        <v>128</v>
      </c>
      <c r="B2357" t="s">
        <v>1</v>
      </c>
      <c r="C2357">
        <v>1999</v>
      </c>
      <c r="D2357">
        <v>0</v>
      </c>
      <c r="E2357">
        <v>3.94</v>
      </c>
      <c r="F2357">
        <v>113691</v>
      </c>
      <c r="G2357">
        <v>29846</v>
      </c>
      <c r="H2357">
        <v>108161</v>
      </c>
      <c r="I2357">
        <v>395</v>
      </c>
      <c r="J2357">
        <v>1855</v>
      </c>
      <c r="K2357">
        <v>253948</v>
      </c>
      <c r="Z2357" s="24">
        <v>7.8100000000000003E-2</v>
      </c>
      <c r="AA2357" s="23">
        <v>26270</v>
      </c>
      <c r="AB2357" s="23">
        <v>1875</v>
      </c>
      <c r="AC2357" s="23">
        <v>3054</v>
      </c>
      <c r="AD2357" s="23">
        <v>0</v>
      </c>
      <c r="AE2357" s="23">
        <v>106</v>
      </c>
      <c r="AF2357" s="23">
        <v>31305</v>
      </c>
      <c r="AG2357">
        <f t="shared" si="36"/>
        <v>8.5087584997350163E-6</v>
      </c>
    </row>
    <row r="2358" spans="1:33">
      <c r="A2358" t="s">
        <v>128</v>
      </c>
      <c r="B2358" t="s">
        <v>1</v>
      </c>
      <c r="C2358">
        <v>2000</v>
      </c>
      <c r="D2358">
        <v>0</v>
      </c>
      <c r="E2358">
        <v>2.77</v>
      </c>
      <c r="F2358">
        <v>121374</v>
      </c>
      <c r="G2358">
        <v>31719</v>
      </c>
      <c r="H2358">
        <v>126709</v>
      </c>
      <c r="I2358">
        <v>408</v>
      </c>
      <c r="J2358">
        <v>1902</v>
      </c>
      <c r="K2358">
        <v>282112</v>
      </c>
      <c r="Z2358" s="24">
        <v>7.8100000000000003E-2</v>
      </c>
      <c r="AA2358" s="23">
        <v>38547</v>
      </c>
      <c r="AB2358" s="23">
        <v>49682</v>
      </c>
      <c r="AC2358" s="23">
        <v>895</v>
      </c>
      <c r="AD2358" s="23">
        <v>0</v>
      </c>
      <c r="AE2358" s="23">
        <v>0</v>
      </c>
      <c r="AF2358" s="23">
        <v>89124</v>
      </c>
      <c r="AG2358">
        <f t="shared" si="36"/>
        <v>2.4224072593208229E-5</v>
      </c>
    </row>
    <row r="2359" spans="1:33">
      <c r="A2359" t="s">
        <v>128</v>
      </c>
      <c r="B2359" t="s">
        <v>1</v>
      </c>
      <c r="C2359">
        <v>2001</v>
      </c>
      <c r="D2359">
        <v>0</v>
      </c>
      <c r="E2359">
        <v>2.67</v>
      </c>
      <c r="F2359">
        <v>113623</v>
      </c>
      <c r="G2359">
        <v>29973</v>
      </c>
      <c r="H2359">
        <v>145239</v>
      </c>
      <c r="I2359">
        <v>0</v>
      </c>
      <c r="J2359">
        <v>2507</v>
      </c>
      <c r="K2359">
        <v>291342</v>
      </c>
      <c r="Z2359" s="24">
        <v>7.8100000000000003E-2</v>
      </c>
      <c r="AA2359" s="23">
        <v>56674</v>
      </c>
      <c r="AB2359" s="23">
        <v>35469</v>
      </c>
      <c r="AC2359" s="23">
        <v>818</v>
      </c>
      <c r="AD2359" s="23">
        <v>0</v>
      </c>
      <c r="AE2359" s="23">
        <v>0</v>
      </c>
      <c r="AF2359" s="23">
        <v>92961</v>
      </c>
      <c r="AG2359">
        <f t="shared" si="36"/>
        <v>2.5266976485988401E-5</v>
      </c>
    </row>
    <row r="2360" spans="1:33">
      <c r="A2360" t="s">
        <v>128</v>
      </c>
      <c r="B2360" t="s">
        <v>1</v>
      </c>
      <c r="C2360">
        <v>2002</v>
      </c>
      <c r="D2360">
        <v>0</v>
      </c>
      <c r="E2360">
        <v>3.01</v>
      </c>
      <c r="F2360">
        <v>114982</v>
      </c>
      <c r="G2360">
        <v>30478</v>
      </c>
      <c r="H2360">
        <v>118760</v>
      </c>
      <c r="I2360">
        <v>0</v>
      </c>
      <c r="J2360">
        <v>3483</v>
      </c>
      <c r="K2360">
        <v>267703</v>
      </c>
      <c r="Z2360" s="24">
        <v>7.8100000000000003E-2</v>
      </c>
      <c r="AA2360" s="23">
        <v>169491</v>
      </c>
      <c r="AB2360" s="23">
        <v>24703</v>
      </c>
      <c r="AC2360" s="23">
        <v>3028</v>
      </c>
      <c r="AD2360" s="23">
        <v>461</v>
      </c>
      <c r="AE2360" s="23">
        <v>136</v>
      </c>
      <c r="AF2360" s="23">
        <v>197819</v>
      </c>
      <c r="AG2360">
        <f t="shared" si="36"/>
        <v>5.3767580183966817E-5</v>
      </c>
    </row>
    <row r="2361" spans="1:33">
      <c r="A2361" t="s">
        <v>128</v>
      </c>
      <c r="B2361" t="s">
        <v>1</v>
      </c>
      <c r="C2361">
        <v>2003</v>
      </c>
      <c r="D2361">
        <v>0</v>
      </c>
      <c r="E2361">
        <v>4.03</v>
      </c>
      <c r="F2361">
        <v>127462</v>
      </c>
      <c r="G2361">
        <v>20437</v>
      </c>
      <c r="H2361">
        <v>110762</v>
      </c>
      <c r="I2361">
        <v>0</v>
      </c>
      <c r="J2361">
        <v>0</v>
      </c>
      <c r="K2361">
        <v>258661</v>
      </c>
      <c r="Z2361" s="24">
        <v>7.8100000000000003E-2</v>
      </c>
      <c r="AA2361" s="23">
        <v>3328397</v>
      </c>
      <c r="AB2361" s="23">
        <v>3561800</v>
      </c>
      <c r="AC2361" s="23">
        <v>3654382</v>
      </c>
      <c r="AD2361" s="23">
        <v>18067</v>
      </c>
      <c r="AE2361" s="23">
        <v>0</v>
      </c>
      <c r="AF2361" s="23">
        <v>10562646</v>
      </c>
      <c r="AG2361">
        <f t="shared" si="36"/>
        <v>2.8709472586549135E-3</v>
      </c>
    </row>
    <row r="2362" spans="1:33">
      <c r="A2362" t="s">
        <v>128</v>
      </c>
      <c r="B2362" t="s">
        <v>1</v>
      </c>
      <c r="C2362">
        <v>2004</v>
      </c>
      <c r="D2362">
        <v>0</v>
      </c>
      <c r="E2362">
        <v>3.76</v>
      </c>
      <c r="F2362">
        <v>131341</v>
      </c>
      <c r="G2362">
        <v>18134</v>
      </c>
      <c r="H2362">
        <v>92513</v>
      </c>
      <c r="I2362">
        <v>0</v>
      </c>
      <c r="J2362">
        <v>0</v>
      </c>
      <c r="K2362">
        <v>241988</v>
      </c>
      <c r="Z2362" s="24">
        <v>7.8200000000000006E-2</v>
      </c>
      <c r="AA2362" s="23">
        <v>31967</v>
      </c>
      <c r="AB2362" s="23">
        <v>25695</v>
      </c>
      <c r="AC2362" s="23">
        <v>1919</v>
      </c>
      <c r="AD2362" s="23">
        <v>0</v>
      </c>
      <c r="AE2362" s="23">
        <v>0</v>
      </c>
      <c r="AF2362" s="23">
        <v>59581</v>
      </c>
      <c r="AG2362">
        <f t="shared" si="36"/>
        <v>1.619422904241214E-5</v>
      </c>
    </row>
    <row r="2363" spans="1:33">
      <c r="A2363" t="s">
        <v>128</v>
      </c>
      <c r="B2363" t="s">
        <v>1</v>
      </c>
      <c r="C2363">
        <v>2005</v>
      </c>
      <c r="D2363">
        <v>0</v>
      </c>
      <c r="E2363">
        <v>4.0999999999999996</v>
      </c>
      <c r="F2363">
        <v>130575</v>
      </c>
      <c r="G2363">
        <v>18300</v>
      </c>
      <c r="H2363">
        <v>93554</v>
      </c>
      <c r="I2363">
        <v>0</v>
      </c>
      <c r="J2363">
        <v>0</v>
      </c>
      <c r="K2363">
        <v>242429</v>
      </c>
      <c r="Z2363" s="24">
        <v>7.8200000000000006E-2</v>
      </c>
      <c r="AA2363" s="23">
        <v>107915</v>
      </c>
      <c r="AB2363" s="23">
        <v>19598</v>
      </c>
      <c r="AC2363" s="23">
        <v>13879</v>
      </c>
      <c r="AD2363" s="23">
        <v>0</v>
      </c>
      <c r="AE2363" s="23">
        <v>0</v>
      </c>
      <c r="AF2363" s="23">
        <v>141392</v>
      </c>
      <c r="AG2363">
        <f t="shared" si="36"/>
        <v>3.843061433619337E-5</v>
      </c>
    </row>
    <row r="2364" spans="1:33">
      <c r="A2364" t="s">
        <v>128</v>
      </c>
      <c r="B2364" t="s">
        <v>1</v>
      </c>
      <c r="C2364">
        <v>2006</v>
      </c>
      <c r="D2364">
        <v>0</v>
      </c>
      <c r="E2364">
        <v>2.66</v>
      </c>
      <c r="F2364">
        <v>138048</v>
      </c>
      <c r="G2364">
        <v>18679</v>
      </c>
      <c r="H2364">
        <v>237154</v>
      </c>
      <c r="I2364">
        <v>0</v>
      </c>
      <c r="J2364">
        <v>0</v>
      </c>
      <c r="K2364">
        <v>393881</v>
      </c>
      <c r="Z2364" s="24">
        <v>7.8200000000000006E-2</v>
      </c>
      <c r="AA2364" s="23">
        <v>109379</v>
      </c>
      <c r="AB2364" s="23">
        <v>19644</v>
      </c>
      <c r="AC2364" s="23">
        <v>14344</v>
      </c>
      <c r="AD2364" s="23">
        <v>0</v>
      </c>
      <c r="AE2364" s="23">
        <v>0</v>
      </c>
      <c r="AF2364" s="23">
        <v>143367</v>
      </c>
      <c r="AG2364">
        <f t="shared" si="36"/>
        <v>3.8967423089969975E-5</v>
      </c>
    </row>
    <row r="2365" spans="1:33">
      <c r="A2365" t="s">
        <v>129</v>
      </c>
      <c r="B2365" t="s">
        <v>1</v>
      </c>
      <c r="C2365">
        <v>1988</v>
      </c>
      <c r="D2365">
        <v>0</v>
      </c>
      <c r="E2365">
        <v>6.94</v>
      </c>
      <c r="F2365">
        <v>2444</v>
      </c>
      <c r="G2365">
        <v>132</v>
      </c>
      <c r="H2365">
        <v>0</v>
      </c>
      <c r="I2365">
        <v>0</v>
      </c>
      <c r="J2365">
        <v>26</v>
      </c>
      <c r="K2365">
        <v>2602</v>
      </c>
      <c r="Z2365" s="24">
        <v>7.8200000000000006E-2</v>
      </c>
      <c r="AA2365" s="23">
        <v>82025</v>
      </c>
      <c r="AB2365" s="23">
        <v>51714</v>
      </c>
      <c r="AC2365" s="23">
        <v>0</v>
      </c>
      <c r="AD2365" s="23">
        <v>125</v>
      </c>
      <c r="AE2365" s="23">
        <v>269420</v>
      </c>
      <c r="AF2365" s="23">
        <v>403284</v>
      </c>
      <c r="AG2365">
        <f t="shared" si="36"/>
        <v>1.0961335770027588E-4</v>
      </c>
    </row>
    <row r="2366" spans="1:33">
      <c r="A2366" t="s">
        <v>129</v>
      </c>
      <c r="B2366" t="s">
        <v>1</v>
      </c>
      <c r="C2366">
        <v>1989</v>
      </c>
      <c r="D2366">
        <v>0</v>
      </c>
      <c r="E2366">
        <v>19.739999999999998</v>
      </c>
      <c r="F2366">
        <v>2378</v>
      </c>
      <c r="G2366">
        <v>127</v>
      </c>
      <c r="H2366">
        <v>0</v>
      </c>
      <c r="I2366">
        <v>0</v>
      </c>
      <c r="J2366">
        <v>16</v>
      </c>
      <c r="K2366">
        <v>2521</v>
      </c>
      <c r="Z2366" s="24">
        <v>7.8200000000000006E-2</v>
      </c>
      <c r="AA2366" s="23">
        <v>87163</v>
      </c>
      <c r="AB2366" s="23">
        <v>61358</v>
      </c>
      <c r="AC2366" s="23">
        <v>0</v>
      </c>
      <c r="AD2366" s="23">
        <v>320</v>
      </c>
      <c r="AE2366" s="23">
        <v>270633</v>
      </c>
      <c r="AF2366" s="23">
        <v>419474</v>
      </c>
      <c r="AG2366">
        <f t="shared" si="36"/>
        <v>1.1401383047174082E-4</v>
      </c>
    </row>
    <row r="2367" spans="1:33">
      <c r="A2367" t="s">
        <v>129</v>
      </c>
      <c r="B2367" t="s">
        <v>1</v>
      </c>
      <c r="C2367">
        <v>1990</v>
      </c>
      <c r="D2367">
        <v>0</v>
      </c>
      <c r="E2367">
        <v>26.52</v>
      </c>
      <c r="F2367">
        <v>2541</v>
      </c>
      <c r="G2367">
        <v>121</v>
      </c>
      <c r="H2367">
        <v>0</v>
      </c>
      <c r="I2367">
        <v>0</v>
      </c>
      <c r="J2367">
        <v>45</v>
      </c>
      <c r="K2367">
        <v>2707</v>
      </c>
      <c r="Z2367" s="24">
        <v>7.8299999999999995E-2</v>
      </c>
      <c r="AA2367" s="23">
        <v>28501</v>
      </c>
      <c r="AB2367" s="23">
        <v>16586</v>
      </c>
      <c r="AC2367" s="23">
        <v>0</v>
      </c>
      <c r="AD2367" s="23">
        <v>0</v>
      </c>
      <c r="AE2367" s="23">
        <v>0</v>
      </c>
      <c r="AF2367" s="23">
        <v>45087</v>
      </c>
      <c r="AG2367">
        <f t="shared" si="36"/>
        <v>1.2254732294443466E-5</v>
      </c>
    </row>
    <row r="2368" spans="1:33">
      <c r="A2368" t="s">
        <v>129</v>
      </c>
      <c r="B2368" t="s">
        <v>1</v>
      </c>
      <c r="C2368">
        <v>1991</v>
      </c>
      <c r="D2368">
        <v>0</v>
      </c>
      <c r="E2368">
        <v>42.39</v>
      </c>
      <c r="F2368">
        <v>2435</v>
      </c>
      <c r="G2368">
        <v>154</v>
      </c>
      <c r="H2368">
        <v>0</v>
      </c>
      <c r="I2368">
        <v>0</v>
      </c>
      <c r="J2368">
        <v>24</v>
      </c>
      <c r="K2368">
        <v>2613</v>
      </c>
      <c r="Z2368" s="24">
        <v>7.8299999999999995E-2</v>
      </c>
      <c r="AA2368" s="23">
        <v>83984</v>
      </c>
      <c r="AB2368" s="23">
        <v>9976</v>
      </c>
      <c r="AC2368" s="23">
        <v>28231</v>
      </c>
      <c r="AD2368" s="23">
        <v>145</v>
      </c>
      <c r="AE2368" s="23">
        <v>873</v>
      </c>
      <c r="AF2368" s="23">
        <v>123209</v>
      </c>
      <c r="AG2368">
        <f t="shared" si="36"/>
        <v>3.3488440376740189E-5</v>
      </c>
    </row>
    <row r="2369" spans="1:33">
      <c r="A2369" t="s">
        <v>129</v>
      </c>
      <c r="B2369" t="s">
        <v>1</v>
      </c>
      <c r="C2369">
        <v>1992</v>
      </c>
      <c r="D2369">
        <v>0</v>
      </c>
      <c r="E2369">
        <v>7.64</v>
      </c>
      <c r="F2369">
        <v>2445</v>
      </c>
      <c r="G2369">
        <v>183</v>
      </c>
      <c r="H2369">
        <v>0</v>
      </c>
      <c r="I2369">
        <v>0</v>
      </c>
      <c r="J2369">
        <v>91</v>
      </c>
      <c r="K2369">
        <v>2719</v>
      </c>
      <c r="Z2369" s="24">
        <v>7.8299999999999995E-2</v>
      </c>
      <c r="AA2369" s="23">
        <v>81660</v>
      </c>
      <c r="AB2369" s="23">
        <v>49263</v>
      </c>
      <c r="AC2369" s="23">
        <v>0</v>
      </c>
      <c r="AD2369" s="23">
        <v>127</v>
      </c>
      <c r="AE2369" s="23">
        <v>230776</v>
      </c>
      <c r="AF2369" s="23">
        <v>361826</v>
      </c>
      <c r="AG2369">
        <f t="shared" si="36"/>
        <v>9.8344994503278142E-5</v>
      </c>
    </row>
    <row r="2370" spans="1:33">
      <c r="A2370" t="s">
        <v>129</v>
      </c>
      <c r="B2370" t="s">
        <v>1</v>
      </c>
      <c r="C2370">
        <v>1993</v>
      </c>
      <c r="D2370">
        <v>0</v>
      </c>
      <c r="E2370">
        <v>9.34</v>
      </c>
      <c r="F2370">
        <v>2503</v>
      </c>
      <c r="G2370">
        <v>186</v>
      </c>
      <c r="H2370">
        <v>0</v>
      </c>
      <c r="I2370">
        <v>0</v>
      </c>
      <c r="J2370">
        <v>29</v>
      </c>
      <c r="K2370">
        <v>2718</v>
      </c>
      <c r="Z2370" s="24">
        <v>7.8399999999999997E-2</v>
      </c>
      <c r="AA2370" s="23">
        <v>112091</v>
      </c>
      <c r="AB2370" s="23">
        <v>15998</v>
      </c>
      <c r="AC2370" s="23">
        <v>16896</v>
      </c>
      <c r="AD2370" s="23">
        <v>120</v>
      </c>
      <c r="AE2370" s="23">
        <v>2478</v>
      </c>
      <c r="AF2370" s="23">
        <v>147583</v>
      </c>
      <c r="AG2370">
        <f t="shared" si="36"/>
        <v>4.0113339903095125E-5</v>
      </c>
    </row>
    <row r="2371" spans="1:33">
      <c r="A2371" t="s">
        <v>129</v>
      </c>
      <c r="B2371" t="s">
        <v>1</v>
      </c>
      <c r="C2371">
        <v>1994</v>
      </c>
      <c r="D2371">
        <v>0</v>
      </c>
      <c r="E2371">
        <v>5.72</v>
      </c>
      <c r="F2371">
        <v>2652</v>
      </c>
      <c r="G2371">
        <v>195</v>
      </c>
      <c r="H2371">
        <v>0</v>
      </c>
      <c r="I2371">
        <v>0</v>
      </c>
      <c r="J2371">
        <v>122</v>
      </c>
      <c r="K2371">
        <v>2969</v>
      </c>
      <c r="Z2371" s="24">
        <v>7.8399999999999997E-2</v>
      </c>
      <c r="AA2371" s="23">
        <v>200317</v>
      </c>
      <c r="AB2371" s="23">
        <v>35483</v>
      </c>
      <c r="AC2371" s="23">
        <v>0</v>
      </c>
      <c r="AD2371" s="23">
        <v>248</v>
      </c>
      <c r="AE2371" s="23">
        <v>1408</v>
      </c>
      <c r="AF2371" s="23">
        <v>237456</v>
      </c>
      <c r="AG2371">
        <f t="shared" ref="AG2371:AG2434" si="37">AF2371/AF$3340</f>
        <v>6.4540992119887494E-5</v>
      </c>
    </row>
    <row r="2372" spans="1:33">
      <c r="A2372" t="s">
        <v>129</v>
      </c>
      <c r="B2372" t="s">
        <v>1</v>
      </c>
      <c r="C2372">
        <v>1995</v>
      </c>
      <c r="D2372">
        <v>0</v>
      </c>
      <c r="E2372">
        <v>9.32</v>
      </c>
      <c r="F2372">
        <v>2510</v>
      </c>
      <c r="G2372">
        <v>203</v>
      </c>
      <c r="H2372">
        <v>0</v>
      </c>
      <c r="I2372">
        <v>0</v>
      </c>
      <c r="J2372">
        <v>49</v>
      </c>
      <c r="K2372">
        <v>2762</v>
      </c>
      <c r="Z2372" s="24">
        <v>7.85E-2</v>
      </c>
      <c r="AA2372" s="23">
        <v>109495</v>
      </c>
      <c r="AB2372" s="23">
        <v>17831</v>
      </c>
      <c r="AC2372" s="23">
        <v>14678</v>
      </c>
      <c r="AD2372" s="23">
        <v>0</v>
      </c>
      <c r="AE2372" s="23">
        <v>2240</v>
      </c>
      <c r="AF2372" s="23">
        <v>144244</v>
      </c>
      <c r="AG2372">
        <f t="shared" si="37"/>
        <v>3.9205793356836852E-5</v>
      </c>
    </row>
    <row r="2373" spans="1:33">
      <c r="A2373" t="s">
        <v>129</v>
      </c>
      <c r="B2373" t="s">
        <v>1</v>
      </c>
      <c r="C2373">
        <v>1996</v>
      </c>
      <c r="D2373">
        <v>0</v>
      </c>
      <c r="E2373">
        <v>9.51</v>
      </c>
      <c r="F2373">
        <v>2574</v>
      </c>
      <c r="G2373">
        <v>219</v>
      </c>
      <c r="H2373">
        <v>0</v>
      </c>
      <c r="I2373">
        <v>0</v>
      </c>
      <c r="J2373">
        <v>89</v>
      </c>
      <c r="K2373">
        <v>2882</v>
      </c>
      <c r="Z2373" s="24">
        <v>7.85E-2</v>
      </c>
      <c r="AA2373" s="23">
        <v>476221</v>
      </c>
      <c r="AB2373" s="23">
        <v>58243</v>
      </c>
      <c r="AC2373" s="23">
        <v>116783</v>
      </c>
      <c r="AD2373" s="23">
        <v>270</v>
      </c>
      <c r="AE2373" s="23">
        <v>0</v>
      </c>
      <c r="AF2373" s="23">
        <v>651517</v>
      </c>
      <c r="AG2373">
        <f t="shared" si="37"/>
        <v>1.7708355890342945E-4</v>
      </c>
    </row>
    <row r="2374" spans="1:33">
      <c r="A2374" t="s">
        <v>129</v>
      </c>
      <c r="B2374" t="s">
        <v>1</v>
      </c>
      <c r="C2374">
        <v>1997</v>
      </c>
      <c r="D2374">
        <v>0</v>
      </c>
      <c r="E2374">
        <v>23.06</v>
      </c>
      <c r="F2374">
        <v>2751</v>
      </c>
      <c r="G2374">
        <v>216</v>
      </c>
      <c r="H2374">
        <v>0</v>
      </c>
      <c r="I2374">
        <v>0</v>
      </c>
      <c r="J2374">
        <v>46</v>
      </c>
      <c r="K2374">
        <v>3013</v>
      </c>
      <c r="Z2374" s="24">
        <v>7.8600000000000003E-2</v>
      </c>
      <c r="AA2374" s="23">
        <v>8009</v>
      </c>
      <c r="AB2374" s="23">
        <v>6209</v>
      </c>
      <c r="AC2374" s="23">
        <v>0</v>
      </c>
      <c r="AD2374" s="23">
        <v>0</v>
      </c>
      <c r="AE2374" s="23">
        <v>218</v>
      </c>
      <c r="AF2374" s="23">
        <v>14436</v>
      </c>
      <c r="AG2374">
        <f t="shared" si="37"/>
        <v>3.9237322377311836E-6</v>
      </c>
    </row>
    <row r="2375" spans="1:33">
      <c r="A2375" t="s">
        <v>129</v>
      </c>
      <c r="B2375" t="s">
        <v>1</v>
      </c>
      <c r="C2375">
        <v>1998</v>
      </c>
      <c r="D2375">
        <v>0</v>
      </c>
      <c r="E2375">
        <v>7.78</v>
      </c>
      <c r="F2375">
        <v>2773</v>
      </c>
      <c r="G2375">
        <v>202</v>
      </c>
      <c r="H2375">
        <v>0</v>
      </c>
      <c r="I2375">
        <v>0</v>
      </c>
      <c r="J2375">
        <v>58</v>
      </c>
      <c r="K2375">
        <v>3033</v>
      </c>
      <c r="Z2375" s="24">
        <v>7.8700000000000006E-2</v>
      </c>
      <c r="AA2375" s="23">
        <v>45168</v>
      </c>
      <c r="AB2375" s="23">
        <v>990</v>
      </c>
      <c r="AC2375" s="23">
        <v>0</v>
      </c>
      <c r="AD2375" s="23">
        <v>21</v>
      </c>
      <c r="AE2375" s="23">
        <v>2291</v>
      </c>
      <c r="AF2375" s="23">
        <v>48470</v>
      </c>
      <c r="AG2375">
        <f t="shared" si="37"/>
        <v>1.3174238124330178E-5</v>
      </c>
    </row>
    <row r="2376" spans="1:33">
      <c r="A2376" t="s">
        <v>129</v>
      </c>
      <c r="B2376" t="s">
        <v>1</v>
      </c>
      <c r="C2376">
        <v>1999</v>
      </c>
      <c r="D2376">
        <v>0</v>
      </c>
      <c r="E2376">
        <v>8.7799999999999994</v>
      </c>
      <c r="F2376">
        <v>2679</v>
      </c>
      <c r="G2376">
        <v>250</v>
      </c>
      <c r="H2376">
        <v>0</v>
      </c>
      <c r="I2376">
        <v>0</v>
      </c>
      <c r="J2376">
        <v>51</v>
      </c>
      <c r="K2376">
        <v>2980</v>
      </c>
      <c r="Z2376" s="24">
        <v>7.8700000000000006E-2</v>
      </c>
      <c r="AA2376" s="23">
        <v>255900</v>
      </c>
      <c r="AB2376" s="23">
        <v>183103</v>
      </c>
      <c r="AC2376" s="23">
        <v>56215</v>
      </c>
      <c r="AD2376" s="23">
        <v>554</v>
      </c>
      <c r="AE2376" s="23">
        <v>0</v>
      </c>
      <c r="AF2376" s="23">
        <v>495772</v>
      </c>
      <c r="AG2376">
        <f t="shared" si="37"/>
        <v>1.3475177188725855E-4</v>
      </c>
    </row>
    <row r="2377" spans="1:33">
      <c r="A2377" t="s">
        <v>129</v>
      </c>
      <c r="B2377" t="s">
        <v>1</v>
      </c>
      <c r="C2377">
        <v>2000</v>
      </c>
      <c r="D2377">
        <v>0</v>
      </c>
      <c r="E2377">
        <v>0</v>
      </c>
      <c r="F2377">
        <v>2502</v>
      </c>
      <c r="G2377">
        <v>278</v>
      </c>
      <c r="H2377">
        <v>0</v>
      </c>
      <c r="I2377">
        <v>0</v>
      </c>
      <c r="J2377">
        <v>32</v>
      </c>
      <c r="K2377">
        <v>2812</v>
      </c>
      <c r="Z2377" s="24">
        <v>7.8700000000000006E-2</v>
      </c>
      <c r="AA2377" s="23">
        <v>236707</v>
      </c>
      <c r="AB2377" s="23">
        <v>170837</v>
      </c>
      <c r="AC2377" s="23">
        <v>59156</v>
      </c>
      <c r="AD2377" s="23">
        <v>2001</v>
      </c>
      <c r="AE2377" s="23">
        <v>62335</v>
      </c>
      <c r="AF2377" s="23">
        <v>531036</v>
      </c>
      <c r="AG2377">
        <f t="shared" si="37"/>
        <v>1.443365941116526E-4</v>
      </c>
    </row>
    <row r="2378" spans="1:33">
      <c r="A2378" t="s">
        <v>129</v>
      </c>
      <c r="B2378" t="s">
        <v>1</v>
      </c>
      <c r="C2378">
        <v>2001</v>
      </c>
      <c r="D2378">
        <v>0</v>
      </c>
      <c r="E2378">
        <v>8.8800000000000008</v>
      </c>
      <c r="F2378">
        <v>2382</v>
      </c>
      <c r="G2378">
        <v>295</v>
      </c>
      <c r="H2378">
        <v>0</v>
      </c>
      <c r="I2378">
        <v>0</v>
      </c>
      <c r="J2378">
        <v>21</v>
      </c>
      <c r="K2378">
        <v>2698</v>
      </c>
      <c r="Z2378" s="24">
        <v>7.8700000000000006E-2</v>
      </c>
      <c r="AA2378" s="23">
        <v>530529</v>
      </c>
      <c r="AB2378" s="23">
        <v>84585</v>
      </c>
      <c r="AC2378" s="23">
        <v>109513</v>
      </c>
      <c r="AD2378" s="23">
        <v>0</v>
      </c>
      <c r="AE2378" s="23">
        <v>0</v>
      </c>
      <c r="AF2378" s="23">
        <v>724627</v>
      </c>
      <c r="AG2378">
        <f t="shared" si="37"/>
        <v>1.9695499585968649E-4</v>
      </c>
    </row>
    <row r="2379" spans="1:33">
      <c r="A2379" t="s">
        <v>129</v>
      </c>
      <c r="B2379" t="s">
        <v>1</v>
      </c>
      <c r="C2379">
        <v>2002</v>
      </c>
      <c r="D2379">
        <v>0</v>
      </c>
      <c r="E2379">
        <v>9.43</v>
      </c>
      <c r="F2379">
        <v>2375</v>
      </c>
      <c r="G2379">
        <v>300</v>
      </c>
      <c r="H2379">
        <v>0</v>
      </c>
      <c r="I2379">
        <v>0</v>
      </c>
      <c r="J2379">
        <v>15</v>
      </c>
      <c r="K2379">
        <v>2690</v>
      </c>
      <c r="Z2379" s="24">
        <v>7.8799999999999995E-2</v>
      </c>
      <c r="AA2379" s="23">
        <v>11396</v>
      </c>
      <c r="AB2379" s="23">
        <v>16027</v>
      </c>
      <c r="AC2379" s="23">
        <v>0</v>
      </c>
      <c r="AD2379" s="23">
        <v>0</v>
      </c>
      <c r="AE2379" s="23">
        <v>0</v>
      </c>
      <c r="AF2379" s="23">
        <v>27423</v>
      </c>
      <c r="AG2379">
        <f t="shared" si="37"/>
        <v>7.4536235214257579E-6</v>
      </c>
    </row>
    <row r="2380" spans="1:33">
      <c r="A2380" t="s">
        <v>129</v>
      </c>
      <c r="B2380" t="s">
        <v>1</v>
      </c>
      <c r="C2380">
        <v>2003</v>
      </c>
      <c r="D2380">
        <v>0</v>
      </c>
      <c r="E2380">
        <v>8.98</v>
      </c>
      <c r="F2380">
        <v>2340</v>
      </c>
      <c r="G2380">
        <v>318</v>
      </c>
      <c r="H2380">
        <v>37</v>
      </c>
      <c r="I2380">
        <v>0</v>
      </c>
      <c r="J2380">
        <v>0</v>
      </c>
      <c r="K2380">
        <v>2695</v>
      </c>
      <c r="Z2380" s="24">
        <v>7.8799999999999995E-2</v>
      </c>
      <c r="AA2380" s="23">
        <v>29452</v>
      </c>
      <c r="AB2380" s="23">
        <v>53426</v>
      </c>
      <c r="AC2380" s="23">
        <v>0</v>
      </c>
      <c r="AD2380" s="23">
        <v>0</v>
      </c>
      <c r="AE2380" s="23">
        <v>0</v>
      </c>
      <c r="AF2380" s="23">
        <v>82878</v>
      </c>
      <c r="AG2380">
        <f t="shared" si="37"/>
        <v>2.252639792177092E-5</v>
      </c>
    </row>
    <row r="2381" spans="1:33">
      <c r="A2381" t="s">
        <v>129</v>
      </c>
      <c r="B2381" t="s">
        <v>1</v>
      </c>
      <c r="C2381">
        <v>2004</v>
      </c>
      <c r="D2381">
        <v>0</v>
      </c>
      <c r="E2381">
        <v>10.09</v>
      </c>
      <c r="F2381">
        <v>2299</v>
      </c>
      <c r="G2381">
        <v>317</v>
      </c>
      <c r="H2381">
        <v>31</v>
      </c>
      <c r="I2381">
        <v>0</v>
      </c>
      <c r="J2381">
        <v>0</v>
      </c>
      <c r="K2381">
        <v>2647</v>
      </c>
      <c r="Z2381" s="24">
        <v>7.8799999999999995E-2</v>
      </c>
      <c r="AA2381" s="23">
        <v>42199</v>
      </c>
      <c r="AB2381" s="23">
        <v>23973</v>
      </c>
      <c r="AC2381" s="23">
        <v>67433</v>
      </c>
      <c r="AD2381" s="23">
        <v>704</v>
      </c>
      <c r="AE2381" s="23">
        <v>32603</v>
      </c>
      <c r="AF2381" s="23">
        <v>166912</v>
      </c>
      <c r="AG2381">
        <f t="shared" si="37"/>
        <v>4.5366998840689059E-5</v>
      </c>
    </row>
    <row r="2382" spans="1:33">
      <c r="A2382" t="s">
        <v>129</v>
      </c>
      <c r="B2382" t="s">
        <v>1</v>
      </c>
      <c r="C2382">
        <v>2005</v>
      </c>
      <c r="D2382">
        <v>0</v>
      </c>
      <c r="E2382">
        <v>10.130000000000001</v>
      </c>
      <c r="F2382">
        <v>2270</v>
      </c>
      <c r="G2382">
        <v>319</v>
      </c>
      <c r="H2382">
        <v>37</v>
      </c>
      <c r="I2382">
        <v>0</v>
      </c>
      <c r="J2382">
        <v>0</v>
      </c>
      <c r="K2382">
        <v>2626</v>
      </c>
      <c r="Z2382" s="24">
        <v>7.8799999999999995E-2</v>
      </c>
      <c r="AA2382" s="23">
        <v>11354201</v>
      </c>
      <c r="AB2382" s="23">
        <v>9416192</v>
      </c>
      <c r="AC2382" s="23">
        <v>19321651</v>
      </c>
      <c r="AD2382" s="23">
        <v>102525</v>
      </c>
      <c r="AE2382" s="23">
        <v>589227</v>
      </c>
      <c r="AF2382" s="23">
        <v>40783796</v>
      </c>
      <c r="AG2382">
        <f t="shared" si="37"/>
        <v>1.1085113268374348E-2</v>
      </c>
    </row>
    <row r="2383" spans="1:33">
      <c r="A2383" t="s">
        <v>129</v>
      </c>
      <c r="B2383" t="s">
        <v>1</v>
      </c>
      <c r="C2383">
        <v>2006</v>
      </c>
      <c r="D2383">
        <v>0</v>
      </c>
      <c r="E2383">
        <v>2.02</v>
      </c>
      <c r="F2383">
        <v>2367</v>
      </c>
      <c r="G2383">
        <v>297</v>
      </c>
      <c r="H2383">
        <v>55</v>
      </c>
      <c r="I2383">
        <v>0</v>
      </c>
      <c r="J2383">
        <v>0</v>
      </c>
      <c r="K2383">
        <v>2719</v>
      </c>
      <c r="Z2383" s="24">
        <v>7.8899999999999998E-2</v>
      </c>
      <c r="AA2383" s="23">
        <v>52688</v>
      </c>
      <c r="AB2383" s="23">
        <v>8293</v>
      </c>
      <c r="AC2383" s="23">
        <v>0</v>
      </c>
      <c r="AD2383" s="23">
        <v>0</v>
      </c>
      <c r="AE2383" s="23">
        <v>11551</v>
      </c>
      <c r="AF2383" s="23">
        <v>72532</v>
      </c>
      <c r="AG2383">
        <f t="shared" si="37"/>
        <v>1.9714335457683443E-5</v>
      </c>
    </row>
    <row r="2384" spans="1:33">
      <c r="A2384" t="s">
        <v>130</v>
      </c>
      <c r="B2384" t="s">
        <v>1</v>
      </c>
      <c r="C2384">
        <v>1988</v>
      </c>
      <c r="D2384">
        <v>0</v>
      </c>
      <c r="E2384">
        <v>1.5</v>
      </c>
      <c r="F2384">
        <v>35333</v>
      </c>
      <c r="G2384">
        <v>746</v>
      </c>
      <c r="H2384">
        <v>0</v>
      </c>
      <c r="I2384">
        <v>7</v>
      </c>
      <c r="J2384">
        <v>2026</v>
      </c>
      <c r="K2384">
        <v>38112</v>
      </c>
      <c r="Z2384" s="24">
        <v>7.8899999999999998E-2</v>
      </c>
      <c r="AA2384" s="23">
        <v>152865</v>
      </c>
      <c r="AB2384" s="23">
        <v>44200</v>
      </c>
      <c r="AC2384" s="23">
        <v>0</v>
      </c>
      <c r="AD2384" s="23">
        <v>0</v>
      </c>
      <c r="AE2384" s="23">
        <v>0</v>
      </c>
      <c r="AF2384" s="23">
        <v>197065</v>
      </c>
      <c r="AG2384">
        <f t="shared" si="37"/>
        <v>5.3562641550879444E-5</v>
      </c>
    </row>
    <row r="2385" spans="1:33">
      <c r="A2385" t="s">
        <v>130</v>
      </c>
      <c r="B2385" t="s">
        <v>1</v>
      </c>
      <c r="C2385">
        <v>1989</v>
      </c>
      <c r="D2385">
        <v>0</v>
      </c>
      <c r="E2385">
        <v>1.5</v>
      </c>
      <c r="F2385">
        <v>38473</v>
      </c>
      <c r="G2385">
        <v>794</v>
      </c>
      <c r="H2385">
        <v>0</v>
      </c>
      <c r="I2385">
        <v>11</v>
      </c>
      <c r="J2385">
        <v>1970</v>
      </c>
      <c r="K2385">
        <v>41248</v>
      </c>
      <c r="Z2385" s="24">
        <v>7.8899999999999998E-2</v>
      </c>
      <c r="AA2385" s="23">
        <v>172688</v>
      </c>
      <c r="AB2385" s="23">
        <v>65432</v>
      </c>
      <c r="AC2385" s="23">
        <v>8117</v>
      </c>
      <c r="AD2385" s="23">
        <v>285</v>
      </c>
      <c r="AE2385" s="23">
        <v>4394</v>
      </c>
      <c r="AF2385" s="23">
        <v>250916</v>
      </c>
      <c r="AG2385">
        <f t="shared" si="37"/>
        <v>6.8199445702587808E-5</v>
      </c>
    </row>
    <row r="2386" spans="1:33">
      <c r="A2386" t="s">
        <v>130</v>
      </c>
      <c r="B2386" t="s">
        <v>1</v>
      </c>
      <c r="C2386">
        <v>1990</v>
      </c>
      <c r="D2386">
        <v>0</v>
      </c>
      <c r="E2386">
        <v>9.07</v>
      </c>
      <c r="F2386">
        <v>36712</v>
      </c>
      <c r="G2386">
        <v>798</v>
      </c>
      <c r="H2386">
        <v>0</v>
      </c>
      <c r="I2386">
        <v>10</v>
      </c>
      <c r="J2386">
        <v>1933</v>
      </c>
      <c r="K2386">
        <v>39453</v>
      </c>
      <c r="Z2386" s="24">
        <v>7.9000000000000001E-2</v>
      </c>
      <c r="AA2386" s="23">
        <v>2098</v>
      </c>
      <c r="AB2386" s="23">
        <v>644</v>
      </c>
      <c r="AC2386" s="23">
        <v>438</v>
      </c>
      <c r="AD2386" s="23">
        <v>0</v>
      </c>
      <c r="AE2386" s="23">
        <v>16138</v>
      </c>
      <c r="AF2386" s="23">
        <v>19318</v>
      </c>
      <c r="AG2386">
        <f t="shared" si="37"/>
        <v>5.2506691166868249E-6</v>
      </c>
    </row>
    <row r="2387" spans="1:33">
      <c r="A2387" t="s">
        <v>130</v>
      </c>
      <c r="B2387" t="s">
        <v>1</v>
      </c>
      <c r="C2387">
        <v>1991</v>
      </c>
      <c r="D2387">
        <v>0</v>
      </c>
      <c r="E2387">
        <v>1.5</v>
      </c>
      <c r="F2387">
        <v>40373</v>
      </c>
      <c r="G2387">
        <v>2747</v>
      </c>
      <c r="H2387">
        <v>0</v>
      </c>
      <c r="I2387">
        <v>11</v>
      </c>
      <c r="J2387">
        <v>1849</v>
      </c>
      <c r="K2387">
        <v>44980</v>
      </c>
      <c r="Z2387" s="24">
        <v>7.9000000000000001E-2</v>
      </c>
      <c r="AA2387" s="23">
        <v>66232</v>
      </c>
      <c r="AB2387" s="23">
        <v>20974</v>
      </c>
      <c r="AC2387" s="23">
        <v>37578</v>
      </c>
      <c r="AD2387" s="23">
        <v>158</v>
      </c>
      <c r="AE2387" s="23">
        <v>73002</v>
      </c>
      <c r="AF2387" s="23">
        <v>197944</v>
      </c>
      <c r="AG2387">
        <f t="shared" si="37"/>
        <v>5.3801555421547617E-5</v>
      </c>
    </row>
    <row r="2388" spans="1:33">
      <c r="A2388" t="s">
        <v>130</v>
      </c>
      <c r="B2388" t="s">
        <v>1</v>
      </c>
      <c r="C2388">
        <v>1992</v>
      </c>
      <c r="D2388">
        <v>0</v>
      </c>
      <c r="E2388">
        <v>10.58</v>
      </c>
      <c r="F2388">
        <v>38816</v>
      </c>
      <c r="G2388">
        <v>819</v>
      </c>
      <c r="H2388">
        <v>0</v>
      </c>
      <c r="I2388">
        <v>15</v>
      </c>
      <c r="J2388">
        <v>2038</v>
      </c>
      <c r="K2388">
        <v>41688</v>
      </c>
      <c r="Z2388" s="24">
        <v>7.9000000000000001E-2</v>
      </c>
      <c r="AA2388" s="23">
        <v>10765282</v>
      </c>
      <c r="AB2388" s="23">
        <v>8803026</v>
      </c>
      <c r="AC2388" s="23">
        <v>18877759</v>
      </c>
      <c r="AD2388" s="23">
        <v>100417</v>
      </c>
      <c r="AE2388" s="23">
        <v>649454</v>
      </c>
      <c r="AF2388" s="23">
        <v>39195938</v>
      </c>
      <c r="AG2388">
        <f t="shared" si="37"/>
        <v>1.0653530446017783E-2</v>
      </c>
    </row>
    <row r="2389" spans="1:33">
      <c r="A2389" t="s">
        <v>130</v>
      </c>
      <c r="B2389" t="s">
        <v>1</v>
      </c>
      <c r="C2389">
        <v>1993</v>
      </c>
      <c r="D2389">
        <v>0</v>
      </c>
      <c r="E2389">
        <v>7.87</v>
      </c>
      <c r="F2389">
        <v>45168</v>
      </c>
      <c r="G2389">
        <v>990</v>
      </c>
      <c r="H2389">
        <v>0</v>
      </c>
      <c r="I2389">
        <v>21</v>
      </c>
      <c r="J2389">
        <v>2291</v>
      </c>
      <c r="K2389">
        <v>48470</v>
      </c>
      <c r="Z2389" s="24">
        <v>7.9100000000000004E-2</v>
      </c>
      <c r="AA2389" s="23">
        <v>31364</v>
      </c>
      <c r="AB2389" s="23">
        <v>13074</v>
      </c>
      <c r="AC2389" s="23">
        <v>0</v>
      </c>
      <c r="AD2389" s="23">
        <v>0</v>
      </c>
      <c r="AE2389" s="23">
        <v>2522</v>
      </c>
      <c r="AF2389" s="23">
        <v>46960</v>
      </c>
      <c r="AG2389">
        <f t="shared" si="37"/>
        <v>1.2763817254354141E-5</v>
      </c>
    </row>
    <row r="2390" spans="1:33">
      <c r="A2390" t="s">
        <v>130</v>
      </c>
      <c r="B2390" t="s">
        <v>1</v>
      </c>
      <c r="C2390">
        <v>1994</v>
      </c>
      <c r="D2390">
        <v>0</v>
      </c>
      <c r="E2390">
        <v>8.16</v>
      </c>
      <c r="F2390">
        <v>45679</v>
      </c>
      <c r="G2390">
        <v>1274</v>
      </c>
      <c r="H2390">
        <v>0</v>
      </c>
      <c r="I2390">
        <v>22</v>
      </c>
      <c r="J2390">
        <v>2195</v>
      </c>
      <c r="K2390">
        <v>49170</v>
      </c>
      <c r="Z2390" s="24">
        <v>7.9100000000000004E-2</v>
      </c>
      <c r="AA2390" s="23">
        <v>45544</v>
      </c>
      <c r="AB2390" s="23">
        <v>14003</v>
      </c>
      <c r="AC2390" s="23">
        <v>0</v>
      </c>
      <c r="AD2390" s="23">
        <v>14</v>
      </c>
      <c r="AE2390" s="23">
        <v>0</v>
      </c>
      <c r="AF2390" s="23">
        <v>59561</v>
      </c>
      <c r="AG2390">
        <f t="shared" si="37"/>
        <v>1.6188793004399212E-5</v>
      </c>
    </row>
    <row r="2391" spans="1:33">
      <c r="A2391" t="s">
        <v>130</v>
      </c>
      <c r="B2391" t="s">
        <v>1</v>
      </c>
      <c r="C2391">
        <v>1995</v>
      </c>
      <c r="D2391">
        <v>0</v>
      </c>
      <c r="E2391">
        <v>4.2300000000000004</v>
      </c>
      <c r="F2391">
        <v>49168</v>
      </c>
      <c r="G2391">
        <v>1427</v>
      </c>
      <c r="H2391">
        <v>0</v>
      </c>
      <c r="I2391">
        <v>22</v>
      </c>
      <c r="J2391">
        <v>2374</v>
      </c>
      <c r="K2391">
        <v>52991</v>
      </c>
      <c r="Z2391" s="24">
        <v>7.9100000000000004E-2</v>
      </c>
      <c r="AA2391" s="23">
        <v>98312</v>
      </c>
      <c r="AB2391" s="23">
        <v>12066</v>
      </c>
      <c r="AC2391" s="23">
        <v>39923</v>
      </c>
      <c r="AD2391" s="23">
        <v>154</v>
      </c>
      <c r="AE2391" s="23">
        <v>1678</v>
      </c>
      <c r="AF2391" s="23">
        <v>152133</v>
      </c>
      <c r="AG2391">
        <f t="shared" si="37"/>
        <v>4.1350038551036165E-5</v>
      </c>
    </row>
    <row r="2392" spans="1:33">
      <c r="A2392" t="s">
        <v>130</v>
      </c>
      <c r="B2392" t="s">
        <v>1</v>
      </c>
      <c r="C2392">
        <v>1996</v>
      </c>
      <c r="D2392">
        <v>0</v>
      </c>
      <c r="E2392">
        <v>8.41</v>
      </c>
      <c r="F2392">
        <v>51393</v>
      </c>
      <c r="G2392">
        <v>1506</v>
      </c>
      <c r="H2392">
        <v>0</v>
      </c>
      <c r="I2392">
        <v>20</v>
      </c>
      <c r="J2392">
        <v>2508</v>
      </c>
      <c r="K2392">
        <v>55427</v>
      </c>
      <c r="Z2392" s="24">
        <v>7.9199999999999993E-2</v>
      </c>
      <c r="AA2392" s="23">
        <v>3626</v>
      </c>
      <c r="AB2392" s="23">
        <v>2189</v>
      </c>
      <c r="AC2392" s="23">
        <v>0</v>
      </c>
      <c r="AD2392" s="23">
        <v>21</v>
      </c>
      <c r="AE2392" s="23">
        <v>0</v>
      </c>
      <c r="AF2392" s="23">
        <v>5836</v>
      </c>
      <c r="AG2392">
        <f t="shared" si="37"/>
        <v>1.5862358921722907E-6</v>
      </c>
    </row>
    <row r="2393" spans="1:33">
      <c r="A2393" t="s">
        <v>130</v>
      </c>
      <c r="B2393" t="s">
        <v>1</v>
      </c>
      <c r="C2393">
        <v>1997</v>
      </c>
      <c r="D2393">
        <v>0</v>
      </c>
      <c r="E2393">
        <v>9.2899999999999991</v>
      </c>
      <c r="F2393">
        <v>51975</v>
      </c>
      <c r="G2393">
        <v>1603</v>
      </c>
      <c r="H2393">
        <v>0</v>
      </c>
      <c r="I2393">
        <v>19</v>
      </c>
      <c r="J2393">
        <v>2376</v>
      </c>
      <c r="K2393">
        <v>55973</v>
      </c>
      <c r="Z2393" s="24">
        <v>7.9199999999999993E-2</v>
      </c>
      <c r="AA2393" s="23">
        <v>6617</v>
      </c>
      <c r="AB2393" s="23">
        <v>6371</v>
      </c>
      <c r="AC2393" s="23">
        <v>0</v>
      </c>
      <c r="AD2393" s="23">
        <v>0</v>
      </c>
      <c r="AE2393" s="23">
        <v>0</v>
      </c>
      <c r="AF2393" s="23">
        <v>12988</v>
      </c>
      <c r="AG2393">
        <f t="shared" si="37"/>
        <v>3.530163085595221E-6</v>
      </c>
    </row>
    <row r="2394" spans="1:33">
      <c r="A2394" t="s">
        <v>130</v>
      </c>
      <c r="B2394" t="s">
        <v>1</v>
      </c>
      <c r="C2394">
        <v>1998</v>
      </c>
      <c r="D2394">
        <v>0</v>
      </c>
      <c r="E2394">
        <v>7.29</v>
      </c>
      <c r="F2394">
        <v>54326</v>
      </c>
      <c r="G2394">
        <v>1748</v>
      </c>
      <c r="H2394">
        <v>0</v>
      </c>
      <c r="I2394">
        <v>22</v>
      </c>
      <c r="J2394">
        <v>2226</v>
      </c>
      <c r="K2394">
        <v>58322</v>
      </c>
      <c r="Z2394" s="24">
        <v>7.9199999999999993E-2</v>
      </c>
      <c r="AA2394" s="23">
        <v>37000</v>
      </c>
      <c r="AB2394" s="23">
        <v>54000</v>
      </c>
      <c r="AC2394" s="23">
        <v>1000</v>
      </c>
      <c r="AD2394" s="23">
        <v>0</v>
      </c>
      <c r="AE2394" s="23">
        <v>0</v>
      </c>
      <c r="AF2394" s="23">
        <v>92000</v>
      </c>
      <c r="AG2394">
        <f t="shared" si="37"/>
        <v>2.5005774859467228E-5</v>
      </c>
    </row>
    <row r="2395" spans="1:33">
      <c r="A2395" t="s">
        <v>130</v>
      </c>
      <c r="B2395" t="s">
        <v>1</v>
      </c>
      <c r="C2395">
        <v>1999</v>
      </c>
      <c r="D2395">
        <v>0</v>
      </c>
      <c r="E2395">
        <v>7.33</v>
      </c>
      <c r="F2395">
        <v>58644</v>
      </c>
      <c r="G2395">
        <v>1732</v>
      </c>
      <c r="H2395">
        <v>0</v>
      </c>
      <c r="I2395">
        <v>22</v>
      </c>
      <c r="J2395">
        <v>2336</v>
      </c>
      <c r="K2395">
        <v>62734</v>
      </c>
      <c r="Z2395" s="24">
        <v>7.9199999999999993E-2</v>
      </c>
      <c r="AA2395" s="23">
        <v>179499</v>
      </c>
      <c r="AB2395" s="23">
        <v>29384</v>
      </c>
      <c r="AC2395" s="23">
        <v>0</v>
      </c>
      <c r="AD2395" s="23">
        <v>0</v>
      </c>
      <c r="AE2395" s="23">
        <v>750</v>
      </c>
      <c r="AF2395" s="23">
        <v>209633</v>
      </c>
      <c r="AG2395">
        <f t="shared" si="37"/>
        <v>5.6978647838203183E-5</v>
      </c>
    </row>
    <row r="2396" spans="1:33">
      <c r="A2396" t="s">
        <v>130</v>
      </c>
      <c r="B2396" t="s">
        <v>1</v>
      </c>
      <c r="C2396">
        <v>2000</v>
      </c>
      <c r="D2396">
        <v>0</v>
      </c>
      <c r="E2396">
        <v>6.16</v>
      </c>
      <c r="F2396">
        <v>61393</v>
      </c>
      <c r="G2396">
        <v>1890</v>
      </c>
      <c r="H2396">
        <v>0</v>
      </c>
      <c r="I2396">
        <v>22</v>
      </c>
      <c r="J2396">
        <v>2373</v>
      </c>
      <c r="K2396">
        <v>65678</v>
      </c>
      <c r="Z2396" s="24">
        <v>7.9299999999999995E-2</v>
      </c>
      <c r="AA2396" s="23">
        <v>48723</v>
      </c>
      <c r="AB2396" s="23">
        <v>45264</v>
      </c>
      <c r="AC2396" s="23">
        <v>0</v>
      </c>
      <c r="AD2396" s="23">
        <v>1163</v>
      </c>
      <c r="AE2396" s="23">
        <v>1111</v>
      </c>
      <c r="AF2396" s="23">
        <v>96261</v>
      </c>
      <c r="AG2396">
        <f t="shared" si="37"/>
        <v>2.6163922758121463E-5</v>
      </c>
    </row>
    <row r="2397" spans="1:33">
      <c r="A2397" t="s">
        <v>130</v>
      </c>
      <c r="B2397" t="s">
        <v>1</v>
      </c>
      <c r="C2397">
        <v>2001</v>
      </c>
      <c r="D2397">
        <v>0</v>
      </c>
      <c r="E2397">
        <v>7.34</v>
      </c>
      <c r="F2397">
        <v>59177</v>
      </c>
      <c r="G2397">
        <v>1786</v>
      </c>
      <c r="H2397">
        <v>0</v>
      </c>
      <c r="I2397">
        <v>0</v>
      </c>
      <c r="J2397">
        <v>2233</v>
      </c>
      <c r="K2397">
        <v>63196</v>
      </c>
      <c r="Z2397" s="24">
        <v>7.9299999999999995E-2</v>
      </c>
      <c r="AA2397" s="23">
        <v>108106</v>
      </c>
      <c r="AB2397" s="23">
        <v>8281</v>
      </c>
      <c r="AC2397" s="23">
        <v>3422</v>
      </c>
      <c r="AD2397" s="23">
        <v>0</v>
      </c>
      <c r="AE2397" s="23">
        <v>0</v>
      </c>
      <c r="AF2397" s="23">
        <v>119809</v>
      </c>
      <c r="AG2397">
        <f t="shared" si="37"/>
        <v>3.2564313914542488E-5</v>
      </c>
    </row>
    <row r="2398" spans="1:33">
      <c r="A2398" t="s">
        <v>130</v>
      </c>
      <c r="B2398" t="s">
        <v>1</v>
      </c>
      <c r="C2398">
        <v>2002</v>
      </c>
      <c r="D2398">
        <v>0</v>
      </c>
      <c r="E2398">
        <v>6.82</v>
      </c>
      <c r="F2398">
        <v>62939</v>
      </c>
      <c r="G2398">
        <v>1937</v>
      </c>
      <c r="H2398">
        <v>0</v>
      </c>
      <c r="I2398">
        <v>0</v>
      </c>
      <c r="J2398">
        <v>1761</v>
      </c>
      <c r="K2398">
        <v>66637</v>
      </c>
      <c r="Z2398" s="24">
        <v>7.9299999999999995E-2</v>
      </c>
      <c r="AA2398" s="23">
        <v>0</v>
      </c>
      <c r="AB2398" s="23">
        <v>0</v>
      </c>
      <c r="AC2398" s="23">
        <v>178805</v>
      </c>
      <c r="AD2398" s="23">
        <v>0</v>
      </c>
      <c r="AE2398" s="23">
        <v>0</v>
      </c>
      <c r="AF2398" s="23">
        <v>178805</v>
      </c>
      <c r="AG2398">
        <f t="shared" si="37"/>
        <v>4.8599538845076496E-5</v>
      </c>
    </row>
    <row r="2399" spans="1:33">
      <c r="A2399" t="s">
        <v>130</v>
      </c>
      <c r="B2399" t="s">
        <v>1</v>
      </c>
      <c r="C2399">
        <v>2003</v>
      </c>
      <c r="D2399">
        <v>0</v>
      </c>
      <c r="E2399">
        <v>9.25</v>
      </c>
      <c r="F2399">
        <v>63193</v>
      </c>
      <c r="G2399">
        <v>3544</v>
      </c>
      <c r="H2399">
        <v>0</v>
      </c>
      <c r="I2399">
        <v>0</v>
      </c>
      <c r="J2399">
        <v>0</v>
      </c>
      <c r="K2399">
        <v>66737</v>
      </c>
      <c r="Z2399" s="24">
        <v>7.9299999999999995E-2</v>
      </c>
      <c r="AA2399" s="23">
        <v>162132</v>
      </c>
      <c r="AB2399" s="23">
        <v>43790</v>
      </c>
      <c r="AC2399" s="23">
        <v>0</v>
      </c>
      <c r="AD2399" s="23">
        <v>0</v>
      </c>
      <c r="AE2399" s="23">
        <v>0</v>
      </c>
      <c r="AF2399" s="23">
        <v>205922</v>
      </c>
      <c r="AG2399">
        <f t="shared" si="37"/>
        <v>5.596999098490446E-5</v>
      </c>
    </row>
    <row r="2400" spans="1:33">
      <c r="A2400" t="s">
        <v>130</v>
      </c>
      <c r="B2400" t="s">
        <v>1</v>
      </c>
      <c r="C2400">
        <v>2004</v>
      </c>
      <c r="D2400">
        <v>0</v>
      </c>
      <c r="E2400">
        <v>6.48</v>
      </c>
      <c r="F2400">
        <v>66109</v>
      </c>
      <c r="G2400">
        <v>3734</v>
      </c>
      <c r="H2400">
        <v>52</v>
      </c>
      <c r="I2400">
        <v>0</v>
      </c>
      <c r="J2400">
        <v>0</v>
      </c>
      <c r="K2400">
        <v>69895</v>
      </c>
      <c r="Z2400" s="24">
        <v>7.9500000000000001E-2</v>
      </c>
      <c r="AA2400" s="23">
        <v>3937</v>
      </c>
      <c r="AB2400" s="23">
        <v>3542</v>
      </c>
      <c r="AC2400" s="23">
        <v>15108</v>
      </c>
      <c r="AD2400" s="23">
        <v>0</v>
      </c>
      <c r="AE2400" s="23">
        <v>0</v>
      </c>
      <c r="AF2400" s="23">
        <v>22587</v>
      </c>
      <c r="AG2400">
        <f t="shared" si="37"/>
        <v>6.1391895298998506E-6</v>
      </c>
    </row>
    <row r="2401" spans="1:33">
      <c r="A2401" t="s">
        <v>130</v>
      </c>
      <c r="B2401" t="s">
        <v>1</v>
      </c>
      <c r="C2401">
        <v>2005</v>
      </c>
      <c r="D2401">
        <v>0</v>
      </c>
      <c r="E2401">
        <v>6.9</v>
      </c>
      <c r="F2401">
        <v>69585</v>
      </c>
      <c r="G2401">
        <v>3585</v>
      </c>
      <c r="H2401">
        <v>33</v>
      </c>
      <c r="I2401">
        <v>0</v>
      </c>
      <c r="J2401">
        <v>0</v>
      </c>
      <c r="K2401">
        <v>73203</v>
      </c>
      <c r="Z2401" s="24">
        <v>7.9500000000000001E-2</v>
      </c>
      <c r="AA2401" s="23">
        <v>31391</v>
      </c>
      <c r="AB2401" s="23">
        <v>5260</v>
      </c>
      <c r="AC2401" s="23">
        <v>0</v>
      </c>
      <c r="AD2401" s="23">
        <v>0</v>
      </c>
      <c r="AE2401" s="23">
        <v>3360</v>
      </c>
      <c r="AF2401" s="23">
        <v>40011</v>
      </c>
      <c r="AG2401">
        <f t="shared" si="37"/>
        <v>1.0875065846762426E-5</v>
      </c>
    </row>
    <row r="2402" spans="1:33">
      <c r="A2402" t="s">
        <v>130</v>
      </c>
      <c r="B2402" t="s">
        <v>1</v>
      </c>
      <c r="C2402">
        <v>2006</v>
      </c>
      <c r="D2402">
        <v>0</v>
      </c>
      <c r="E2402">
        <v>6.68</v>
      </c>
      <c r="F2402">
        <v>73507</v>
      </c>
      <c r="G2402">
        <v>3641</v>
      </c>
      <c r="H2402">
        <v>32</v>
      </c>
      <c r="I2402">
        <v>0</v>
      </c>
      <c r="J2402">
        <v>0</v>
      </c>
      <c r="K2402">
        <v>77180</v>
      </c>
      <c r="Z2402" s="24">
        <v>7.9600000000000004E-2</v>
      </c>
      <c r="AA2402" s="23">
        <v>9779</v>
      </c>
      <c r="AB2402" s="23">
        <v>10451</v>
      </c>
      <c r="AC2402" s="23">
        <v>1430</v>
      </c>
      <c r="AD2402" s="23">
        <v>0</v>
      </c>
      <c r="AE2402" s="23">
        <v>2964</v>
      </c>
      <c r="AF2402" s="23">
        <v>24624</v>
      </c>
      <c r="AG2402">
        <f t="shared" si="37"/>
        <v>6.6928500015165327E-6</v>
      </c>
    </row>
    <row r="2403" spans="1:33">
      <c r="A2403" t="s">
        <v>131</v>
      </c>
      <c r="B2403" t="s">
        <v>1</v>
      </c>
      <c r="C2403">
        <v>1988</v>
      </c>
      <c r="D2403">
        <v>0</v>
      </c>
      <c r="E2403">
        <v>8.68</v>
      </c>
      <c r="F2403">
        <v>14316</v>
      </c>
      <c r="G2403">
        <v>10018</v>
      </c>
      <c r="H2403">
        <v>0</v>
      </c>
      <c r="I2403">
        <v>36</v>
      </c>
      <c r="J2403">
        <v>1701</v>
      </c>
      <c r="K2403">
        <v>26071</v>
      </c>
      <c r="Z2403" s="24">
        <v>7.9600000000000004E-2</v>
      </c>
      <c r="AA2403" s="23">
        <v>44864</v>
      </c>
      <c r="AB2403" s="23">
        <v>3814</v>
      </c>
      <c r="AC2403" s="23">
        <v>9797</v>
      </c>
      <c r="AD2403" s="23">
        <v>0</v>
      </c>
      <c r="AE2403" s="23">
        <v>5909</v>
      </c>
      <c r="AF2403" s="23">
        <v>64384</v>
      </c>
      <c r="AG2403">
        <f t="shared" si="37"/>
        <v>1.7499693571216718E-5</v>
      </c>
    </row>
    <row r="2404" spans="1:33">
      <c r="A2404" t="s">
        <v>131</v>
      </c>
      <c r="B2404" t="s">
        <v>1</v>
      </c>
      <c r="C2404">
        <v>1989</v>
      </c>
      <c r="D2404">
        <v>0</v>
      </c>
      <c r="E2404">
        <v>6.8</v>
      </c>
      <c r="F2404">
        <v>15275</v>
      </c>
      <c r="G2404">
        <v>9825</v>
      </c>
      <c r="H2404">
        <v>0</v>
      </c>
      <c r="I2404">
        <v>36</v>
      </c>
      <c r="J2404">
        <v>1784</v>
      </c>
      <c r="K2404">
        <v>26920</v>
      </c>
      <c r="Z2404" s="24">
        <v>7.9600000000000004E-2</v>
      </c>
      <c r="AA2404" s="23">
        <v>50928</v>
      </c>
      <c r="AB2404" s="23">
        <v>4856</v>
      </c>
      <c r="AC2404" s="23">
        <v>13559</v>
      </c>
      <c r="AD2404" s="23">
        <v>195</v>
      </c>
      <c r="AE2404" s="23">
        <v>69</v>
      </c>
      <c r="AF2404" s="23">
        <v>69607</v>
      </c>
      <c r="AG2404">
        <f t="shared" si="37"/>
        <v>1.8919314898292774E-5</v>
      </c>
    </row>
    <row r="2405" spans="1:33">
      <c r="A2405" t="s">
        <v>131</v>
      </c>
      <c r="B2405" t="s">
        <v>1</v>
      </c>
      <c r="C2405">
        <v>1990</v>
      </c>
      <c r="D2405">
        <v>0</v>
      </c>
      <c r="E2405">
        <v>10.52</v>
      </c>
      <c r="F2405">
        <v>15278</v>
      </c>
      <c r="G2405">
        <v>10927</v>
      </c>
      <c r="H2405">
        <v>0</v>
      </c>
      <c r="I2405">
        <v>35</v>
      </c>
      <c r="J2405">
        <v>1432</v>
      </c>
      <c r="K2405">
        <v>27672</v>
      </c>
      <c r="Z2405" s="24">
        <v>7.980000000000001E-2</v>
      </c>
      <c r="AA2405" s="23">
        <v>1290</v>
      </c>
      <c r="AB2405" s="23">
        <v>0</v>
      </c>
      <c r="AC2405" s="23">
        <v>0</v>
      </c>
      <c r="AD2405" s="23">
        <v>0</v>
      </c>
      <c r="AE2405" s="23">
        <v>0</v>
      </c>
      <c r="AF2405" s="23">
        <v>1290</v>
      </c>
      <c r="AG2405">
        <f t="shared" si="37"/>
        <v>3.5062445183383395E-7</v>
      </c>
    </row>
    <row r="2406" spans="1:33">
      <c r="A2406" t="s">
        <v>131</v>
      </c>
      <c r="B2406" t="s">
        <v>1</v>
      </c>
      <c r="C2406">
        <v>1991</v>
      </c>
      <c r="D2406">
        <v>0</v>
      </c>
      <c r="E2406">
        <v>4.2699999999999996</v>
      </c>
      <c r="F2406">
        <v>17262</v>
      </c>
      <c r="G2406">
        <v>13169</v>
      </c>
      <c r="H2406">
        <v>0</v>
      </c>
      <c r="I2406">
        <v>36</v>
      </c>
      <c r="J2406">
        <v>1708</v>
      </c>
      <c r="K2406">
        <v>32175</v>
      </c>
      <c r="Z2406" s="24">
        <v>7.980000000000001E-2</v>
      </c>
      <c r="AA2406" s="23">
        <v>2518</v>
      </c>
      <c r="AB2406" s="23">
        <v>276</v>
      </c>
      <c r="AC2406" s="23">
        <v>0</v>
      </c>
      <c r="AD2406" s="23">
        <v>0</v>
      </c>
      <c r="AE2406" s="23">
        <v>19</v>
      </c>
      <c r="AF2406" s="23">
        <v>2813</v>
      </c>
      <c r="AG2406">
        <f t="shared" si="37"/>
        <v>7.6457874651827504E-7</v>
      </c>
    </row>
    <row r="2407" spans="1:33">
      <c r="A2407" t="s">
        <v>131</v>
      </c>
      <c r="B2407" t="s">
        <v>1</v>
      </c>
      <c r="C2407">
        <v>1992</v>
      </c>
      <c r="D2407">
        <v>0</v>
      </c>
      <c r="E2407">
        <v>8.0500000000000007</v>
      </c>
      <c r="F2407">
        <v>16860</v>
      </c>
      <c r="G2407">
        <v>13355</v>
      </c>
      <c r="H2407">
        <v>0</v>
      </c>
      <c r="I2407">
        <v>36</v>
      </c>
      <c r="J2407">
        <v>1913</v>
      </c>
      <c r="K2407">
        <v>32164</v>
      </c>
      <c r="Z2407" s="24">
        <v>7.980000000000001E-2</v>
      </c>
      <c r="AA2407" s="23">
        <v>9232</v>
      </c>
      <c r="AB2407" s="23">
        <v>7854</v>
      </c>
      <c r="AC2407" s="23">
        <v>0</v>
      </c>
      <c r="AD2407" s="23">
        <v>95</v>
      </c>
      <c r="AE2407" s="23">
        <v>2847</v>
      </c>
      <c r="AF2407" s="23">
        <v>20028</v>
      </c>
      <c r="AG2407">
        <f t="shared" si="37"/>
        <v>5.4436484661457567E-6</v>
      </c>
    </row>
    <row r="2408" spans="1:33">
      <c r="A2408" t="s">
        <v>131</v>
      </c>
      <c r="B2408" t="s">
        <v>1</v>
      </c>
      <c r="C2408">
        <v>1993</v>
      </c>
      <c r="D2408">
        <v>0</v>
      </c>
      <c r="E2408">
        <v>7.05</v>
      </c>
      <c r="F2408">
        <v>15172</v>
      </c>
      <c r="G2408">
        <v>14648</v>
      </c>
      <c r="H2408">
        <v>0</v>
      </c>
      <c r="I2408">
        <v>35</v>
      </c>
      <c r="J2408">
        <v>5170</v>
      </c>
      <c r="K2408">
        <v>35025</v>
      </c>
      <c r="Z2408" s="24">
        <v>7.980000000000001E-2</v>
      </c>
      <c r="AA2408" s="23">
        <v>46642</v>
      </c>
      <c r="AB2408" s="23">
        <v>13378</v>
      </c>
      <c r="AC2408" s="23">
        <v>0</v>
      </c>
      <c r="AD2408" s="23">
        <v>0</v>
      </c>
      <c r="AE2408" s="23">
        <v>0</v>
      </c>
      <c r="AF2408" s="23">
        <v>60020</v>
      </c>
      <c r="AG2408">
        <f t="shared" si="37"/>
        <v>1.6313550076795902E-5</v>
      </c>
    </row>
    <row r="2409" spans="1:33">
      <c r="A2409" t="s">
        <v>131</v>
      </c>
      <c r="B2409" t="s">
        <v>1</v>
      </c>
      <c r="C2409">
        <v>1994</v>
      </c>
      <c r="D2409">
        <v>0</v>
      </c>
      <c r="E2409">
        <v>7.0000000000000007E-2</v>
      </c>
      <c r="F2409">
        <v>19769</v>
      </c>
      <c r="G2409">
        <v>16133</v>
      </c>
      <c r="H2409">
        <v>0</v>
      </c>
      <c r="I2409">
        <v>39</v>
      </c>
      <c r="J2409">
        <v>2167</v>
      </c>
      <c r="K2409">
        <v>38108</v>
      </c>
      <c r="Z2409" s="24">
        <v>7.980000000000001E-2</v>
      </c>
      <c r="AA2409" s="23">
        <v>62426</v>
      </c>
      <c r="AB2409" s="23">
        <v>9698</v>
      </c>
      <c r="AC2409" s="23">
        <v>0</v>
      </c>
      <c r="AD2409" s="23">
        <v>84</v>
      </c>
      <c r="AE2409" s="23">
        <v>29656</v>
      </c>
      <c r="AF2409" s="23">
        <v>101864</v>
      </c>
      <c r="AG2409">
        <f t="shared" si="37"/>
        <v>2.7686828807443146E-5</v>
      </c>
    </row>
    <row r="2410" spans="1:33">
      <c r="A2410" t="s">
        <v>131</v>
      </c>
      <c r="B2410" t="s">
        <v>1</v>
      </c>
      <c r="C2410">
        <v>1995</v>
      </c>
      <c r="D2410">
        <v>0</v>
      </c>
      <c r="E2410">
        <v>7.01</v>
      </c>
      <c r="F2410">
        <v>19555</v>
      </c>
      <c r="G2410">
        <v>15522</v>
      </c>
      <c r="H2410">
        <v>0</v>
      </c>
      <c r="I2410">
        <v>36</v>
      </c>
      <c r="J2410">
        <v>1988</v>
      </c>
      <c r="K2410">
        <v>37101</v>
      </c>
      <c r="Z2410" s="24">
        <v>7.980000000000001E-2</v>
      </c>
      <c r="AA2410" s="23">
        <v>111013</v>
      </c>
      <c r="AB2410" s="23">
        <v>15045</v>
      </c>
      <c r="AC2410" s="23">
        <v>4191</v>
      </c>
      <c r="AD2410" s="23">
        <v>151</v>
      </c>
      <c r="AE2410" s="23">
        <v>2196</v>
      </c>
      <c r="AF2410" s="23">
        <v>132596</v>
      </c>
      <c r="AG2410">
        <f t="shared" si="37"/>
        <v>3.6039844818107789E-5</v>
      </c>
    </row>
    <row r="2411" spans="1:33">
      <c r="A2411" t="s">
        <v>131</v>
      </c>
      <c r="B2411" t="s">
        <v>1</v>
      </c>
      <c r="C2411">
        <v>1996</v>
      </c>
      <c r="D2411">
        <v>0</v>
      </c>
      <c r="E2411">
        <v>8.4600000000000009</v>
      </c>
      <c r="F2411">
        <v>21077</v>
      </c>
      <c r="G2411">
        <v>15821</v>
      </c>
      <c r="H2411">
        <v>0</v>
      </c>
      <c r="I2411">
        <v>36</v>
      </c>
      <c r="J2411">
        <v>1893</v>
      </c>
      <c r="K2411">
        <v>38827</v>
      </c>
      <c r="Z2411" s="24">
        <v>7.9899999999999999E-2</v>
      </c>
      <c r="AA2411" s="23">
        <v>649</v>
      </c>
      <c r="AB2411" s="23">
        <v>313</v>
      </c>
      <c r="AC2411" s="23">
        <v>0</v>
      </c>
      <c r="AD2411" s="23">
        <v>0</v>
      </c>
      <c r="AE2411" s="23">
        <v>0</v>
      </c>
      <c r="AF2411" s="23">
        <v>962</v>
      </c>
      <c r="AG2411">
        <f t="shared" si="37"/>
        <v>2.6147342842182036E-7</v>
      </c>
    </row>
    <row r="2412" spans="1:33">
      <c r="A2412" t="s">
        <v>131</v>
      </c>
      <c r="B2412" t="s">
        <v>1</v>
      </c>
      <c r="C2412">
        <v>1997</v>
      </c>
      <c r="D2412">
        <v>0</v>
      </c>
      <c r="E2412">
        <v>5.45</v>
      </c>
      <c r="F2412">
        <v>22392</v>
      </c>
      <c r="G2412">
        <v>16480</v>
      </c>
      <c r="H2412">
        <v>0</v>
      </c>
      <c r="I2412">
        <v>47</v>
      </c>
      <c r="J2412">
        <v>1180</v>
      </c>
      <c r="K2412">
        <v>40099</v>
      </c>
      <c r="Z2412" s="24">
        <v>7.9899999999999999E-2</v>
      </c>
      <c r="AA2412" s="23">
        <v>16769</v>
      </c>
      <c r="AB2412" s="23">
        <v>10125</v>
      </c>
      <c r="AC2412" s="23">
        <v>0</v>
      </c>
      <c r="AD2412" s="23">
        <v>125</v>
      </c>
      <c r="AE2412" s="23">
        <v>8915</v>
      </c>
      <c r="AF2412" s="23">
        <v>35934</v>
      </c>
      <c r="AG2412">
        <f t="shared" si="37"/>
        <v>9.7669294978271219E-6</v>
      </c>
    </row>
    <row r="2413" spans="1:33">
      <c r="A2413" t="s">
        <v>131</v>
      </c>
      <c r="B2413" t="s">
        <v>1</v>
      </c>
      <c r="C2413">
        <v>1998</v>
      </c>
      <c r="D2413">
        <v>0</v>
      </c>
      <c r="E2413">
        <v>4.92</v>
      </c>
      <c r="F2413">
        <v>22144</v>
      </c>
      <c r="G2413">
        <v>15949</v>
      </c>
      <c r="H2413">
        <v>0</v>
      </c>
      <c r="I2413">
        <v>47</v>
      </c>
      <c r="J2413">
        <v>1693</v>
      </c>
      <c r="K2413">
        <v>39833</v>
      </c>
      <c r="Z2413" s="24">
        <v>7.9899999999999999E-2</v>
      </c>
      <c r="AA2413" s="23">
        <v>142415</v>
      </c>
      <c r="AB2413" s="23">
        <v>55360</v>
      </c>
      <c r="AC2413" s="23">
        <v>25704</v>
      </c>
      <c r="AD2413" s="23">
        <v>65</v>
      </c>
      <c r="AE2413" s="23">
        <v>35938</v>
      </c>
      <c r="AF2413" s="23">
        <v>259482</v>
      </c>
      <c r="AG2413">
        <f t="shared" si="37"/>
        <v>7.0527700783524727E-5</v>
      </c>
    </row>
    <row r="2414" spans="1:33">
      <c r="A2414" t="s">
        <v>131</v>
      </c>
      <c r="B2414" t="s">
        <v>1</v>
      </c>
      <c r="C2414">
        <v>1999</v>
      </c>
      <c r="D2414">
        <v>0</v>
      </c>
      <c r="E2414">
        <v>4.96</v>
      </c>
      <c r="F2414">
        <v>23959</v>
      </c>
      <c r="G2414">
        <v>15602</v>
      </c>
      <c r="H2414">
        <v>0</v>
      </c>
      <c r="I2414">
        <v>47</v>
      </c>
      <c r="J2414">
        <v>1729</v>
      </c>
      <c r="K2414">
        <v>41337</v>
      </c>
      <c r="Z2414" s="24">
        <v>0.08</v>
      </c>
      <c r="AA2414" s="23">
        <v>1448</v>
      </c>
      <c r="AB2414" s="23">
        <v>0</v>
      </c>
      <c r="AC2414" s="23">
        <v>0</v>
      </c>
      <c r="AD2414" s="23">
        <v>0</v>
      </c>
      <c r="AE2414" s="23">
        <v>0</v>
      </c>
      <c r="AF2414" s="23">
        <v>1448</v>
      </c>
      <c r="AG2414">
        <f t="shared" si="37"/>
        <v>3.9356915213596244E-7</v>
      </c>
    </row>
    <row r="2415" spans="1:33">
      <c r="A2415" t="s">
        <v>131</v>
      </c>
      <c r="B2415" t="s">
        <v>1</v>
      </c>
      <c r="C2415">
        <v>2000</v>
      </c>
      <c r="D2415">
        <v>0</v>
      </c>
      <c r="E2415">
        <v>7.4</v>
      </c>
      <c r="F2415">
        <v>25433</v>
      </c>
      <c r="G2415">
        <v>16637</v>
      </c>
      <c r="H2415">
        <v>0</v>
      </c>
      <c r="I2415">
        <v>47</v>
      </c>
      <c r="J2415">
        <v>1868</v>
      </c>
      <c r="K2415">
        <v>43985</v>
      </c>
      <c r="Z2415" s="24">
        <v>0.08</v>
      </c>
      <c r="AA2415" s="23">
        <v>1506</v>
      </c>
      <c r="AB2415" s="23">
        <v>0</v>
      </c>
      <c r="AC2415" s="23">
        <v>0</v>
      </c>
      <c r="AD2415" s="23">
        <v>0</v>
      </c>
      <c r="AE2415" s="23">
        <v>0</v>
      </c>
      <c r="AF2415" s="23">
        <v>1506</v>
      </c>
      <c r="AG2415">
        <f t="shared" si="37"/>
        <v>4.0933366237345261E-7</v>
      </c>
    </row>
    <row r="2416" spans="1:33">
      <c r="A2416" t="s">
        <v>131</v>
      </c>
      <c r="B2416" t="s">
        <v>1</v>
      </c>
      <c r="C2416">
        <v>2001</v>
      </c>
      <c r="D2416">
        <v>0</v>
      </c>
      <c r="E2416">
        <v>6.62</v>
      </c>
      <c r="F2416">
        <v>25013</v>
      </c>
      <c r="G2416">
        <v>15369</v>
      </c>
      <c r="H2416">
        <v>0</v>
      </c>
      <c r="I2416">
        <v>0</v>
      </c>
      <c r="J2416">
        <v>1881</v>
      </c>
      <c r="K2416">
        <v>42263</v>
      </c>
      <c r="Z2416" s="24">
        <v>0.08</v>
      </c>
      <c r="AA2416" s="23">
        <v>42595</v>
      </c>
      <c r="AB2416" s="23">
        <v>4113</v>
      </c>
      <c r="AC2416" s="23">
        <v>8204</v>
      </c>
      <c r="AD2416" s="23">
        <v>185</v>
      </c>
      <c r="AE2416" s="23">
        <v>48</v>
      </c>
      <c r="AF2416" s="23">
        <v>55145</v>
      </c>
      <c r="AG2416">
        <f t="shared" si="37"/>
        <v>1.4988515811144785E-5</v>
      </c>
    </row>
    <row r="2417" spans="1:33">
      <c r="A2417" t="s">
        <v>131</v>
      </c>
      <c r="B2417" t="s">
        <v>1</v>
      </c>
      <c r="C2417">
        <v>2002</v>
      </c>
      <c r="D2417">
        <v>0</v>
      </c>
      <c r="E2417">
        <v>5.61</v>
      </c>
      <c r="F2417">
        <v>25339</v>
      </c>
      <c r="G2417">
        <v>7103</v>
      </c>
      <c r="H2417">
        <v>9129</v>
      </c>
      <c r="I2417">
        <v>0</v>
      </c>
      <c r="J2417">
        <v>1983</v>
      </c>
      <c r="K2417">
        <v>43554</v>
      </c>
      <c r="Z2417" s="24">
        <v>0.08</v>
      </c>
      <c r="AA2417" s="23">
        <v>42628</v>
      </c>
      <c r="AB2417" s="23">
        <v>14070</v>
      </c>
      <c r="AC2417" s="23">
        <v>64977</v>
      </c>
      <c r="AD2417" s="23">
        <v>655</v>
      </c>
      <c r="AE2417" s="23">
        <v>38328</v>
      </c>
      <c r="AF2417" s="23">
        <v>160658</v>
      </c>
      <c r="AG2417">
        <f t="shared" si="37"/>
        <v>4.366714975404658E-5</v>
      </c>
    </row>
    <row r="2418" spans="1:33">
      <c r="A2418" t="s">
        <v>131</v>
      </c>
      <c r="B2418" t="s">
        <v>1</v>
      </c>
      <c r="C2418">
        <v>2003</v>
      </c>
      <c r="D2418">
        <v>0</v>
      </c>
      <c r="E2418">
        <v>7.05</v>
      </c>
      <c r="F2418">
        <v>34878</v>
      </c>
      <c r="G2418">
        <v>9866</v>
      </c>
      <c r="H2418">
        <v>0</v>
      </c>
      <c r="I2418">
        <v>0</v>
      </c>
      <c r="J2418">
        <v>0</v>
      </c>
      <c r="K2418">
        <v>44744</v>
      </c>
      <c r="Z2418" s="24">
        <v>8.0100000000000005E-2</v>
      </c>
      <c r="AA2418" s="23">
        <v>7692</v>
      </c>
      <c r="AB2418" s="23">
        <v>3755</v>
      </c>
      <c r="AC2418" s="23">
        <v>0</v>
      </c>
      <c r="AD2418" s="23">
        <v>430</v>
      </c>
      <c r="AE2418" s="23">
        <v>4166</v>
      </c>
      <c r="AF2418" s="23">
        <v>16043</v>
      </c>
      <c r="AG2418">
        <f t="shared" si="37"/>
        <v>4.360517892069921E-6</v>
      </c>
    </row>
    <row r="2419" spans="1:33">
      <c r="A2419" t="s">
        <v>131</v>
      </c>
      <c r="B2419" t="s">
        <v>1</v>
      </c>
      <c r="C2419">
        <v>2004</v>
      </c>
      <c r="D2419">
        <v>0</v>
      </c>
      <c r="E2419">
        <v>7.83</v>
      </c>
      <c r="F2419">
        <v>28501</v>
      </c>
      <c r="G2419">
        <v>16586</v>
      </c>
      <c r="H2419">
        <v>0</v>
      </c>
      <c r="I2419">
        <v>0</v>
      </c>
      <c r="J2419">
        <v>0</v>
      </c>
      <c r="K2419">
        <v>45087</v>
      </c>
      <c r="Z2419" s="24">
        <v>8.0100000000000005E-2</v>
      </c>
      <c r="AA2419" s="23">
        <v>111456</v>
      </c>
      <c r="AB2419" s="23">
        <v>27887</v>
      </c>
      <c r="AC2419" s="23">
        <v>42855</v>
      </c>
      <c r="AD2419" s="23">
        <v>0</v>
      </c>
      <c r="AE2419" s="23">
        <v>0</v>
      </c>
      <c r="AF2419" s="23">
        <v>182198</v>
      </c>
      <c r="AG2419">
        <f t="shared" si="37"/>
        <v>4.9521762693969669E-5</v>
      </c>
    </row>
    <row r="2420" spans="1:33">
      <c r="A2420" t="s">
        <v>131</v>
      </c>
      <c r="B2420" t="s">
        <v>1</v>
      </c>
      <c r="C2420">
        <v>2005</v>
      </c>
      <c r="D2420">
        <v>0</v>
      </c>
      <c r="E2420">
        <v>7.22</v>
      </c>
      <c r="F2420">
        <v>30797</v>
      </c>
      <c r="G2420">
        <v>17259</v>
      </c>
      <c r="H2420">
        <v>0</v>
      </c>
      <c r="I2420">
        <v>0</v>
      </c>
      <c r="J2420">
        <v>0</v>
      </c>
      <c r="K2420">
        <v>48056</v>
      </c>
      <c r="Z2420" s="24">
        <v>8.0199999999999994E-2</v>
      </c>
      <c r="AA2420" s="23">
        <v>32850</v>
      </c>
      <c r="AB2420" s="23">
        <v>12114</v>
      </c>
      <c r="AC2420" s="23">
        <v>0</v>
      </c>
      <c r="AD2420" s="23">
        <v>10</v>
      </c>
      <c r="AE2420" s="23">
        <v>5050</v>
      </c>
      <c r="AF2420" s="23">
        <v>50024</v>
      </c>
      <c r="AG2420">
        <f t="shared" si="37"/>
        <v>1.3596618277934658E-5</v>
      </c>
    </row>
    <row r="2421" spans="1:33">
      <c r="A2421" t="s">
        <v>131</v>
      </c>
      <c r="B2421" t="s">
        <v>1</v>
      </c>
      <c r="C2421">
        <v>2006</v>
      </c>
      <c r="D2421">
        <v>0</v>
      </c>
      <c r="E2421">
        <v>6.68</v>
      </c>
      <c r="F2421">
        <v>33060</v>
      </c>
      <c r="G2421">
        <v>17839</v>
      </c>
      <c r="H2421">
        <v>0</v>
      </c>
      <c r="I2421">
        <v>0</v>
      </c>
      <c r="J2421">
        <v>0</v>
      </c>
      <c r="K2421">
        <v>50899</v>
      </c>
      <c r="Z2421" s="24">
        <v>8.0199999999999994E-2</v>
      </c>
      <c r="AA2421" s="23">
        <v>47959</v>
      </c>
      <c r="AB2421" s="23">
        <v>27693</v>
      </c>
      <c r="AC2421" s="23">
        <v>0</v>
      </c>
      <c r="AD2421" s="23">
        <v>919</v>
      </c>
      <c r="AE2421" s="23">
        <v>16879</v>
      </c>
      <c r="AF2421" s="23">
        <v>93450</v>
      </c>
      <c r="AG2421">
        <f t="shared" si="37"/>
        <v>2.5399887615404481E-5</v>
      </c>
    </row>
    <row r="2422" spans="1:33">
      <c r="A2422" t="s">
        <v>132</v>
      </c>
      <c r="B2422" t="s">
        <v>1</v>
      </c>
      <c r="C2422">
        <v>1988</v>
      </c>
      <c r="D2422">
        <v>0</v>
      </c>
      <c r="E2422">
        <v>8.2899999999999991</v>
      </c>
      <c r="F2422">
        <v>72281</v>
      </c>
      <c r="G2422">
        <v>37639</v>
      </c>
      <c r="H2422">
        <v>0</v>
      </c>
      <c r="I2422">
        <v>122</v>
      </c>
      <c r="J2422">
        <v>0</v>
      </c>
      <c r="K2422">
        <v>110042</v>
      </c>
      <c r="Z2422" s="24">
        <v>8.0199999999999994E-2</v>
      </c>
      <c r="AA2422" s="23">
        <v>88000</v>
      </c>
      <c r="AB2422" s="23">
        <v>10400</v>
      </c>
      <c r="AC2422" s="23">
        <v>29440</v>
      </c>
      <c r="AD2422" s="23">
        <v>142</v>
      </c>
      <c r="AE2422" s="23">
        <v>796</v>
      </c>
      <c r="AF2422" s="23">
        <v>128778</v>
      </c>
      <c r="AG2422">
        <f t="shared" si="37"/>
        <v>3.5002105161439894E-5</v>
      </c>
    </row>
    <row r="2423" spans="1:33">
      <c r="A2423" t="s">
        <v>132</v>
      </c>
      <c r="B2423" t="s">
        <v>1</v>
      </c>
      <c r="C2423">
        <v>1989</v>
      </c>
      <c r="D2423">
        <v>0</v>
      </c>
      <c r="E2423">
        <v>8.86</v>
      </c>
      <c r="F2423">
        <v>78642</v>
      </c>
      <c r="G2423">
        <v>39740</v>
      </c>
      <c r="H2423">
        <v>0</v>
      </c>
      <c r="I2423">
        <v>121</v>
      </c>
      <c r="J2423">
        <v>0</v>
      </c>
      <c r="K2423">
        <v>118503</v>
      </c>
      <c r="Z2423" s="24">
        <v>8.0199999999999994E-2</v>
      </c>
      <c r="AA2423" s="23">
        <v>106339</v>
      </c>
      <c r="AB2423" s="23">
        <v>37466</v>
      </c>
      <c r="AC2423" s="23">
        <v>30942</v>
      </c>
      <c r="AD2423" s="23">
        <v>0</v>
      </c>
      <c r="AE2423" s="23">
        <v>395</v>
      </c>
      <c r="AF2423" s="23">
        <v>175142</v>
      </c>
      <c r="AG2423">
        <f t="shared" si="37"/>
        <v>4.7603928483008791E-5</v>
      </c>
    </row>
    <row r="2424" spans="1:33">
      <c r="A2424" t="s">
        <v>132</v>
      </c>
      <c r="B2424" t="s">
        <v>1</v>
      </c>
      <c r="C2424">
        <v>1990</v>
      </c>
      <c r="D2424">
        <v>0</v>
      </c>
      <c r="E2424">
        <v>7.42</v>
      </c>
      <c r="F2424">
        <v>83745</v>
      </c>
      <c r="G2424">
        <v>41466</v>
      </c>
      <c r="H2424">
        <v>0</v>
      </c>
      <c r="I2424">
        <v>130</v>
      </c>
      <c r="J2424">
        <v>0</v>
      </c>
      <c r="K2424">
        <v>125341</v>
      </c>
      <c r="Z2424" s="24">
        <v>8.0199999999999994E-2</v>
      </c>
      <c r="AA2424" s="23">
        <v>4306996</v>
      </c>
      <c r="AB2424" s="23">
        <v>4772190</v>
      </c>
      <c r="AC2424" s="23">
        <v>3924637</v>
      </c>
      <c r="AD2424" s="23">
        <v>0</v>
      </c>
      <c r="AE2424" s="23">
        <v>27202</v>
      </c>
      <c r="AF2424" s="23">
        <v>13031025</v>
      </c>
      <c r="AG2424">
        <f t="shared" si="37"/>
        <v>3.5418573623705314E-3</v>
      </c>
    </row>
    <row r="2425" spans="1:33">
      <c r="A2425" t="s">
        <v>132</v>
      </c>
      <c r="B2425" t="s">
        <v>1</v>
      </c>
      <c r="C2425">
        <v>1991</v>
      </c>
      <c r="D2425">
        <v>0</v>
      </c>
      <c r="E2425">
        <v>8.58</v>
      </c>
      <c r="F2425">
        <v>90918</v>
      </c>
      <c r="G2425">
        <v>42569</v>
      </c>
      <c r="H2425">
        <v>0</v>
      </c>
      <c r="I2425">
        <v>132</v>
      </c>
      <c r="J2425">
        <v>0</v>
      </c>
      <c r="K2425">
        <v>133619</v>
      </c>
      <c r="Z2425" s="24">
        <v>8.0299999999999996E-2</v>
      </c>
      <c r="AA2425" s="23">
        <v>3616</v>
      </c>
      <c r="AB2425" s="23">
        <v>3747</v>
      </c>
      <c r="AC2425" s="23">
        <v>510</v>
      </c>
      <c r="AD2425" s="23">
        <v>0</v>
      </c>
      <c r="AE2425" s="23">
        <v>0</v>
      </c>
      <c r="AF2425" s="23">
        <v>7873</v>
      </c>
      <c r="AG2425">
        <f t="shared" si="37"/>
        <v>2.1398963637889723E-6</v>
      </c>
    </row>
    <row r="2426" spans="1:33">
      <c r="A2426" t="s">
        <v>132</v>
      </c>
      <c r="B2426" t="s">
        <v>1</v>
      </c>
      <c r="C2426">
        <v>1992</v>
      </c>
      <c r="D2426">
        <v>0</v>
      </c>
      <c r="E2426">
        <v>8.32</v>
      </c>
      <c r="F2426">
        <v>84205</v>
      </c>
      <c r="G2426">
        <v>41675</v>
      </c>
      <c r="H2426">
        <v>0</v>
      </c>
      <c r="I2426">
        <v>134</v>
      </c>
      <c r="J2426">
        <v>0</v>
      </c>
      <c r="K2426">
        <v>126014</v>
      </c>
      <c r="Z2426" s="24">
        <v>8.0299999999999996E-2</v>
      </c>
      <c r="AA2426" s="23">
        <v>93067</v>
      </c>
      <c r="AB2426" s="23">
        <v>8147</v>
      </c>
      <c r="AC2426" s="23">
        <v>3052</v>
      </c>
      <c r="AD2426" s="23">
        <v>0</v>
      </c>
      <c r="AE2426" s="23">
        <v>7483</v>
      </c>
      <c r="AF2426" s="23">
        <v>111749</v>
      </c>
      <c r="AG2426">
        <f t="shared" si="37"/>
        <v>3.0373590595332641E-5</v>
      </c>
    </row>
    <row r="2427" spans="1:33">
      <c r="A2427" t="s">
        <v>132</v>
      </c>
      <c r="B2427" t="s">
        <v>1</v>
      </c>
      <c r="C2427">
        <v>1993</v>
      </c>
      <c r="D2427">
        <v>0</v>
      </c>
      <c r="E2427">
        <v>8.5</v>
      </c>
      <c r="F2427">
        <v>96515</v>
      </c>
      <c r="G2427">
        <v>45694</v>
      </c>
      <c r="H2427">
        <v>0</v>
      </c>
      <c r="I2427">
        <v>134</v>
      </c>
      <c r="J2427">
        <v>0</v>
      </c>
      <c r="K2427">
        <v>142343</v>
      </c>
      <c r="Z2427" s="24">
        <v>8.0299999999999996E-2</v>
      </c>
      <c r="AA2427" s="23">
        <v>108546</v>
      </c>
      <c r="AB2427" s="23">
        <v>47133</v>
      </c>
      <c r="AC2427" s="23">
        <v>0</v>
      </c>
      <c r="AD2427" s="23">
        <v>144</v>
      </c>
      <c r="AE2427" s="23">
        <v>0</v>
      </c>
      <c r="AF2427" s="23">
        <v>155823</v>
      </c>
      <c r="AG2427">
        <f t="shared" si="37"/>
        <v>4.2352987564421323E-5</v>
      </c>
    </row>
    <row r="2428" spans="1:33">
      <c r="A2428" t="s">
        <v>132</v>
      </c>
      <c r="B2428" t="s">
        <v>1</v>
      </c>
      <c r="C2428">
        <v>1994</v>
      </c>
      <c r="D2428">
        <v>0</v>
      </c>
      <c r="E2428">
        <v>6.02</v>
      </c>
      <c r="F2428">
        <v>95299</v>
      </c>
      <c r="G2428">
        <v>45559</v>
      </c>
      <c r="H2428">
        <v>0</v>
      </c>
      <c r="I2428">
        <v>135</v>
      </c>
      <c r="J2428">
        <v>0</v>
      </c>
      <c r="K2428">
        <v>140993</v>
      </c>
      <c r="Z2428" s="24">
        <v>8.0299999999999996E-2</v>
      </c>
      <c r="AA2428" s="23">
        <v>156301</v>
      </c>
      <c r="AB2428" s="23">
        <v>28529</v>
      </c>
      <c r="AC2428" s="23">
        <v>15166</v>
      </c>
      <c r="AD2428" s="23">
        <v>0</v>
      </c>
      <c r="AE2428" s="23">
        <v>0</v>
      </c>
      <c r="AF2428" s="23">
        <v>199996</v>
      </c>
      <c r="AG2428">
        <f t="shared" si="37"/>
        <v>5.435929292167399E-5</v>
      </c>
    </row>
    <row r="2429" spans="1:33">
      <c r="A2429" t="s">
        <v>132</v>
      </c>
      <c r="B2429" t="s">
        <v>1</v>
      </c>
      <c r="C2429">
        <v>1995</v>
      </c>
      <c r="D2429">
        <v>0</v>
      </c>
      <c r="E2429">
        <v>8.39</v>
      </c>
      <c r="F2429">
        <v>93990</v>
      </c>
      <c r="G2429">
        <v>44587</v>
      </c>
      <c r="H2429">
        <v>0</v>
      </c>
      <c r="I2429">
        <v>154</v>
      </c>
      <c r="J2429">
        <v>0</v>
      </c>
      <c r="K2429">
        <v>138731</v>
      </c>
      <c r="Z2429" s="24">
        <v>8.0299999999999996E-2</v>
      </c>
      <c r="AA2429" s="23">
        <v>153877</v>
      </c>
      <c r="AB2429" s="23">
        <v>58316</v>
      </c>
      <c r="AC2429" s="23">
        <v>28904</v>
      </c>
      <c r="AD2429" s="23">
        <v>68</v>
      </c>
      <c r="AE2429" s="23">
        <v>39239</v>
      </c>
      <c r="AF2429" s="23">
        <v>280404</v>
      </c>
      <c r="AG2429">
        <f t="shared" si="37"/>
        <v>7.621434014884835E-5</v>
      </c>
    </row>
    <row r="2430" spans="1:33">
      <c r="A2430" t="s">
        <v>132</v>
      </c>
      <c r="B2430" t="s">
        <v>1</v>
      </c>
      <c r="C2430">
        <v>1996</v>
      </c>
      <c r="D2430">
        <v>0</v>
      </c>
      <c r="E2430">
        <v>7.36</v>
      </c>
      <c r="F2430">
        <v>106654</v>
      </c>
      <c r="G2430">
        <v>47451</v>
      </c>
      <c r="H2430">
        <v>0</v>
      </c>
      <c r="I2430">
        <v>148</v>
      </c>
      <c r="J2430">
        <v>0</v>
      </c>
      <c r="K2430">
        <v>154253</v>
      </c>
      <c r="Z2430" s="24">
        <v>8.0299999999999996E-2</v>
      </c>
      <c r="AA2430" s="23">
        <v>295322</v>
      </c>
      <c r="AB2430" s="23">
        <v>57050</v>
      </c>
      <c r="AC2430" s="23">
        <v>66377</v>
      </c>
      <c r="AD2430" s="23">
        <v>619</v>
      </c>
      <c r="AE2430" s="23">
        <v>10978</v>
      </c>
      <c r="AF2430" s="23">
        <v>430346</v>
      </c>
      <c r="AG2430">
        <f t="shared" si="37"/>
        <v>1.1696886073556829E-4</v>
      </c>
    </row>
    <row r="2431" spans="1:33">
      <c r="A2431" t="s">
        <v>132</v>
      </c>
      <c r="B2431" t="s">
        <v>1</v>
      </c>
      <c r="C2431">
        <v>1997</v>
      </c>
      <c r="D2431">
        <v>0</v>
      </c>
      <c r="E2431">
        <v>8.0299999999999994</v>
      </c>
      <c r="F2431">
        <v>108546</v>
      </c>
      <c r="G2431">
        <v>47133</v>
      </c>
      <c r="H2431">
        <v>0</v>
      </c>
      <c r="I2431">
        <v>144</v>
      </c>
      <c r="J2431">
        <v>0</v>
      </c>
      <c r="K2431">
        <v>155823</v>
      </c>
      <c r="Z2431" s="24">
        <v>8.0299999999999996E-2</v>
      </c>
      <c r="AA2431" s="23">
        <v>355914</v>
      </c>
      <c r="AB2431" s="23">
        <v>39709</v>
      </c>
      <c r="AC2431" s="23">
        <v>31625</v>
      </c>
      <c r="AD2431" s="23">
        <v>235</v>
      </c>
      <c r="AE2431" s="23">
        <v>8711</v>
      </c>
      <c r="AF2431" s="23">
        <v>436194</v>
      </c>
      <c r="AG2431">
        <f t="shared" si="37"/>
        <v>1.1855835825054834E-4</v>
      </c>
    </row>
    <row r="2432" spans="1:33">
      <c r="A2432" t="s">
        <v>132</v>
      </c>
      <c r="B2432" t="s">
        <v>1</v>
      </c>
      <c r="C2432">
        <v>1998</v>
      </c>
      <c r="D2432">
        <v>0</v>
      </c>
      <c r="E2432">
        <v>7.04</v>
      </c>
      <c r="F2432">
        <v>108630</v>
      </c>
      <c r="G2432">
        <v>47924</v>
      </c>
      <c r="H2432">
        <v>0</v>
      </c>
      <c r="I2432">
        <v>144</v>
      </c>
      <c r="J2432">
        <v>0</v>
      </c>
      <c r="K2432">
        <v>156698</v>
      </c>
      <c r="Z2432" s="24">
        <v>8.0299999999999996E-2</v>
      </c>
      <c r="AA2432" s="23">
        <v>400482</v>
      </c>
      <c r="AB2432" s="23">
        <v>81563</v>
      </c>
      <c r="AC2432" s="23">
        <v>89512</v>
      </c>
      <c r="AD2432" s="23">
        <v>0</v>
      </c>
      <c r="AE2432" s="23">
        <v>0</v>
      </c>
      <c r="AF2432" s="23">
        <v>571557</v>
      </c>
      <c r="AG2432">
        <f t="shared" si="37"/>
        <v>1.5535027892774465E-4</v>
      </c>
    </row>
    <row r="2433" spans="1:33">
      <c r="A2433" t="s">
        <v>132</v>
      </c>
      <c r="B2433" t="s">
        <v>1</v>
      </c>
      <c r="C2433">
        <v>1999</v>
      </c>
      <c r="D2433">
        <v>0</v>
      </c>
      <c r="E2433">
        <v>6.81</v>
      </c>
      <c r="F2433">
        <v>122640</v>
      </c>
      <c r="G2433">
        <v>50784</v>
      </c>
      <c r="H2433">
        <v>0</v>
      </c>
      <c r="I2433">
        <v>110</v>
      </c>
      <c r="J2433">
        <v>0</v>
      </c>
      <c r="K2433">
        <v>173534</v>
      </c>
      <c r="Z2433" s="24">
        <v>8.0399999999999985E-2</v>
      </c>
      <c r="AA2433" s="23">
        <v>25537</v>
      </c>
      <c r="AB2433" s="23">
        <v>3916</v>
      </c>
      <c r="AC2433" s="23">
        <v>31220</v>
      </c>
      <c r="AD2433" s="23">
        <v>0</v>
      </c>
      <c r="AE2433" s="23">
        <v>0</v>
      </c>
      <c r="AF2433" s="23">
        <v>60673</v>
      </c>
      <c r="AG2433">
        <f t="shared" si="37"/>
        <v>1.6491036717917987E-5</v>
      </c>
    </row>
    <row r="2434" spans="1:33">
      <c r="A2434" t="s">
        <v>132</v>
      </c>
      <c r="B2434" t="s">
        <v>1</v>
      </c>
      <c r="C2434">
        <v>2000</v>
      </c>
      <c r="D2434">
        <v>0</v>
      </c>
      <c r="E2434">
        <v>6.57</v>
      </c>
      <c r="F2434">
        <v>124257</v>
      </c>
      <c r="G2434">
        <v>51722</v>
      </c>
      <c r="H2434">
        <v>0</v>
      </c>
      <c r="I2434">
        <v>7</v>
      </c>
      <c r="J2434">
        <v>0</v>
      </c>
      <c r="K2434">
        <v>175986</v>
      </c>
      <c r="Z2434" s="24">
        <v>8.0399999999999985E-2</v>
      </c>
      <c r="AA2434" s="23">
        <v>48110</v>
      </c>
      <c r="AB2434" s="23">
        <v>16169</v>
      </c>
      <c r="AC2434" s="23">
        <v>65299</v>
      </c>
      <c r="AD2434" s="23">
        <v>0</v>
      </c>
      <c r="AE2434" s="23">
        <v>53947</v>
      </c>
      <c r="AF2434" s="23">
        <v>183525</v>
      </c>
      <c r="AG2434">
        <f t="shared" si="37"/>
        <v>4.9882443816127418E-5</v>
      </c>
    </row>
    <row r="2435" spans="1:33">
      <c r="A2435" t="s">
        <v>132</v>
      </c>
      <c r="B2435" t="s">
        <v>1</v>
      </c>
      <c r="C2435">
        <v>2001</v>
      </c>
      <c r="D2435">
        <v>0</v>
      </c>
      <c r="E2435">
        <v>5.21</v>
      </c>
      <c r="F2435">
        <v>123918</v>
      </c>
      <c r="G2435">
        <v>51627</v>
      </c>
      <c r="H2435">
        <v>0</v>
      </c>
      <c r="I2435">
        <v>0</v>
      </c>
      <c r="J2435">
        <v>6</v>
      </c>
      <c r="K2435">
        <v>175551</v>
      </c>
      <c r="Z2435" s="24">
        <v>8.0500000000000002E-2</v>
      </c>
      <c r="AA2435" s="23">
        <v>9678</v>
      </c>
      <c r="AB2435" s="23">
        <v>2279</v>
      </c>
      <c r="AC2435" s="23">
        <v>0</v>
      </c>
      <c r="AD2435" s="23">
        <v>0</v>
      </c>
      <c r="AE2435" s="23">
        <v>17</v>
      </c>
      <c r="AF2435" s="23">
        <v>11974</v>
      </c>
      <c r="AG2435">
        <f t="shared" ref="AG2435:AG2498" si="38">AF2435/AF$3340</f>
        <v>3.2545559583397888E-6</v>
      </c>
    </row>
    <row r="2436" spans="1:33">
      <c r="A2436" t="s">
        <v>132</v>
      </c>
      <c r="B2436" t="s">
        <v>1</v>
      </c>
      <c r="C2436">
        <v>2002</v>
      </c>
      <c r="D2436">
        <v>0</v>
      </c>
      <c r="E2436">
        <v>4.6399999999999997</v>
      </c>
      <c r="F2436">
        <v>127719</v>
      </c>
      <c r="G2436">
        <v>51655</v>
      </c>
      <c r="H2436">
        <v>0</v>
      </c>
      <c r="I2436">
        <v>0</v>
      </c>
      <c r="J2436">
        <v>5</v>
      </c>
      <c r="K2436">
        <v>179379</v>
      </c>
      <c r="Z2436" s="24">
        <v>8.0500000000000002E-2</v>
      </c>
      <c r="AA2436" s="23">
        <v>16860</v>
      </c>
      <c r="AB2436" s="23">
        <v>13355</v>
      </c>
      <c r="AC2436" s="23">
        <v>0</v>
      </c>
      <c r="AD2436" s="23">
        <v>36</v>
      </c>
      <c r="AE2436" s="23">
        <v>1913</v>
      </c>
      <c r="AF2436" s="23">
        <v>32164</v>
      </c>
      <c r="AG2436">
        <f t="shared" si="38"/>
        <v>8.7422363323902594E-6</v>
      </c>
    </row>
    <row r="2437" spans="1:33">
      <c r="A2437" t="s">
        <v>132</v>
      </c>
      <c r="B2437" t="s">
        <v>1</v>
      </c>
      <c r="C2437">
        <v>2003</v>
      </c>
      <c r="D2437">
        <v>0</v>
      </c>
      <c r="E2437">
        <v>6.7</v>
      </c>
      <c r="F2437">
        <v>123829</v>
      </c>
      <c r="G2437">
        <v>50375</v>
      </c>
      <c r="H2437">
        <v>0</v>
      </c>
      <c r="I2437">
        <v>0</v>
      </c>
      <c r="J2437">
        <v>0</v>
      </c>
      <c r="K2437">
        <v>174204</v>
      </c>
      <c r="Z2437" s="24">
        <v>8.0500000000000002E-2</v>
      </c>
      <c r="AA2437" s="23">
        <v>17605</v>
      </c>
      <c r="AB2437" s="23">
        <v>12768</v>
      </c>
      <c r="AC2437" s="23">
        <v>13004</v>
      </c>
      <c r="AD2437" s="23">
        <v>0</v>
      </c>
      <c r="AE2437" s="23">
        <v>0</v>
      </c>
      <c r="AF2437" s="23">
        <v>43377</v>
      </c>
      <c r="AG2437">
        <f t="shared" si="38"/>
        <v>1.1789951044338151E-5</v>
      </c>
    </row>
    <row r="2438" spans="1:33">
      <c r="A2438" t="s">
        <v>132</v>
      </c>
      <c r="B2438" t="s">
        <v>1</v>
      </c>
      <c r="C2438">
        <v>2004</v>
      </c>
      <c r="D2438">
        <v>0</v>
      </c>
      <c r="E2438">
        <v>5.98</v>
      </c>
      <c r="F2438">
        <v>126966</v>
      </c>
      <c r="G2438">
        <v>53109</v>
      </c>
      <c r="H2438">
        <v>0</v>
      </c>
      <c r="I2438">
        <v>0</v>
      </c>
      <c r="J2438">
        <v>0</v>
      </c>
      <c r="K2438">
        <v>180075</v>
      </c>
      <c r="Z2438" s="24">
        <v>8.0500000000000002E-2</v>
      </c>
      <c r="AA2438" s="23">
        <v>40072</v>
      </c>
      <c r="AB2438" s="23">
        <v>17003</v>
      </c>
      <c r="AC2438" s="23">
        <v>0</v>
      </c>
      <c r="AD2438" s="23">
        <v>0</v>
      </c>
      <c r="AE2438" s="23">
        <v>0</v>
      </c>
      <c r="AF2438" s="23">
        <v>57075</v>
      </c>
      <c r="AG2438">
        <f t="shared" si="38"/>
        <v>1.5513093479392303E-5</v>
      </c>
    </row>
    <row r="2439" spans="1:33">
      <c r="A2439" t="s">
        <v>132</v>
      </c>
      <c r="B2439" t="s">
        <v>1</v>
      </c>
      <c r="C2439">
        <v>2005</v>
      </c>
      <c r="D2439">
        <v>0</v>
      </c>
      <c r="E2439">
        <v>9.92</v>
      </c>
      <c r="F2439">
        <v>131805</v>
      </c>
      <c r="G2439">
        <v>54853</v>
      </c>
      <c r="H2439">
        <v>0</v>
      </c>
      <c r="I2439">
        <v>0</v>
      </c>
      <c r="J2439">
        <v>0</v>
      </c>
      <c r="K2439">
        <v>186658</v>
      </c>
      <c r="Z2439" s="24">
        <v>8.0500000000000002E-2</v>
      </c>
      <c r="AA2439" s="23">
        <v>35860</v>
      </c>
      <c r="AB2439" s="23">
        <v>26180</v>
      </c>
      <c r="AC2439" s="23">
        <v>0</v>
      </c>
      <c r="AD2439" s="23">
        <v>0</v>
      </c>
      <c r="AE2439" s="23">
        <v>0</v>
      </c>
      <c r="AF2439" s="23">
        <v>62040</v>
      </c>
      <c r="AG2439">
        <f t="shared" si="38"/>
        <v>1.6862589916101596E-5</v>
      </c>
    </row>
    <row r="2440" spans="1:33">
      <c r="A2440" t="s">
        <v>132</v>
      </c>
      <c r="B2440" t="s">
        <v>1</v>
      </c>
      <c r="C2440">
        <v>2006</v>
      </c>
      <c r="D2440">
        <v>0</v>
      </c>
      <c r="E2440">
        <v>8.7200000000000006</v>
      </c>
      <c r="F2440">
        <v>134638</v>
      </c>
      <c r="G2440">
        <v>57538</v>
      </c>
      <c r="H2440">
        <v>0</v>
      </c>
      <c r="I2440">
        <v>0</v>
      </c>
      <c r="J2440">
        <v>0</v>
      </c>
      <c r="K2440">
        <v>192176</v>
      </c>
      <c r="Z2440" s="24">
        <v>8.0500000000000002E-2</v>
      </c>
      <c r="AA2440" s="23">
        <v>49531</v>
      </c>
      <c r="AB2440" s="23">
        <v>14867</v>
      </c>
      <c r="AC2440" s="23">
        <v>0</v>
      </c>
      <c r="AD2440" s="23">
        <v>7</v>
      </c>
      <c r="AE2440" s="23">
        <v>0</v>
      </c>
      <c r="AF2440" s="23">
        <v>64405</v>
      </c>
      <c r="AG2440">
        <f t="shared" si="38"/>
        <v>1.750540141113029E-5</v>
      </c>
    </row>
    <row r="2441" spans="1:33">
      <c r="A2441" t="s">
        <v>133</v>
      </c>
      <c r="B2441" t="s">
        <v>1</v>
      </c>
      <c r="C2441">
        <v>1989</v>
      </c>
      <c r="D2441">
        <v>0</v>
      </c>
      <c r="E2441">
        <v>4.95</v>
      </c>
      <c r="F2441">
        <v>230000</v>
      </c>
      <c r="G2441">
        <v>171000</v>
      </c>
      <c r="H2441">
        <v>185000</v>
      </c>
      <c r="I2441">
        <v>2000</v>
      </c>
      <c r="J2441">
        <v>6000</v>
      </c>
      <c r="K2441">
        <v>594000</v>
      </c>
      <c r="Z2441" s="24">
        <v>8.0500000000000002E-2</v>
      </c>
      <c r="AA2441" s="23">
        <v>33321</v>
      </c>
      <c r="AB2441" s="23">
        <v>13775</v>
      </c>
      <c r="AC2441" s="23">
        <v>23322</v>
      </c>
      <c r="AD2441" s="23">
        <v>211</v>
      </c>
      <c r="AE2441" s="23">
        <v>28160</v>
      </c>
      <c r="AF2441" s="23">
        <v>98789</v>
      </c>
      <c r="AG2441">
        <f t="shared" si="38"/>
        <v>2.685103796295552E-5</v>
      </c>
    </row>
    <row r="2442" spans="1:33">
      <c r="A2442" t="s">
        <v>133</v>
      </c>
      <c r="B2442" t="s">
        <v>1</v>
      </c>
      <c r="C2442">
        <v>1990</v>
      </c>
      <c r="D2442">
        <v>0</v>
      </c>
      <c r="E2442">
        <v>7.47</v>
      </c>
      <c r="F2442">
        <v>233651</v>
      </c>
      <c r="G2442">
        <v>152584</v>
      </c>
      <c r="H2442">
        <v>177153</v>
      </c>
      <c r="I2442">
        <v>5693</v>
      </c>
      <c r="J2442">
        <v>30834</v>
      </c>
      <c r="K2442">
        <v>599915</v>
      </c>
      <c r="Z2442" s="24">
        <v>8.0500000000000002E-2</v>
      </c>
      <c r="AA2442" s="23">
        <v>49369</v>
      </c>
      <c r="AB2442" s="23">
        <v>41465</v>
      </c>
      <c r="AC2442" s="23">
        <v>22787</v>
      </c>
      <c r="AD2442" s="23">
        <v>176</v>
      </c>
      <c r="AE2442" s="23">
        <v>6970</v>
      </c>
      <c r="AF2442" s="23">
        <v>120767</v>
      </c>
      <c r="AG2442">
        <f t="shared" si="38"/>
        <v>3.2824700135361724E-5</v>
      </c>
    </row>
    <row r="2443" spans="1:33">
      <c r="A2443" t="s">
        <v>133</v>
      </c>
      <c r="B2443" t="s">
        <v>1</v>
      </c>
      <c r="C2443">
        <v>1991</v>
      </c>
      <c r="D2443">
        <v>0</v>
      </c>
      <c r="E2443">
        <v>5.01</v>
      </c>
      <c r="F2443">
        <v>254024</v>
      </c>
      <c r="G2443">
        <v>159641</v>
      </c>
      <c r="H2443">
        <v>175200</v>
      </c>
      <c r="I2443">
        <v>1730</v>
      </c>
      <c r="J2443">
        <v>32996</v>
      </c>
      <c r="K2443">
        <v>623591</v>
      </c>
      <c r="Z2443" s="24">
        <v>8.0600000000000005E-2</v>
      </c>
      <c r="AA2443" s="23">
        <v>8374</v>
      </c>
      <c r="AB2443" s="23">
        <v>6026</v>
      </c>
      <c r="AC2443" s="23">
        <v>0</v>
      </c>
      <c r="AD2443" s="23">
        <v>0</v>
      </c>
      <c r="AE2443" s="23">
        <v>170</v>
      </c>
      <c r="AF2443" s="23">
        <v>14570</v>
      </c>
      <c r="AG2443">
        <f t="shared" si="38"/>
        <v>3.9601536924177989E-6</v>
      </c>
    </row>
    <row r="2444" spans="1:33">
      <c r="A2444" t="s">
        <v>133</v>
      </c>
      <c r="B2444" t="s">
        <v>1</v>
      </c>
      <c r="C2444">
        <v>1992</v>
      </c>
      <c r="D2444">
        <v>0</v>
      </c>
      <c r="E2444">
        <v>7.77</v>
      </c>
      <c r="F2444">
        <v>240187</v>
      </c>
      <c r="G2444">
        <v>151778</v>
      </c>
      <c r="H2444">
        <v>173660</v>
      </c>
      <c r="I2444">
        <v>1675</v>
      </c>
      <c r="J2444">
        <v>40988</v>
      </c>
      <c r="K2444">
        <v>608288</v>
      </c>
      <c r="Z2444" s="24">
        <v>8.0600000000000005E-2</v>
      </c>
      <c r="AA2444" s="23">
        <v>19519</v>
      </c>
      <c r="AB2444" s="23">
        <v>22915</v>
      </c>
      <c r="AC2444" s="23">
        <v>17740</v>
      </c>
      <c r="AD2444" s="23">
        <v>129</v>
      </c>
      <c r="AE2444" s="23">
        <v>2836</v>
      </c>
      <c r="AF2444" s="23">
        <v>63139</v>
      </c>
      <c r="AG2444">
        <f t="shared" si="38"/>
        <v>1.7161300204911969E-5</v>
      </c>
    </row>
    <row r="2445" spans="1:33">
      <c r="A2445" t="s">
        <v>133</v>
      </c>
      <c r="B2445" t="s">
        <v>1</v>
      </c>
      <c r="C2445">
        <v>1993</v>
      </c>
      <c r="D2445">
        <v>0</v>
      </c>
      <c r="E2445">
        <v>5.58</v>
      </c>
      <c r="F2445">
        <v>265931</v>
      </c>
      <c r="G2445">
        <v>161593</v>
      </c>
      <c r="H2445">
        <v>179575</v>
      </c>
      <c r="I2445">
        <v>1686</v>
      </c>
      <c r="J2445">
        <v>29458</v>
      </c>
      <c r="K2445">
        <v>638243</v>
      </c>
      <c r="Z2445" s="24">
        <v>8.0600000000000005E-2</v>
      </c>
      <c r="AA2445" s="23">
        <v>48831</v>
      </c>
      <c r="AB2445" s="23">
        <v>4476</v>
      </c>
      <c r="AC2445" s="23">
        <v>13373</v>
      </c>
      <c r="AD2445" s="23">
        <v>0</v>
      </c>
      <c r="AE2445" s="23">
        <v>251</v>
      </c>
      <c r="AF2445" s="23">
        <v>66931</v>
      </c>
      <c r="AG2445">
        <f t="shared" si="38"/>
        <v>1.8191973012163052E-5</v>
      </c>
    </row>
    <row r="2446" spans="1:33">
      <c r="A2446" t="s">
        <v>133</v>
      </c>
      <c r="B2446" t="s">
        <v>1</v>
      </c>
      <c r="C2446">
        <v>1994</v>
      </c>
      <c r="D2446">
        <v>0</v>
      </c>
      <c r="E2446">
        <v>5.48</v>
      </c>
      <c r="F2446">
        <v>261469</v>
      </c>
      <c r="G2446">
        <v>170343</v>
      </c>
      <c r="H2446">
        <v>185370</v>
      </c>
      <c r="I2446">
        <v>1605</v>
      </c>
      <c r="J2446">
        <v>35131</v>
      </c>
      <c r="K2446">
        <v>653918</v>
      </c>
      <c r="Z2446" s="24">
        <v>8.0600000000000005E-2</v>
      </c>
      <c r="AA2446" s="23">
        <v>125426</v>
      </c>
      <c r="AB2446" s="23">
        <v>40515</v>
      </c>
      <c r="AC2446" s="23">
        <v>21231</v>
      </c>
      <c r="AD2446" s="23">
        <v>0</v>
      </c>
      <c r="AE2446" s="23">
        <v>0</v>
      </c>
      <c r="AF2446" s="23">
        <v>187172</v>
      </c>
      <c r="AG2446">
        <f t="shared" si="38"/>
        <v>5.0873705347784777E-5</v>
      </c>
    </row>
    <row r="2447" spans="1:33">
      <c r="A2447" t="s">
        <v>133</v>
      </c>
      <c r="B2447" t="s">
        <v>1</v>
      </c>
      <c r="C2447">
        <v>1995</v>
      </c>
      <c r="D2447">
        <v>0</v>
      </c>
      <c r="E2447">
        <v>5.95</v>
      </c>
      <c r="F2447">
        <v>256695</v>
      </c>
      <c r="G2447">
        <v>167609</v>
      </c>
      <c r="H2447">
        <v>182990</v>
      </c>
      <c r="I2447">
        <v>1605</v>
      </c>
      <c r="J2447">
        <v>29401</v>
      </c>
      <c r="K2447">
        <v>638300</v>
      </c>
      <c r="Z2447" s="24">
        <v>8.0700000000000008E-2</v>
      </c>
      <c r="AA2447" s="23">
        <v>17200</v>
      </c>
      <c r="AB2447" s="23">
        <v>9300</v>
      </c>
      <c r="AC2447" s="23">
        <v>0</v>
      </c>
      <c r="AD2447" s="23">
        <v>0</v>
      </c>
      <c r="AE2447" s="23">
        <v>8800</v>
      </c>
      <c r="AF2447" s="23">
        <v>35300</v>
      </c>
      <c r="AG2447">
        <f t="shared" si="38"/>
        <v>9.5946070928173168E-6</v>
      </c>
    </row>
    <row r="2448" spans="1:33">
      <c r="A2448" t="s">
        <v>133</v>
      </c>
      <c r="B2448" t="s">
        <v>1</v>
      </c>
      <c r="C2448">
        <v>1996</v>
      </c>
      <c r="D2448">
        <v>0</v>
      </c>
      <c r="E2448">
        <v>6.13</v>
      </c>
      <c r="F2448">
        <v>266798</v>
      </c>
      <c r="G2448">
        <v>173643</v>
      </c>
      <c r="H2448">
        <v>180591</v>
      </c>
      <c r="I2448">
        <v>1634</v>
      </c>
      <c r="J2448">
        <v>33036</v>
      </c>
      <c r="K2448">
        <v>655702</v>
      </c>
      <c r="Z2448" s="24">
        <v>8.0700000000000008E-2</v>
      </c>
      <c r="AA2448" s="23">
        <v>42773</v>
      </c>
      <c r="AB2448" s="23">
        <v>3752</v>
      </c>
      <c r="AC2448" s="23">
        <v>1607</v>
      </c>
      <c r="AD2448" s="23">
        <v>0</v>
      </c>
      <c r="AE2448" s="23">
        <v>5667</v>
      </c>
      <c r="AF2448" s="23">
        <v>53799</v>
      </c>
      <c r="AG2448">
        <f t="shared" si="38"/>
        <v>1.4622670452874754E-5</v>
      </c>
    </row>
    <row r="2449" spans="1:33">
      <c r="A2449" t="s">
        <v>133</v>
      </c>
      <c r="B2449" t="s">
        <v>1</v>
      </c>
      <c r="C2449">
        <v>1997</v>
      </c>
      <c r="D2449">
        <v>0</v>
      </c>
      <c r="E2449">
        <v>5.62</v>
      </c>
      <c r="F2449">
        <v>264212</v>
      </c>
      <c r="G2449">
        <v>178121</v>
      </c>
      <c r="H2449">
        <v>176518</v>
      </c>
      <c r="I2449">
        <v>1688</v>
      </c>
      <c r="J2449">
        <v>34320</v>
      </c>
      <c r="K2449">
        <v>654859</v>
      </c>
      <c r="Z2449" s="24">
        <v>8.0700000000000008E-2</v>
      </c>
      <c r="AA2449" s="23">
        <v>50966</v>
      </c>
      <c r="AB2449" s="23">
        <v>4749</v>
      </c>
      <c r="AC2449" s="23">
        <v>13620</v>
      </c>
      <c r="AD2449" s="23">
        <v>180</v>
      </c>
      <c r="AE2449" s="23">
        <v>70</v>
      </c>
      <c r="AF2449" s="23">
        <v>69585</v>
      </c>
      <c r="AG2449">
        <f t="shared" si="38"/>
        <v>1.8913335256478554E-5</v>
      </c>
    </row>
    <row r="2450" spans="1:33">
      <c r="A2450" t="s">
        <v>133</v>
      </c>
      <c r="B2450" t="s">
        <v>1</v>
      </c>
      <c r="C2450">
        <v>1998</v>
      </c>
      <c r="D2450">
        <v>0</v>
      </c>
      <c r="E2450">
        <v>5.37</v>
      </c>
      <c r="F2450">
        <v>268942</v>
      </c>
      <c r="G2450">
        <v>185035</v>
      </c>
      <c r="H2450">
        <v>176905</v>
      </c>
      <c r="I2450">
        <v>1674</v>
      </c>
      <c r="J2450">
        <v>30802</v>
      </c>
      <c r="K2450">
        <v>663358</v>
      </c>
      <c r="Z2450" s="24">
        <v>8.0700000000000008E-2</v>
      </c>
      <c r="AA2450" s="23">
        <v>3474325</v>
      </c>
      <c r="AB2450" s="23">
        <v>4147843</v>
      </c>
      <c r="AC2450" s="23">
        <v>3964206</v>
      </c>
      <c r="AD2450" s="23">
        <v>19881</v>
      </c>
      <c r="AE2450" s="23">
        <v>0</v>
      </c>
      <c r="AF2450" s="23">
        <v>11606255</v>
      </c>
      <c r="AG2450">
        <f t="shared" si="38"/>
        <v>3.1546021683865845E-3</v>
      </c>
    </row>
    <row r="2451" spans="1:33">
      <c r="A2451" t="s">
        <v>133</v>
      </c>
      <c r="B2451" t="s">
        <v>1</v>
      </c>
      <c r="C2451">
        <v>1999</v>
      </c>
      <c r="D2451">
        <v>0</v>
      </c>
      <c r="E2451">
        <v>4.5199999999999996</v>
      </c>
      <c r="F2451">
        <v>271658</v>
      </c>
      <c r="G2451">
        <v>189133</v>
      </c>
      <c r="H2451">
        <v>172390</v>
      </c>
      <c r="I2451">
        <v>1674</v>
      </c>
      <c r="J2451">
        <v>43682</v>
      </c>
      <c r="K2451">
        <v>678537</v>
      </c>
      <c r="Z2451" s="24">
        <v>8.09E-2</v>
      </c>
      <c r="AA2451" s="23">
        <v>9583</v>
      </c>
      <c r="AB2451" s="23">
        <v>13661</v>
      </c>
      <c r="AC2451" s="23">
        <v>0</v>
      </c>
      <c r="AD2451" s="23">
        <v>0</v>
      </c>
      <c r="AE2451" s="23">
        <v>0</v>
      </c>
      <c r="AF2451" s="23">
        <v>23244</v>
      </c>
      <c r="AG2451">
        <f t="shared" si="38"/>
        <v>6.317763378624524E-6</v>
      </c>
    </row>
    <row r="2452" spans="1:33">
      <c r="A2452" t="s">
        <v>133</v>
      </c>
      <c r="B2452" t="s">
        <v>1</v>
      </c>
      <c r="C2452">
        <v>2000</v>
      </c>
      <c r="D2452">
        <v>0</v>
      </c>
      <c r="E2452">
        <v>4.95</v>
      </c>
      <c r="F2452">
        <v>267784</v>
      </c>
      <c r="G2452">
        <v>192484</v>
      </c>
      <c r="H2452">
        <v>175739</v>
      </c>
      <c r="I2452">
        <v>1680</v>
      </c>
      <c r="J2452">
        <v>39821</v>
      </c>
      <c r="K2452">
        <v>677508</v>
      </c>
      <c r="Z2452" s="24">
        <v>8.09E-2</v>
      </c>
      <c r="AA2452" s="23">
        <v>41200</v>
      </c>
      <c r="AB2452" s="23">
        <v>14300</v>
      </c>
      <c r="AC2452" s="23">
        <v>0</v>
      </c>
      <c r="AD2452" s="23">
        <v>37</v>
      </c>
      <c r="AE2452" s="23">
        <v>0</v>
      </c>
      <c r="AF2452" s="23">
        <v>55537</v>
      </c>
      <c r="AG2452">
        <f t="shared" si="38"/>
        <v>1.5095062156198166E-5</v>
      </c>
    </row>
    <row r="2453" spans="1:33">
      <c r="A2453" t="s">
        <v>133</v>
      </c>
      <c r="B2453" t="s">
        <v>1</v>
      </c>
      <c r="C2453">
        <v>2001</v>
      </c>
      <c r="D2453">
        <v>0</v>
      </c>
      <c r="E2453">
        <v>4.7</v>
      </c>
      <c r="F2453">
        <v>255587</v>
      </c>
      <c r="G2453">
        <v>187783</v>
      </c>
      <c r="H2453">
        <v>170836</v>
      </c>
      <c r="I2453">
        <v>0</v>
      </c>
      <c r="J2453">
        <v>44867</v>
      </c>
      <c r="K2453">
        <v>659073</v>
      </c>
      <c r="Z2453" s="24">
        <v>8.09E-2</v>
      </c>
      <c r="AA2453" s="23">
        <v>37589</v>
      </c>
      <c r="AB2453" s="23">
        <v>22793</v>
      </c>
      <c r="AC2453" s="23">
        <v>0</v>
      </c>
      <c r="AD2453" s="23">
        <v>0</v>
      </c>
      <c r="AE2453" s="23">
        <v>0</v>
      </c>
      <c r="AF2453" s="23">
        <v>60382</v>
      </c>
      <c r="AG2453">
        <f t="shared" si="38"/>
        <v>1.641194236482989E-5</v>
      </c>
    </row>
    <row r="2454" spans="1:33">
      <c r="A2454" t="s">
        <v>133</v>
      </c>
      <c r="B2454" t="s">
        <v>1</v>
      </c>
      <c r="C2454">
        <v>2002</v>
      </c>
      <c r="D2454">
        <v>0</v>
      </c>
      <c r="E2454">
        <v>5.19</v>
      </c>
      <c r="F2454">
        <v>246858</v>
      </c>
      <c r="G2454">
        <v>185361</v>
      </c>
      <c r="H2454">
        <v>172302</v>
      </c>
      <c r="I2454">
        <v>0</v>
      </c>
      <c r="J2454">
        <v>47609</v>
      </c>
      <c r="K2454">
        <v>652130</v>
      </c>
      <c r="Z2454" s="24">
        <v>8.09E-2</v>
      </c>
      <c r="AA2454" s="23">
        <v>23079</v>
      </c>
      <c r="AB2454" s="23">
        <v>21524</v>
      </c>
      <c r="AC2454" s="23">
        <v>32583</v>
      </c>
      <c r="AD2454" s="23">
        <v>222</v>
      </c>
      <c r="AE2454" s="23">
        <v>1781</v>
      </c>
      <c r="AF2454" s="23">
        <v>79189</v>
      </c>
      <c r="AG2454">
        <f t="shared" si="38"/>
        <v>2.1523720710286413E-5</v>
      </c>
    </row>
    <row r="2455" spans="1:33">
      <c r="A2455" t="s">
        <v>133</v>
      </c>
      <c r="B2455" t="s">
        <v>1</v>
      </c>
      <c r="C2455">
        <v>2003</v>
      </c>
      <c r="D2455">
        <v>0</v>
      </c>
      <c r="E2455">
        <v>5.16</v>
      </c>
      <c r="F2455">
        <v>242155</v>
      </c>
      <c r="G2455">
        <v>230856</v>
      </c>
      <c r="H2455">
        <v>161963</v>
      </c>
      <c r="I2455">
        <v>0</v>
      </c>
      <c r="J2455">
        <v>0</v>
      </c>
      <c r="K2455">
        <v>634974</v>
      </c>
      <c r="Z2455" s="24">
        <v>8.09E-2</v>
      </c>
      <c r="AA2455" s="23">
        <v>37752</v>
      </c>
      <c r="AB2455" s="23">
        <v>16897</v>
      </c>
      <c r="AC2455" s="23">
        <v>2822</v>
      </c>
      <c r="AD2455" s="23">
        <v>0</v>
      </c>
      <c r="AE2455" s="23">
        <v>29381</v>
      </c>
      <c r="AF2455" s="23">
        <v>86852</v>
      </c>
      <c r="AG2455">
        <f t="shared" si="38"/>
        <v>2.3606538674939646E-5</v>
      </c>
    </row>
    <row r="2456" spans="1:33">
      <c r="A2456" t="s">
        <v>133</v>
      </c>
      <c r="B2456" t="s">
        <v>1</v>
      </c>
      <c r="C2456">
        <v>2004</v>
      </c>
      <c r="D2456">
        <v>0</v>
      </c>
      <c r="E2456">
        <v>4.96</v>
      </c>
      <c r="F2456">
        <v>244657</v>
      </c>
      <c r="G2456">
        <v>229906</v>
      </c>
      <c r="H2456">
        <v>167721</v>
      </c>
      <c r="I2456">
        <v>0</v>
      </c>
      <c r="J2456">
        <v>0</v>
      </c>
      <c r="K2456">
        <v>642284</v>
      </c>
      <c r="Z2456" s="24">
        <v>8.09E-2</v>
      </c>
      <c r="AA2456" s="23">
        <v>87767</v>
      </c>
      <c r="AB2456" s="23">
        <v>163958</v>
      </c>
      <c r="AC2456" s="23">
        <v>145266</v>
      </c>
      <c r="AD2456" s="23">
        <v>0</v>
      </c>
      <c r="AE2456" s="23">
        <v>0</v>
      </c>
      <c r="AF2456" s="23">
        <v>396991</v>
      </c>
      <c r="AG2456">
        <f t="shared" si="38"/>
        <v>1.0790290833950819E-4</v>
      </c>
    </row>
    <row r="2457" spans="1:33">
      <c r="A2457" t="s">
        <v>133</v>
      </c>
      <c r="B2457" t="s">
        <v>1</v>
      </c>
      <c r="C2457">
        <v>2005</v>
      </c>
      <c r="D2457">
        <v>0</v>
      </c>
      <c r="E2457">
        <v>4.5</v>
      </c>
      <c r="F2457">
        <v>246248</v>
      </c>
      <c r="G2457">
        <v>231709</v>
      </c>
      <c r="H2457">
        <v>164465</v>
      </c>
      <c r="I2457">
        <v>0</v>
      </c>
      <c r="J2457">
        <v>0</v>
      </c>
      <c r="K2457">
        <v>642422</v>
      </c>
      <c r="Z2457" s="24">
        <v>8.1000000000000003E-2</v>
      </c>
      <c r="AA2457" s="23">
        <v>8702</v>
      </c>
      <c r="AB2457" s="23">
        <v>6309</v>
      </c>
      <c r="AC2457" s="23">
        <v>0</v>
      </c>
      <c r="AD2457" s="23">
        <v>0</v>
      </c>
      <c r="AE2457" s="23">
        <v>0</v>
      </c>
      <c r="AF2457" s="23">
        <v>15011</v>
      </c>
      <c r="AG2457">
        <f t="shared" si="38"/>
        <v>4.0800183306028538E-6</v>
      </c>
    </row>
    <row r="2458" spans="1:33">
      <c r="A2458" t="s">
        <v>133</v>
      </c>
      <c r="B2458" t="s">
        <v>1</v>
      </c>
      <c r="C2458">
        <v>2006</v>
      </c>
      <c r="D2458">
        <v>0</v>
      </c>
      <c r="E2458">
        <v>4.91</v>
      </c>
      <c r="F2458">
        <v>258621</v>
      </c>
      <c r="G2458">
        <v>238214</v>
      </c>
      <c r="H2458">
        <v>162675</v>
      </c>
      <c r="I2458">
        <v>0</v>
      </c>
      <c r="J2458">
        <v>0</v>
      </c>
      <c r="K2458">
        <v>659510</v>
      </c>
      <c r="Z2458" s="24">
        <v>8.1000000000000003E-2</v>
      </c>
      <c r="AA2458" s="23">
        <v>45477</v>
      </c>
      <c r="AB2458" s="23">
        <v>14292</v>
      </c>
      <c r="AC2458" s="23">
        <v>0</v>
      </c>
      <c r="AD2458" s="23">
        <v>5</v>
      </c>
      <c r="AE2458" s="23">
        <v>0</v>
      </c>
      <c r="AF2458" s="23">
        <v>59774</v>
      </c>
      <c r="AG2458">
        <f t="shared" si="38"/>
        <v>1.624668680923689E-5</v>
      </c>
    </row>
    <row r="2459" spans="1:33">
      <c r="A2459" t="s">
        <v>134</v>
      </c>
      <c r="B2459" t="s">
        <v>1</v>
      </c>
      <c r="C2459">
        <v>1995</v>
      </c>
      <c r="D2459">
        <v>0</v>
      </c>
      <c r="E2459">
        <v>4.4000000000000004</v>
      </c>
      <c r="F2459">
        <v>0</v>
      </c>
      <c r="G2459">
        <v>239</v>
      </c>
      <c r="H2459">
        <v>0</v>
      </c>
      <c r="I2459">
        <v>0</v>
      </c>
      <c r="J2459">
        <v>0</v>
      </c>
      <c r="K2459">
        <v>239</v>
      </c>
      <c r="Z2459" s="24">
        <v>8.1000000000000003E-2</v>
      </c>
      <c r="AA2459" s="23">
        <v>138745</v>
      </c>
      <c r="AB2459" s="23">
        <v>62357</v>
      </c>
      <c r="AC2459" s="23">
        <v>18089</v>
      </c>
      <c r="AD2459" s="23">
        <v>65</v>
      </c>
      <c r="AE2459" s="23">
        <v>38753</v>
      </c>
      <c r="AF2459" s="23">
        <v>258009</v>
      </c>
      <c r="AG2459">
        <f t="shared" si="38"/>
        <v>7.0127336583872605E-5</v>
      </c>
    </row>
    <row r="2460" spans="1:33">
      <c r="A2460" t="s">
        <v>134</v>
      </c>
      <c r="B2460" t="s">
        <v>1</v>
      </c>
      <c r="C2460">
        <v>1996</v>
      </c>
      <c r="D2460">
        <v>0</v>
      </c>
      <c r="E2460">
        <v>0</v>
      </c>
      <c r="F2460">
        <v>0</v>
      </c>
      <c r="G2460">
        <v>292</v>
      </c>
      <c r="H2460">
        <v>0</v>
      </c>
      <c r="I2460">
        <v>0</v>
      </c>
      <c r="J2460">
        <v>0</v>
      </c>
      <c r="K2460">
        <v>292</v>
      </c>
      <c r="Z2460" s="24">
        <v>8.1000000000000003E-2</v>
      </c>
      <c r="AA2460" s="23">
        <v>174511</v>
      </c>
      <c r="AB2460" s="23">
        <v>73980</v>
      </c>
      <c r="AC2460" s="23">
        <v>41621</v>
      </c>
      <c r="AD2460" s="23">
        <v>526</v>
      </c>
      <c r="AE2460" s="23">
        <v>91580</v>
      </c>
      <c r="AF2460" s="23">
        <v>382218</v>
      </c>
      <c r="AG2460">
        <f t="shared" si="38"/>
        <v>1.0388757886125918E-4</v>
      </c>
    </row>
    <row r="2461" spans="1:33">
      <c r="A2461" t="s">
        <v>134</v>
      </c>
      <c r="B2461" t="s">
        <v>1</v>
      </c>
      <c r="C2461">
        <v>1997</v>
      </c>
      <c r="D2461">
        <v>0</v>
      </c>
      <c r="E2461">
        <v>0</v>
      </c>
      <c r="F2461">
        <v>0</v>
      </c>
      <c r="G2461">
        <v>230</v>
      </c>
      <c r="H2461">
        <v>0</v>
      </c>
      <c r="I2461">
        <v>0</v>
      </c>
      <c r="J2461">
        <v>0</v>
      </c>
      <c r="K2461">
        <v>230</v>
      </c>
      <c r="Z2461" s="24">
        <v>8.1099999999999992E-2</v>
      </c>
      <c r="AA2461" s="23">
        <v>1877</v>
      </c>
      <c r="AB2461" s="23">
        <v>775</v>
      </c>
      <c r="AC2461" s="23">
        <v>0</v>
      </c>
      <c r="AD2461" s="23">
        <v>0</v>
      </c>
      <c r="AE2461" s="23">
        <v>0</v>
      </c>
      <c r="AF2461" s="23">
        <v>2652</v>
      </c>
      <c r="AG2461">
        <f t="shared" si="38"/>
        <v>7.2081864051420745E-7</v>
      </c>
    </row>
    <row r="2462" spans="1:33">
      <c r="A2462" t="s">
        <v>134</v>
      </c>
      <c r="B2462" t="s">
        <v>1</v>
      </c>
      <c r="C2462">
        <v>1998</v>
      </c>
      <c r="D2462">
        <v>0</v>
      </c>
      <c r="E2462">
        <v>0</v>
      </c>
      <c r="F2462">
        <v>0</v>
      </c>
      <c r="G2462">
        <v>252</v>
      </c>
      <c r="H2462">
        <v>0</v>
      </c>
      <c r="I2462">
        <v>0</v>
      </c>
      <c r="J2462">
        <v>0</v>
      </c>
      <c r="K2462">
        <v>252</v>
      </c>
      <c r="Z2462" s="24">
        <v>8.1099999999999992E-2</v>
      </c>
      <c r="AA2462" s="23">
        <v>52577</v>
      </c>
      <c r="AB2462" s="23">
        <v>35513</v>
      </c>
      <c r="AC2462" s="23">
        <v>22299</v>
      </c>
      <c r="AD2462" s="23">
        <v>0</v>
      </c>
      <c r="AE2462" s="23">
        <v>11827</v>
      </c>
      <c r="AF2462" s="23">
        <v>122216</v>
      </c>
      <c r="AG2462">
        <f t="shared" si="38"/>
        <v>3.321854108939833E-5</v>
      </c>
    </row>
    <row r="2463" spans="1:33">
      <c r="A2463" t="s">
        <v>134</v>
      </c>
      <c r="B2463" t="s">
        <v>1</v>
      </c>
      <c r="C2463">
        <v>1999</v>
      </c>
      <c r="D2463">
        <v>0</v>
      </c>
      <c r="E2463">
        <v>0</v>
      </c>
      <c r="F2463">
        <v>0</v>
      </c>
      <c r="G2463">
        <v>411</v>
      </c>
      <c r="H2463">
        <v>0</v>
      </c>
      <c r="I2463">
        <v>0</v>
      </c>
      <c r="J2463">
        <v>0</v>
      </c>
      <c r="K2463">
        <v>411</v>
      </c>
      <c r="Z2463" s="24">
        <v>8.1199999999999994E-2</v>
      </c>
      <c r="AA2463" s="23">
        <v>1286</v>
      </c>
      <c r="AB2463" s="23">
        <v>0</v>
      </c>
      <c r="AC2463" s="23">
        <v>0</v>
      </c>
      <c r="AD2463" s="23">
        <v>0</v>
      </c>
      <c r="AE2463" s="23">
        <v>0</v>
      </c>
      <c r="AF2463" s="23">
        <v>1286</v>
      </c>
      <c r="AG2463">
        <f t="shared" si="38"/>
        <v>3.4953724423124841E-7</v>
      </c>
    </row>
    <row r="2464" spans="1:33">
      <c r="A2464" t="s">
        <v>134</v>
      </c>
      <c r="B2464" t="s">
        <v>1</v>
      </c>
      <c r="C2464">
        <v>2000</v>
      </c>
      <c r="D2464">
        <v>0</v>
      </c>
      <c r="E2464">
        <v>7.38</v>
      </c>
      <c r="F2464">
        <v>0</v>
      </c>
      <c r="G2464">
        <v>339</v>
      </c>
      <c r="H2464">
        <v>0</v>
      </c>
      <c r="I2464">
        <v>0</v>
      </c>
      <c r="J2464">
        <v>0</v>
      </c>
      <c r="K2464">
        <v>339</v>
      </c>
      <c r="Z2464" s="24">
        <v>8.1199999999999994E-2</v>
      </c>
      <c r="AA2464" s="23">
        <v>20094</v>
      </c>
      <c r="AB2464" s="23">
        <v>24729</v>
      </c>
      <c r="AC2464" s="23">
        <v>19705</v>
      </c>
      <c r="AD2464" s="23">
        <v>137</v>
      </c>
      <c r="AE2464" s="23">
        <v>2195</v>
      </c>
      <c r="AF2464" s="23">
        <v>66860</v>
      </c>
      <c r="AG2464">
        <f t="shared" si="38"/>
        <v>1.8172675077217161E-5</v>
      </c>
    </row>
    <row r="2465" spans="1:33">
      <c r="A2465" t="s">
        <v>134</v>
      </c>
      <c r="B2465" t="s">
        <v>1</v>
      </c>
      <c r="C2465">
        <v>2001</v>
      </c>
      <c r="D2465">
        <v>0</v>
      </c>
      <c r="E2465">
        <v>6.14</v>
      </c>
      <c r="F2465">
        <v>0</v>
      </c>
      <c r="G2465">
        <v>413</v>
      </c>
      <c r="H2465">
        <v>0</v>
      </c>
      <c r="I2465">
        <v>0</v>
      </c>
      <c r="J2465">
        <v>0</v>
      </c>
      <c r="K2465">
        <v>413</v>
      </c>
      <c r="Z2465" s="24">
        <v>8.1199999999999994E-2</v>
      </c>
      <c r="AA2465" s="23">
        <v>35789</v>
      </c>
      <c r="AB2465" s="23">
        <v>27937</v>
      </c>
      <c r="AC2465" s="23">
        <v>10286</v>
      </c>
      <c r="AD2465" s="23">
        <v>384</v>
      </c>
      <c r="AE2465" s="23">
        <v>1696</v>
      </c>
      <c r="AF2465" s="23">
        <v>76092</v>
      </c>
      <c r="AG2465">
        <f t="shared" si="38"/>
        <v>2.0681950223984567E-5</v>
      </c>
    </row>
    <row r="2466" spans="1:33">
      <c r="A2466" t="s">
        <v>134</v>
      </c>
      <c r="B2466" t="s">
        <v>1</v>
      </c>
      <c r="C2466">
        <v>2002</v>
      </c>
      <c r="D2466">
        <v>0</v>
      </c>
      <c r="E2466">
        <v>6.04</v>
      </c>
      <c r="F2466">
        <v>0</v>
      </c>
      <c r="G2466">
        <v>467</v>
      </c>
      <c r="H2466">
        <v>0</v>
      </c>
      <c r="I2466">
        <v>0</v>
      </c>
      <c r="J2466">
        <v>0</v>
      </c>
      <c r="K2466">
        <v>467</v>
      </c>
      <c r="Z2466" s="24">
        <v>8.1300000000000011E-2</v>
      </c>
      <c r="AA2466" s="23">
        <v>61272</v>
      </c>
      <c r="AB2466" s="23">
        <v>70191</v>
      </c>
      <c r="AC2466" s="23">
        <v>23997</v>
      </c>
      <c r="AD2466" s="23">
        <v>0</v>
      </c>
      <c r="AE2466" s="23">
        <v>0</v>
      </c>
      <c r="AF2466" s="23">
        <v>155460</v>
      </c>
      <c r="AG2466">
        <f t="shared" si="38"/>
        <v>4.2254323474486684E-5</v>
      </c>
    </row>
    <row r="2467" spans="1:33">
      <c r="A2467" t="s">
        <v>134</v>
      </c>
      <c r="B2467" t="s">
        <v>1</v>
      </c>
      <c r="C2467">
        <v>2003</v>
      </c>
      <c r="D2467">
        <v>0</v>
      </c>
      <c r="E2467">
        <v>5.94</v>
      </c>
      <c r="F2467">
        <v>0</v>
      </c>
      <c r="G2467">
        <v>475</v>
      </c>
      <c r="H2467">
        <v>0</v>
      </c>
      <c r="I2467">
        <v>0</v>
      </c>
      <c r="J2467">
        <v>0</v>
      </c>
      <c r="K2467">
        <v>475</v>
      </c>
      <c r="Z2467" s="24">
        <v>8.1300000000000011E-2</v>
      </c>
      <c r="AA2467" s="23">
        <v>132328</v>
      </c>
      <c r="AB2467" s="23">
        <v>17797</v>
      </c>
      <c r="AC2467" s="23">
        <v>11715</v>
      </c>
      <c r="AD2467" s="23">
        <v>133</v>
      </c>
      <c r="AE2467" s="23">
        <v>4839</v>
      </c>
      <c r="AF2467" s="23">
        <v>166812</v>
      </c>
      <c r="AG2467">
        <f t="shared" si="38"/>
        <v>4.5339818650624423E-5</v>
      </c>
    </row>
    <row r="2468" spans="1:33">
      <c r="A2468" t="s">
        <v>134</v>
      </c>
      <c r="B2468" t="s">
        <v>1</v>
      </c>
      <c r="C2468">
        <v>2004</v>
      </c>
      <c r="D2468">
        <v>0</v>
      </c>
      <c r="E2468">
        <v>0</v>
      </c>
      <c r="F2468">
        <v>0</v>
      </c>
      <c r="G2468">
        <v>0</v>
      </c>
      <c r="H2468">
        <v>0</v>
      </c>
      <c r="I2468">
        <v>0</v>
      </c>
      <c r="J2468">
        <v>0</v>
      </c>
      <c r="K2468">
        <v>0</v>
      </c>
      <c r="Z2468" s="24">
        <v>8.1300000000000011E-2</v>
      </c>
      <c r="AA2468" s="23">
        <v>246740</v>
      </c>
      <c r="AB2468" s="23">
        <v>93377</v>
      </c>
      <c r="AC2468" s="23">
        <v>135957</v>
      </c>
      <c r="AD2468" s="23">
        <v>551</v>
      </c>
      <c r="AE2468" s="23">
        <v>0</v>
      </c>
      <c r="AF2468" s="23">
        <v>476625</v>
      </c>
      <c r="AG2468">
        <f t="shared" si="38"/>
        <v>1.2954758089558224E-4</v>
      </c>
    </row>
    <row r="2469" spans="1:33">
      <c r="A2469" t="s">
        <v>134</v>
      </c>
      <c r="B2469" t="s">
        <v>1</v>
      </c>
      <c r="C2469">
        <v>2005</v>
      </c>
      <c r="D2469">
        <v>0</v>
      </c>
      <c r="E2469">
        <v>6.43</v>
      </c>
      <c r="F2469">
        <v>0</v>
      </c>
      <c r="G2469">
        <v>0</v>
      </c>
      <c r="H2469">
        <v>0</v>
      </c>
      <c r="I2469">
        <v>0</v>
      </c>
      <c r="J2469">
        <v>0</v>
      </c>
      <c r="K2469">
        <v>0</v>
      </c>
      <c r="Z2469" s="24">
        <v>8.14E-2</v>
      </c>
      <c r="AA2469" s="23">
        <v>6324</v>
      </c>
      <c r="AB2469" s="23">
        <v>4750</v>
      </c>
      <c r="AC2469" s="23">
        <v>0</v>
      </c>
      <c r="AD2469" s="23">
        <v>0</v>
      </c>
      <c r="AE2469" s="23">
        <v>166</v>
      </c>
      <c r="AF2469" s="23">
        <v>11240</v>
      </c>
      <c r="AG2469">
        <f t="shared" si="38"/>
        <v>3.0550533632653438E-6</v>
      </c>
    </row>
    <row r="2470" spans="1:33">
      <c r="A2470" t="s">
        <v>134</v>
      </c>
      <c r="B2470" t="s">
        <v>1</v>
      </c>
      <c r="C2470">
        <v>2006</v>
      </c>
      <c r="D2470">
        <v>0</v>
      </c>
      <c r="E2470">
        <v>0</v>
      </c>
      <c r="F2470">
        <v>0</v>
      </c>
      <c r="G2470">
        <v>0</v>
      </c>
      <c r="H2470">
        <v>0</v>
      </c>
      <c r="I2470">
        <v>0</v>
      </c>
      <c r="J2470">
        <v>0</v>
      </c>
      <c r="K2470">
        <v>0</v>
      </c>
      <c r="Z2470" s="24">
        <v>8.14E-2</v>
      </c>
      <c r="AA2470" s="23">
        <v>48217</v>
      </c>
      <c r="AB2470" s="23">
        <v>10692</v>
      </c>
      <c r="AC2470" s="23">
        <v>0</v>
      </c>
      <c r="AD2470" s="23">
        <v>0</v>
      </c>
      <c r="AE2470" s="23">
        <v>0</v>
      </c>
      <c r="AF2470" s="23">
        <v>58909</v>
      </c>
      <c r="AG2470">
        <f t="shared" si="38"/>
        <v>1.6011578165177768E-5</v>
      </c>
    </row>
    <row r="2471" spans="1:33">
      <c r="A2471" t="s">
        <v>135</v>
      </c>
      <c r="B2471" t="s">
        <v>1</v>
      </c>
      <c r="C2471">
        <v>1988</v>
      </c>
      <c r="D2471">
        <v>0</v>
      </c>
      <c r="E2471">
        <v>3.48</v>
      </c>
      <c r="F2471">
        <v>515202</v>
      </c>
      <c r="G2471">
        <v>257332</v>
      </c>
      <c r="H2471">
        <v>255267</v>
      </c>
      <c r="I2471">
        <v>1974</v>
      </c>
      <c r="J2471">
        <v>247659</v>
      </c>
      <c r="K2471">
        <v>1277434</v>
      </c>
      <c r="Z2471" s="24">
        <v>8.14E-2</v>
      </c>
      <c r="AA2471" s="23">
        <v>30750</v>
      </c>
      <c r="AB2471" s="23">
        <v>53053</v>
      </c>
      <c r="AC2471" s="23">
        <v>11691</v>
      </c>
      <c r="AD2471" s="23">
        <v>281</v>
      </c>
      <c r="AE2471" s="23">
        <v>8007</v>
      </c>
      <c r="AF2471" s="23">
        <v>103782</v>
      </c>
      <c r="AG2471">
        <f t="shared" si="38"/>
        <v>2.8208144852882908E-5</v>
      </c>
    </row>
    <row r="2472" spans="1:33">
      <c r="A2472" t="s">
        <v>135</v>
      </c>
      <c r="B2472" t="s">
        <v>1</v>
      </c>
      <c r="C2472">
        <v>1989</v>
      </c>
      <c r="D2472">
        <v>0</v>
      </c>
      <c r="E2472">
        <v>3.72</v>
      </c>
      <c r="F2472">
        <v>527569</v>
      </c>
      <c r="G2472">
        <v>274505</v>
      </c>
      <c r="H2472">
        <v>267207</v>
      </c>
      <c r="I2472">
        <v>3081</v>
      </c>
      <c r="J2472">
        <v>256979</v>
      </c>
      <c r="K2472">
        <v>1329341</v>
      </c>
      <c r="Z2472" s="24">
        <v>8.1500000000000003E-2</v>
      </c>
      <c r="AA2472" s="23">
        <v>19500</v>
      </c>
      <c r="AB2472" s="23">
        <v>13100</v>
      </c>
      <c r="AC2472" s="23">
        <v>17300</v>
      </c>
      <c r="AD2472" s="23">
        <v>200</v>
      </c>
      <c r="AE2472" s="23">
        <v>2900</v>
      </c>
      <c r="AF2472" s="23">
        <v>53000</v>
      </c>
      <c r="AG2472">
        <f t="shared" si="38"/>
        <v>1.4405500734258292E-5</v>
      </c>
    </row>
    <row r="2473" spans="1:33">
      <c r="A2473" t="s">
        <v>135</v>
      </c>
      <c r="B2473" t="s">
        <v>1</v>
      </c>
      <c r="C2473">
        <v>1990</v>
      </c>
      <c r="D2473">
        <v>0</v>
      </c>
      <c r="E2473">
        <v>3.58</v>
      </c>
      <c r="F2473">
        <v>526796</v>
      </c>
      <c r="G2473">
        <v>280149</v>
      </c>
      <c r="H2473">
        <v>264523</v>
      </c>
      <c r="I2473">
        <v>2142</v>
      </c>
      <c r="J2473">
        <v>271328</v>
      </c>
      <c r="K2473">
        <v>1344938</v>
      </c>
      <c r="Z2473" s="24">
        <v>8.1500000000000003E-2</v>
      </c>
      <c r="AA2473" s="23">
        <v>78382</v>
      </c>
      <c r="AB2473" s="23">
        <v>5454</v>
      </c>
      <c r="AC2473" s="23">
        <v>11785</v>
      </c>
      <c r="AD2473" s="23">
        <v>0</v>
      </c>
      <c r="AE2473" s="23">
        <v>8197</v>
      </c>
      <c r="AF2473" s="23">
        <v>103818</v>
      </c>
      <c r="AG2473">
        <f t="shared" si="38"/>
        <v>2.8217929721306179E-5</v>
      </c>
    </row>
    <row r="2474" spans="1:33">
      <c r="A2474" t="s">
        <v>135</v>
      </c>
      <c r="B2474" t="s">
        <v>1</v>
      </c>
      <c r="C2474">
        <v>1991</v>
      </c>
      <c r="D2474">
        <v>0</v>
      </c>
      <c r="E2474">
        <v>3.83</v>
      </c>
      <c r="F2474">
        <v>567913</v>
      </c>
      <c r="G2474">
        <v>297524</v>
      </c>
      <c r="H2474">
        <v>252275</v>
      </c>
      <c r="I2474">
        <v>2286</v>
      </c>
      <c r="J2474">
        <v>263119</v>
      </c>
      <c r="K2474">
        <v>1383117</v>
      </c>
      <c r="Z2474" s="24">
        <v>8.1500000000000003E-2</v>
      </c>
      <c r="AA2474" s="23">
        <v>43321</v>
      </c>
      <c r="AB2474" s="23">
        <v>35707</v>
      </c>
      <c r="AC2474" s="23">
        <v>24109</v>
      </c>
      <c r="AD2474" s="23">
        <v>158</v>
      </c>
      <c r="AE2474" s="23">
        <v>5926</v>
      </c>
      <c r="AF2474" s="23">
        <v>109221</v>
      </c>
      <c r="AG2474">
        <f t="shared" si="38"/>
        <v>2.9686475390498587E-5</v>
      </c>
    </row>
    <row r="2475" spans="1:33">
      <c r="A2475" t="s">
        <v>135</v>
      </c>
      <c r="B2475" t="s">
        <v>1</v>
      </c>
      <c r="C2475">
        <v>1992</v>
      </c>
      <c r="D2475">
        <v>0</v>
      </c>
      <c r="E2475">
        <v>4.2</v>
      </c>
      <c r="F2475">
        <v>545387</v>
      </c>
      <c r="G2475">
        <v>304826</v>
      </c>
      <c r="H2475">
        <v>191184</v>
      </c>
      <c r="I2475">
        <v>2387</v>
      </c>
      <c r="J2475">
        <v>251901</v>
      </c>
      <c r="K2475">
        <v>1295685</v>
      </c>
      <c r="Z2475" s="24">
        <v>8.1600000000000006E-2</v>
      </c>
      <c r="AA2475" s="23">
        <v>45679</v>
      </c>
      <c r="AB2475" s="23">
        <v>1274</v>
      </c>
      <c r="AC2475" s="23">
        <v>0</v>
      </c>
      <c r="AD2475" s="23">
        <v>22</v>
      </c>
      <c r="AE2475" s="23">
        <v>2195</v>
      </c>
      <c r="AF2475" s="23">
        <v>49170</v>
      </c>
      <c r="AG2475">
        <f t="shared" si="38"/>
        <v>1.3364499454782646E-5</v>
      </c>
    </row>
    <row r="2476" spans="1:33">
      <c r="A2476" t="s">
        <v>135</v>
      </c>
      <c r="B2476" t="s">
        <v>1</v>
      </c>
      <c r="C2476">
        <v>1993</v>
      </c>
      <c r="D2476">
        <v>0</v>
      </c>
      <c r="E2476">
        <v>3.58</v>
      </c>
      <c r="F2476">
        <v>619848</v>
      </c>
      <c r="G2476">
        <v>413491</v>
      </c>
      <c r="H2476">
        <v>324126</v>
      </c>
      <c r="I2476">
        <v>2549</v>
      </c>
      <c r="J2476">
        <v>0</v>
      </c>
      <c r="K2476">
        <v>1360014</v>
      </c>
      <c r="Z2476" s="24">
        <v>8.1600000000000006E-2</v>
      </c>
      <c r="AA2476" s="23">
        <v>20499</v>
      </c>
      <c r="AB2476" s="23">
        <v>13579</v>
      </c>
      <c r="AC2476" s="23">
        <v>18890</v>
      </c>
      <c r="AD2476" s="23">
        <v>198</v>
      </c>
      <c r="AE2476" s="23">
        <v>2627</v>
      </c>
      <c r="AF2476" s="23">
        <v>55793</v>
      </c>
      <c r="AG2476">
        <f t="shared" si="38"/>
        <v>1.516464344276364E-5</v>
      </c>
    </row>
    <row r="2477" spans="1:33">
      <c r="A2477" t="s">
        <v>135</v>
      </c>
      <c r="B2477" t="s">
        <v>1</v>
      </c>
      <c r="C2477">
        <v>1994</v>
      </c>
      <c r="D2477">
        <v>0</v>
      </c>
      <c r="E2477">
        <v>4.41</v>
      </c>
      <c r="F2477">
        <v>580824</v>
      </c>
      <c r="G2477">
        <v>427933</v>
      </c>
      <c r="H2477">
        <v>373897</v>
      </c>
      <c r="I2477">
        <v>2645</v>
      </c>
      <c r="J2477">
        <v>0</v>
      </c>
      <c r="K2477">
        <v>1385299</v>
      </c>
      <c r="Z2477" s="24">
        <v>8.1699999999999995E-2</v>
      </c>
      <c r="AA2477" s="23">
        <v>26264</v>
      </c>
      <c r="AB2477" s="23">
        <v>9815</v>
      </c>
      <c r="AC2477" s="23">
        <v>0</v>
      </c>
      <c r="AD2477" s="23">
        <v>0</v>
      </c>
      <c r="AE2477" s="23">
        <v>0</v>
      </c>
      <c r="AF2477" s="23">
        <v>36079</v>
      </c>
      <c r="AG2477">
        <f t="shared" si="38"/>
        <v>9.8063407734208483E-6</v>
      </c>
    </row>
    <row r="2478" spans="1:33">
      <c r="A2478" t="s">
        <v>135</v>
      </c>
      <c r="B2478" t="s">
        <v>1</v>
      </c>
      <c r="C2478">
        <v>1995</v>
      </c>
      <c r="D2478">
        <v>0</v>
      </c>
      <c r="E2478">
        <v>3.81</v>
      </c>
      <c r="F2478">
        <v>582842</v>
      </c>
      <c r="G2478">
        <v>699319</v>
      </c>
      <c r="H2478">
        <v>87168</v>
      </c>
      <c r="I2478">
        <v>2828</v>
      </c>
      <c r="J2478">
        <v>0</v>
      </c>
      <c r="K2478">
        <v>1372157</v>
      </c>
      <c r="Z2478" s="24">
        <v>8.1699999999999995E-2</v>
      </c>
      <c r="AA2478" s="23">
        <v>20150</v>
      </c>
      <c r="AB2478" s="23">
        <v>0</v>
      </c>
      <c r="AC2478" s="23">
        <v>19959</v>
      </c>
      <c r="AD2478" s="23">
        <v>0</v>
      </c>
      <c r="AE2478" s="23">
        <v>0</v>
      </c>
      <c r="AF2478" s="23">
        <v>40109</v>
      </c>
      <c r="AG2478">
        <f t="shared" si="38"/>
        <v>1.0901702433025772E-5</v>
      </c>
    </row>
    <row r="2479" spans="1:33">
      <c r="A2479" t="s">
        <v>135</v>
      </c>
      <c r="B2479" t="s">
        <v>1</v>
      </c>
      <c r="C2479">
        <v>1996</v>
      </c>
      <c r="D2479">
        <v>0</v>
      </c>
      <c r="E2479">
        <v>5.61</v>
      </c>
      <c r="F2479">
        <v>635123</v>
      </c>
      <c r="G2479">
        <v>768465</v>
      </c>
      <c r="H2479">
        <v>207464</v>
      </c>
      <c r="I2479">
        <v>2747</v>
      </c>
      <c r="J2479">
        <v>0</v>
      </c>
      <c r="K2479">
        <v>1613799</v>
      </c>
      <c r="Z2479" s="24">
        <v>8.1699999999999995E-2</v>
      </c>
      <c r="AA2479" s="23">
        <v>140921</v>
      </c>
      <c r="AB2479" s="23">
        <v>61688</v>
      </c>
      <c r="AC2479" s="23">
        <v>18920</v>
      </c>
      <c r="AD2479" s="23">
        <v>1605</v>
      </c>
      <c r="AE2479" s="23">
        <v>17257</v>
      </c>
      <c r="AF2479" s="23">
        <v>240391</v>
      </c>
      <c r="AG2479">
        <f t="shared" si="38"/>
        <v>6.5338730698284624E-5</v>
      </c>
    </row>
    <row r="2480" spans="1:33">
      <c r="A2480" t="s">
        <v>135</v>
      </c>
      <c r="B2480" t="s">
        <v>1</v>
      </c>
      <c r="C2480">
        <v>1997</v>
      </c>
      <c r="D2480">
        <v>0</v>
      </c>
      <c r="E2480">
        <v>4.12</v>
      </c>
      <c r="F2480">
        <v>607517</v>
      </c>
      <c r="G2480">
        <v>779511</v>
      </c>
      <c r="H2480">
        <v>203218</v>
      </c>
      <c r="I2480">
        <v>3174</v>
      </c>
      <c r="J2480">
        <v>1056</v>
      </c>
      <c r="K2480">
        <v>1594476</v>
      </c>
      <c r="Z2480" s="24">
        <v>8.1699999999999995E-2</v>
      </c>
      <c r="AA2480" s="23">
        <v>252047</v>
      </c>
      <c r="AB2480" s="23">
        <v>208589</v>
      </c>
      <c r="AC2480" s="23">
        <v>20963</v>
      </c>
      <c r="AD2480" s="23">
        <v>3197</v>
      </c>
      <c r="AE2480" s="23">
        <v>34012</v>
      </c>
      <c r="AF2480" s="23">
        <v>518808</v>
      </c>
      <c r="AG2480">
        <f t="shared" si="38"/>
        <v>1.4101300047054862E-4</v>
      </c>
    </row>
    <row r="2481" spans="1:33">
      <c r="A2481" t="s">
        <v>135</v>
      </c>
      <c r="B2481" t="s">
        <v>1</v>
      </c>
      <c r="C2481">
        <v>1998</v>
      </c>
      <c r="D2481">
        <v>0</v>
      </c>
      <c r="E2481">
        <v>4.0999999999999996</v>
      </c>
      <c r="F2481">
        <v>597305</v>
      </c>
      <c r="G2481">
        <v>827777</v>
      </c>
      <c r="H2481">
        <v>232546</v>
      </c>
      <c r="I2481">
        <v>3221</v>
      </c>
      <c r="J2481">
        <v>1691</v>
      </c>
      <c r="K2481">
        <v>1662540</v>
      </c>
      <c r="Z2481" s="24">
        <v>8.1799999999999998E-2</v>
      </c>
      <c r="AA2481" s="23">
        <v>8862</v>
      </c>
      <c r="AB2481" s="23">
        <v>4199</v>
      </c>
      <c r="AC2481" s="23">
        <v>239</v>
      </c>
      <c r="AD2481" s="23">
        <v>80</v>
      </c>
      <c r="AE2481" s="23">
        <v>274</v>
      </c>
      <c r="AF2481" s="23">
        <v>13654</v>
      </c>
      <c r="AG2481">
        <f t="shared" si="38"/>
        <v>3.7111831514257121E-6</v>
      </c>
    </row>
    <row r="2482" spans="1:33">
      <c r="A2482" t="s">
        <v>135</v>
      </c>
      <c r="B2482" t="s">
        <v>1</v>
      </c>
      <c r="C2482">
        <v>1999</v>
      </c>
      <c r="D2482">
        <v>0</v>
      </c>
      <c r="E2482">
        <v>3.38</v>
      </c>
      <c r="F2482">
        <v>594533</v>
      </c>
      <c r="G2482">
        <v>903146</v>
      </c>
      <c r="H2482">
        <v>219640</v>
      </c>
      <c r="I2482">
        <v>3355</v>
      </c>
      <c r="J2482">
        <v>1731</v>
      </c>
      <c r="K2482">
        <v>1722405</v>
      </c>
      <c r="Z2482" s="24">
        <v>8.1799999999999998E-2</v>
      </c>
      <c r="AA2482" s="23">
        <v>3358</v>
      </c>
      <c r="AB2482" s="23">
        <v>9980</v>
      </c>
      <c r="AC2482" s="23">
        <v>2500</v>
      </c>
      <c r="AD2482" s="23">
        <v>111</v>
      </c>
      <c r="AE2482" s="23">
        <v>769</v>
      </c>
      <c r="AF2482" s="23">
        <v>16718</v>
      </c>
      <c r="AG2482">
        <f t="shared" si="38"/>
        <v>4.543984175006229E-6</v>
      </c>
    </row>
    <row r="2483" spans="1:33">
      <c r="A2483" t="s">
        <v>135</v>
      </c>
      <c r="B2483" t="s">
        <v>1</v>
      </c>
      <c r="C2483">
        <v>2000</v>
      </c>
      <c r="D2483">
        <v>0</v>
      </c>
      <c r="E2483">
        <v>3.37</v>
      </c>
      <c r="F2483">
        <v>636952</v>
      </c>
      <c r="G2483">
        <v>916184</v>
      </c>
      <c r="H2483">
        <v>220913</v>
      </c>
      <c r="I2483">
        <v>3503</v>
      </c>
      <c r="J2483">
        <v>1705</v>
      </c>
      <c r="K2483">
        <v>1779257</v>
      </c>
      <c r="Z2483" s="24">
        <v>8.1799999999999998E-2</v>
      </c>
      <c r="AA2483" s="23">
        <v>45785</v>
      </c>
      <c r="AB2483" s="23">
        <v>13481</v>
      </c>
      <c r="AC2483" s="23">
        <v>11751</v>
      </c>
      <c r="AD2483" s="23">
        <v>82</v>
      </c>
      <c r="AE2483" s="23">
        <v>8204</v>
      </c>
      <c r="AF2483" s="23">
        <v>79303</v>
      </c>
      <c r="AG2483">
        <f t="shared" si="38"/>
        <v>2.1554706126960103E-5</v>
      </c>
    </row>
    <row r="2484" spans="1:33">
      <c r="A2484" t="s">
        <v>135</v>
      </c>
      <c r="B2484" t="s">
        <v>1</v>
      </c>
      <c r="C2484">
        <v>2001</v>
      </c>
      <c r="D2484">
        <v>0</v>
      </c>
      <c r="E2484">
        <v>4.37</v>
      </c>
      <c r="F2484">
        <v>617763</v>
      </c>
      <c r="G2484">
        <v>868163</v>
      </c>
      <c r="H2484">
        <v>70897</v>
      </c>
      <c r="I2484">
        <v>0</v>
      </c>
      <c r="J2484">
        <v>5284</v>
      </c>
      <c r="K2484">
        <v>1562107</v>
      </c>
      <c r="Z2484" s="24">
        <v>8.1799999999999998E-2</v>
      </c>
      <c r="AA2484" s="23">
        <v>37886</v>
      </c>
      <c r="AB2484" s="23">
        <v>16387</v>
      </c>
      <c r="AC2484" s="23">
        <v>16309</v>
      </c>
      <c r="AD2484" s="23">
        <v>215</v>
      </c>
      <c r="AE2484" s="23">
        <v>26135</v>
      </c>
      <c r="AF2484" s="23">
        <v>96932</v>
      </c>
      <c r="AG2484">
        <f t="shared" si="38"/>
        <v>2.6346301833455187E-5</v>
      </c>
    </row>
    <row r="2485" spans="1:33">
      <c r="A2485" t="s">
        <v>135</v>
      </c>
      <c r="B2485" t="s">
        <v>1</v>
      </c>
      <c r="C2485">
        <v>2002</v>
      </c>
      <c r="D2485">
        <v>0</v>
      </c>
      <c r="E2485">
        <v>3.13</v>
      </c>
      <c r="F2485">
        <v>622196</v>
      </c>
      <c r="G2485">
        <v>879500</v>
      </c>
      <c r="H2485">
        <v>80551</v>
      </c>
      <c r="I2485">
        <v>0</v>
      </c>
      <c r="J2485">
        <v>5431</v>
      </c>
      <c r="K2485">
        <v>1587678</v>
      </c>
      <c r="Z2485" s="24">
        <v>8.1900000000000001E-2</v>
      </c>
      <c r="AA2485" s="23">
        <v>210481</v>
      </c>
      <c r="AB2485" s="23">
        <v>43737</v>
      </c>
      <c r="AC2485" s="23">
        <v>16168</v>
      </c>
      <c r="AD2485" s="23">
        <v>73</v>
      </c>
      <c r="AE2485" s="23">
        <v>48369</v>
      </c>
      <c r="AF2485" s="23">
        <v>318828</v>
      </c>
      <c r="AG2485">
        <f t="shared" si="38"/>
        <v>8.6658056379284958E-5</v>
      </c>
    </row>
    <row r="2486" spans="1:33">
      <c r="A2486" t="s">
        <v>135</v>
      </c>
      <c r="B2486" t="s">
        <v>1</v>
      </c>
      <c r="C2486">
        <v>2003</v>
      </c>
      <c r="D2486">
        <v>0</v>
      </c>
      <c r="E2486">
        <v>4</v>
      </c>
      <c r="F2486">
        <v>604618</v>
      </c>
      <c r="G2486">
        <v>918079</v>
      </c>
      <c r="H2486">
        <v>58054</v>
      </c>
      <c r="I2486">
        <v>0</v>
      </c>
      <c r="J2486">
        <v>0</v>
      </c>
      <c r="K2486">
        <v>1580751</v>
      </c>
      <c r="Z2486" s="24">
        <v>8.199999999999999E-2</v>
      </c>
      <c r="AA2486" s="23">
        <v>38171</v>
      </c>
      <c r="AB2486" s="23">
        <v>19225</v>
      </c>
      <c r="AC2486" s="23">
        <v>555</v>
      </c>
      <c r="AD2486" s="23">
        <v>240</v>
      </c>
      <c r="AE2486" s="23">
        <v>28250</v>
      </c>
      <c r="AF2486" s="23">
        <v>86441</v>
      </c>
      <c r="AG2486">
        <f t="shared" si="38"/>
        <v>2.3494828093773985E-5</v>
      </c>
    </row>
    <row r="2487" spans="1:33">
      <c r="A2487" t="s">
        <v>135</v>
      </c>
      <c r="B2487" t="s">
        <v>1</v>
      </c>
      <c r="C2487">
        <v>2004</v>
      </c>
      <c r="D2487">
        <v>0</v>
      </c>
      <c r="E2487">
        <v>3.74</v>
      </c>
      <c r="F2487">
        <v>621386</v>
      </c>
      <c r="G2487">
        <v>906189</v>
      </c>
      <c r="H2487">
        <v>69479</v>
      </c>
      <c r="I2487">
        <v>0</v>
      </c>
      <c r="J2487">
        <v>0</v>
      </c>
      <c r="K2487">
        <v>1597054</v>
      </c>
      <c r="Z2487" s="24">
        <v>8.199999999999999E-2</v>
      </c>
      <c r="AA2487" s="23">
        <v>100216</v>
      </c>
      <c r="AB2487" s="23">
        <v>24040</v>
      </c>
      <c r="AC2487" s="23">
        <v>36551</v>
      </c>
      <c r="AD2487" s="23">
        <v>63</v>
      </c>
      <c r="AE2487" s="23">
        <v>28602</v>
      </c>
      <c r="AF2487" s="23">
        <v>189472</v>
      </c>
      <c r="AG2487">
        <f t="shared" si="38"/>
        <v>5.1498849719271461E-5</v>
      </c>
    </row>
    <row r="2488" spans="1:33">
      <c r="A2488" t="s">
        <v>135</v>
      </c>
      <c r="B2488" t="s">
        <v>1</v>
      </c>
      <c r="C2488">
        <v>2005</v>
      </c>
      <c r="D2488">
        <v>0</v>
      </c>
      <c r="E2488">
        <v>4.01</v>
      </c>
      <c r="F2488">
        <v>622639</v>
      </c>
      <c r="G2488">
        <v>528932</v>
      </c>
      <c r="H2488">
        <v>450937</v>
      </c>
      <c r="I2488">
        <v>0</v>
      </c>
      <c r="J2488">
        <v>0</v>
      </c>
      <c r="K2488">
        <v>1602508</v>
      </c>
      <c r="Z2488" s="24">
        <v>8.2100000000000006E-2</v>
      </c>
      <c r="AA2488" s="23">
        <v>1634681</v>
      </c>
      <c r="AB2488" s="23">
        <v>1061684</v>
      </c>
      <c r="AC2488" s="23">
        <v>1374361</v>
      </c>
      <c r="AD2488" s="23">
        <v>0</v>
      </c>
      <c r="AE2488" s="23">
        <v>0</v>
      </c>
      <c r="AF2488" s="23">
        <v>4070726</v>
      </c>
      <c r="AG2488">
        <f t="shared" si="38"/>
        <v>1.1064310638106477E-3</v>
      </c>
    </row>
    <row r="2489" spans="1:33">
      <c r="A2489" t="s">
        <v>135</v>
      </c>
      <c r="B2489" t="s">
        <v>1</v>
      </c>
      <c r="C2489">
        <v>2006</v>
      </c>
      <c r="D2489">
        <v>0</v>
      </c>
      <c r="E2489">
        <v>3.28</v>
      </c>
      <c r="F2489">
        <v>632213</v>
      </c>
      <c r="G2489">
        <v>517993</v>
      </c>
      <c r="H2489">
        <v>405504</v>
      </c>
      <c r="I2489">
        <v>0</v>
      </c>
      <c r="J2489">
        <v>0</v>
      </c>
      <c r="K2489">
        <v>1555710</v>
      </c>
      <c r="Z2489" s="24">
        <v>8.2200000000000009E-2</v>
      </c>
      <c r="AA2489" s="23">
        <v>16030</v>
      </c>
      <c r="AB2489" s="23">
        <v>22739</v>
      </c>
      <c r="AC2489" s="23">
        <v>0</v>
      </c>
      <c r="AD2489" s="23">
        <v>0</v>
      </c>
      <c r="AE2489" s="23">
        <v>0</v>
      </c>
      <c r="AF2489" s="23">
        <v>38769</v>
      </c>
      <c r="AG2489">
        <f t="shared" si="38"/>
        <v>1.0537487886159618E-5</v>
      </c>
    </row>
    <row r="2490" spans="1:33">
      <c r="A2490" t="s">
        <v>136</v>
      </c>
      <c r="B2490" t="s">
        <v>1</v>
      </c>
      <c r="C2490">
        <v>1988</v>
      </c>
      <c r="D2490">
        <v>0</v>
      </c>
      <c r="E2490">
        <v>1.53</v>
      </c>
      <c r="F2490">
        <v>463157</v>
      </c>
      <c r="G2490">
        <v>329562</v>
      </c>
      <c r="H2490">
        <v>274619</v>
      </c>
      <c r="I2490">
        <v>2612</v>
      </c>
      <c r="J2490">
        <v>12416</v>
      </c>
      <c r="K2490">
        <v>1082366</v>
      </c>
      <c r="Z2490" s="24">
        <v>8.2200000000000009E-2</v>
      </c>
      <c r="AA2490" s="23">
        <v>62292</v>
      </c>
      <c r="AB2490" s="23">
        <v>4748</v>
      </c>
      <c r="AC2490" s="23">
        <v>1735</v>
      </c>
      <c r="AD2490" s="23">
        <v>79</v>
      </c>
      <c r="AE2490" s="23">
        <v>41089</v>
      </c>
      <c r="AF2490" s="23">
        <v>109943</v>
      </c>
      <c r="AG2490">
        <f t="shared" si="38"/>
        <v>2.9882716362765273E-5</v>
      </c>
    </row>
    <row r="2491" spans="1:33">
      <c r="A2491" t="s">
        <v>136</v>
      </c>
      <c r="B2491" t="s">
        <v>1</v>
      </c>
      <c r="C2491">
        <v>1989</v>
      </c>
      <c r="D2491">
        <v>0</v>
      </c>
      <c r="E2491">
        <v>1.49</v>
      </c>
      <c r="F2491">
        <v>525577</v>
      </c>
      <c r="G2491">
        <v>302535</v>
      </c>
      <c r="H2491">
        <v>265821</v>
      </c>
      <c r="I2491">
        <v>2523</v>
      </c>
      <c r="J2491">
        <v>14196</v>
      </c>
      <c r="K2491">
        <v>1110652</v>
      </c>
      <c r="Z2491" s="24">
        <v>8.2200000000000009E-2</v>
      </c>
      <c r="AA2491" s="23">
        <v>10990501</v>
      </c>
      <c r="AB2491" s="23">
        <v>9100592</v>
      </c>
      <c r="AC2491" s="23">
        <v>19506885</v>
      </c>
      <c r="AD2491" s="23">
        <v>101475</v>
      </c>
      <c r="AE2491" s="23">
        <v>588369</v>
      </c>
      <c r="AF2491" s="23">
        <v>40287822</v>
      </c>
      <c r="AG2491">
        <f t="shared" si="38"/>
        <v>1.0950306592503159E-2</v>
      </c>
    </row>
    <row r="2492" spans="1:33">
      <c r="A2492" t="s">
        <v>136</v>
      </c>
      <c r="B2492" t="s">
        <v>1</v>
      </c>
      <c r="C2492">
        <v>1990</v>
      </c>
      <c r="D2492">
        <v>0</v>
      </c>
      <c r="E2492">
        <v>-0.54</v>
      </c>
      <c r="F2492">
        <v>515050</v>
      </c>
      <c r="G2492">
        <v>313558</v>
      </c>
      <c r="H2492">
        <v>270311</v>
      </c>
      <c r="I2492">
        <v>2549</v>
      </c>
      <c r="J2492">
        <v>18966</v>
      </c>
      <c r="K2492">
        <v>1120434</v>
      </c>
      <c r="Z2492" s="24">
        <v>8.2299999999999998E-2</v>
      </c>
      <c r="AA2492" s="23">
        <v>17370</v>
      </c>
      <c r="AB2492" s="23">
        <v>8976</v>
      </c>
      <c r="AC2492" s="23">
        <v>0</v>
      </c>
      <c r="AD2492" s="23">
        <v>125</v>
      </c>
      <c r="AE2492" s="23">
        <v>10532</v>
      </c>
      <c r="AF2492" s="23">
        <v>37003</v>
      </c>
      <c r="AG2492">
        <f t="shared" si="38"/>
        <v>1.0057485729618106E-5</v>
      </c>
    </row>
    <row r="2493" spans="1:33">
      <c r="A2493" t="s">
        <v>136</v>
      </c>
      <c r="B2493" t="s">
        <v>1</v>
      </c>
      <c r="C2493">
        <v>1991</v>
      </c>
      <c r="D2493">
        <v>0</v>
      </c>
      <c r="E2493">
        <v>0.8</v>
      </c>
      <c r="F2493">
        <v>563737</v>
      </c>
      <c r="G2493">
        <v>331362</v>
      </c>
      <c r="H2493">
        <v>268300</v>
      </c>
      <c r="I2493">
        <v>2607</v>
      </c>
      <c r="J2493">
        <v>19051</v>
      </c>
      <c r="K2493">
        <v>1185057</v>
      </c>
      <c r="Z2493" s="24">
        <v>8.2299999999999998E-2</v>
      </c>
      <c r="AA2493" s="23">
        <v>45387</v>
      </c>
      <c r="AB2493" s="23">
        <v>15497</v>
      </c>
      <c r="AC2493" s="23">
        <v>10910</v>
      </c>
      <c r="AD2493" s="23">
        <v>85</v>
      </c>
      <c r="AE2493" s="23">
        <v>7694</v>
      </c>
      <c r="AF2493" s="23">
        <v>79573</v>
      </c>
      <c r="AG2493">
        <f t="shared" si="38"/>
        <v>2.1628092640134625E-5</v>
      </c>
    </row>
    <row r="2494" spans="1:33">
      <c r="A2494" t="s">
        <v>136</v>
      </c>
      <c r="B2494" t="s">
        <v>1</v>
      </c>
      <c r="C2494">
        <v>1992</v>
      </c>
      <c r="D2494">
        <v>0</v>
      </c>
      <c r="E2494">
        <v>0.41</v>
      </c>
      <c r="F2494">
        <v>531677</v>
      </c>
      <c r="G2494">
        <v>337210</v>
      </c>
      <c r="H2494">
        <v>268163</v>
      </c>
      <c r="I2494">
        <v>2667</v>
      </c>
      <c r="J2494">
        <v>18153</v>
      </c>
      <c r="K2494">
        <v>1157870</v>
      </c>
      <c r="Z2494" s="24">
        <v>8.2400000000000001E-2</v>
      </c>
      <c r="AA2494" s="23">
        <v>1603</v>
      </c>
      <c r="AB2494" s="23">
        <v>435</v>
      </c>
      <c r="AC2494" s="23">
        <v>0</v>
      </c>
      <c r="AD2494" s="23">
        <v>100</v>
      </c>
      <c r="AE2494" s="23">
        <v>0</v>
      </c>
      <c r="AF2494" s="23">
        <v>2138</v>
      </c>
      <c r="AG2494">
        <f t="shared" si="38"/>
        <v>5.8111246358196662E-7</v>
      </c>
    </row>
    <row r="2495" spans="1:33">
      <c r="A2495" t="s">
        <v>136</v>
      </c>
      <c r="B2495" t="s">
        <v>1</v>
      </c>
      <c r="C2495">
        <v>1993</v>
      </c>
      <c r="D2495">
        <v>0</v>
      </c>
      <c r="E2495">
        <v>5.82</v>
      </c>
      <c r="F2495">
        <v>617526</v>
      </c>
      <c r="G2495">
        <v>371427</v>
      </c>
      <c r="H2495">
        <v>250389</v>
      </c>
      <c r="I2495">
        <v>1174</v>
      </c>
      <c r="J2495">
        <v>23344</v>
      </c>
      <c r="K2495">
        <v>1263860</v>
      </c>
      <c r="Z2495" s="24">
        <v>8.2400000000000001E-2</v>
      </c>
      <c r="AA2495" s="23">
        <v>1603</v>
      </c>
      <c r="AB2495" s="23">
        <v>435</v>
      </c>
      <c r="AC2495" s="23">
        <v>0</v>
      </c>
      <c r="AD2495" s="23">
        <v>100</v>
      </c>
      <c r="AE2495" s="23">
        <v>0</v>
      </c>
      <c r="AF2495" s="23">
        <v>2138</v>
      </c>
      <c r="AG2495">
        <f t="shared" si="38"/>
        <v>5.8111246358196662E-7</v>
      </c>
    </row>
    <row r="2496" spans="1:33">
      <c r="A2496" t="s">
        <v>136</v>
      </c>
      <c r="B2496" t="s">
        <v>1</v>
      </c>
      <c r="C2496">
        <v>1994</v>
      </c>
      <c r="D2496">
        <v>0</v>
      </c>
      <c r="E2496">
        <v>0.9</v>
      </c>
      <c r="F2496">
        <v>225442</v>
      </c>
      <c r="G2496">
        <v>376585</v>
      </c>
      <c r="H2496">
        <v>274414</v>
      </c>
      <c r="I2496">
        <v>2687</v>
      </c>
      <c r="J2496">
        <v>22690</v>
      </c>
      <c r="K2496">
        <v>901818</v>
      </c>
      <c r="Z2496" s="24">
        <v>8.2400000000000001E-2</v>
      </c>
      <c r="AA2496" s="23">
        <v>1603</v>
      </c>
      <c r="AB2496" s="23">
        <v>435</v>
      </c>
      <c r="AC2496" s="23">
        <v>0</v>
      </c>
      <c r="AD2496" s="23">
        <v>100</v>
      </c>
      <c r="AE2496" s="23">
        <v>0</v>
      </c>
      <c r="AF2496" s="23">
        <v>2138</v>
      </c>
      <c r="AG2496">
        <f t="shared" si="38"/>
        <v>5.8111246358196662E-7</v>
      </c>
    </row>
    <row r="2497" spans="1:33">
      <c r="A2497" t="s">
        <v>136</v>
      </c>
      <c r="B2497" t="s">
        <v>1</v>
      </c>
      <c r="C2497">
        <v>1995</v>
      </c>
      <c r="D2497">
        <v>0</v>
      </c>
      <c r="E2497">
        <v>0.08</v>
      </c>
      <c r="F2497">
        <v>576632</v>
      </c>
      <c r="G2497">
        <v>388968</v>
      </c>
      <c r="H2497">
        <v>251280</v>
      </c>
      <c r="I2497">
        <v>2757</v>
      </c>
      <c r="J2497">
        <v>61970</v>
      </c>
      <c r="K2497">
        <v>1281607</v>
      </c>
      <c r="Z2497" s="24">
        <v>8.2400000000000001E-2</v>
      </c>
      <c r="AA2497" s="23">
        <v>28156</v>
      </c>
      <c r="AB2497" s="23">
        <v>10150</v>
      </c>
      <c r="AC2497" s="23">
        <v>0</v>
      </c>
      <c r="AD2497" s="23">
        <v>0</v>
      </c>
      <c r="AE2497" s="23">
        <v>0</v>
      </c>
      <c r="AF2497" s="23">
        <v>38306</v>
      </c>
      <c r="AG2497">
        <f t="shared" si="38"/>
        <v>1.0411643606160343E-5</v>
      </c>
    </row>
    <row r="2498" spans="1:33">
      <c r="A2498" t="s">
        <v>136</v>
      </c>
      <c r="B2498" t="s">
        <v>1</v>
      </c>
      <c r="C2498">
        <v>1996</v>
      </c>
      <c r="D2498">
        <v>0</v>
      </c>
      <c r="E2498">
        <v>0.92</v>
      </c>
      <c r="F2498">
        <v>612483</v>
      </c>
      <c r="G2498">
        <v>450481</v>
      </c>
      <c r="H2498">
        <v>183743</v>
      </c>
      <c r="I2498">
        <v>2769</v>
      </c>
      <c r="J2498">
        <v>65819</v>
      </c>
      <c r="K2498">
        <v>1315295</v>
      </c>
      <c r="Z2498" s="24">
        <v>8.2400000000000001E-2</v>
      </c>
      <c r="AA2498" s="23">
        <v>53599</v>
      </c>
      <c r="AB2498" s="23">
        <v>21035</v>
      </c>
      <c r="AC2498" s="23">
        <v>2329</v>
      </c>
      <c r="AD2498" s="23">
        <v>0</v>
      </c>
      <c r="AE2498" s="23">
        <v>0</v>
      </c>
      <c r="AF2498" s="23">
        <v>76963</v>
      </c>
      <c r="AG2498">
        <f t="shared" si="38"/>
        <v>2.0918689679447567E-5</v>
      </c>
    </row>
    <row r="2499" spans="1:33">
      <c r="A2499" t="s">
        <v>136</v>
      </c>
      <c r="B2499" t="s">
        <v>1</v>
      </c>
      <c r="C2499">
        <v>1997</v>
      </c>
      <c r="D2499">
        <v>0</v>
      </c>
      <c r="E2499">
        <v>0.08</v>
      </c>
      <c r="F2499">
        <v>619028</v>
      </c>
      <c r="G2499">
        <v>399609</v>
      </c>
      <c r="H2499">
        <v>260067</v>
      </c>
      <c r="I2499">
        <v>2788</v>
      </c>
      <c r="J2499">
        <v>61818</v>
      </c>
      <c r="K2499">
        <v>1343310</v>
      </c>
      <c r="Z2499" s="24">
        <v>8.2400000000000001E-2</v>
      </c>
      <c r="AA2499" s="23">
        <v>95944</v>
      </c>
      <c r="AB2499" s="23">
        <v>12138</v>
      </c>
      <c r="AC2499" s="23">
        <v>2021</v>
      </c>
      <c r="AD2499" s="23">
        <v>257</v>
      </c>
      <c r="AE2499" s="23">
        <v>2024</v>
      </c>
      <c r="AF2499" s="23">
        <v>112384</v>
      </c>
      <c r="AG2499">
        <f t="shared" ref="AG2499:AG2562" si="39">AF2499/AF$3340</f>
        <v>3.0546184802243097E-5</v>
      </c>
    </row>
    <row r="2500" spans="1:33">
      <c r="A2500" t="s">
        <v>136</v>
      </c>
      <c r="B2500" t="s">
        <v>1</v>
      </c>
      <c r="C2500">
        <v>1998</v>
      </c>
      <c r="D2500">
        <v>0</v>
      </c>
      <c r="E2500">
        <v>0.32</v>
      </c>
      <c r="F2500">
        <v>587156</v>
      </c>
      <c r="G2500">
        <v>394487</v>
      </c>
      <c r="H2500">
        <v>255865</v>
      </c>
      <c r="I2500">
        <v>2823</v>
      </c>
      <c r="J2500">
        <v>65985</v>
      </c>
      <c r="K2500">
        <v>1306316</v>
      </c>
      <c r="Z2500" s="24">
        <v>8.2400000000000001E-2</v>
      </c>
      <c r="AA2500" s="23">
        <v>39912</v>
      </c>
      <c r="AB2500" s="23">
        <v>15146</v>
      </c>
      <c r="AC2500" s="23">
        <v>89097</v>
      </c>
      <c r="AD2500" s="23">
        <v>712</v>
      </c>
      <c r="AE2500" s="23">
        <v>34710</v>
      </c>
      <c r="AF2500" s="23">
        <v>179577</v>
      </c>
      <c r="AG2500">
        <f t="shared" si="39"/>
        <v>4.8809369912375497E-5</v>
      </c>
    </row>
    <row r="2501" spans="1:33">
      <c r="A2501" t="s">
        <v>136</v>
      </c>
      <c r="B2501" t="s">
        <v>1</v>
      </c>
      <c r="C2501">
        <v>1999</v>
      </c>
      <c r="D2501">
        <v>0</v>
      </c>
      <c r="E2501">
        <v>3.49</v>
      </c>
      <c r="F2501">
        <v>608726</v>
      </c>
      <c r="G2501">
        <v>385841</v>
      </c>
      <c r="H2501">
        <v>273374</v>
      </c>
      <c r="I2501">
        <v>2670</v>
      </c>
      <c r="J2501">
        <v>63824</v>
      </c>
      <c r="K2501">
        <v>1334435</v>
      </c>
      <c r="Z2501" s="24">
        <v>8.2400000000000001E-2</v>
      </c>
      <c r="AA2501" s="23">
        <v>234584</v>
      </c>
      <c r="AB2501" s="23">
        <v>104075</v>
      </c>
      <c r="AC2501" s="23">
        <v>164393</v>
      </c>
      <c r="AD2501" s="23">
        <v>0</v>
      </c>
      <c r="AE2501" s="23">
        <v>0</v>
      </c>
      <c r="AF2501" s="23">
        <v>503052</v>
      </c>
      <c r="AG2501">
        <f t="shared" si="39"/>
        <v>1.3673048972396421E-4</v>
      </c>
    </row>
    <row r="2502" spans="1:33">
      <c r="A2502" t="s">
        <v>136</v>
      </c>
      <c r="B2502" t="s">
        <v>1</v>
      </c>
      <c r="C2502">
        <v>2000</v>
      </c>
      <c r="D2502">
        <v>0</v>
      </c>
      <c r="E2502">
        <v>4.95</v>
      </c>
      <c r="F2502">
        <v>610976</v>
      </c>
      <c r="G2502">
        <v>398752</v>
      </c>
      <c r="H2502">
        <v>279284</v>
      </c>
      <c r="I2502">
        <v>2745</v>
      </c>
      <c r="J2502">
        <v>58258</v>
      </c>
      <c r="K2502">
        <v>1350015</v>
      </c>
      <c r="Z2502" s="24">
        <v>8.2500000000000004E-2</v>
      </c>
      <c r="AA2502" s="23">
        <v>32952</v>
      </c>
      <c r="AB2502" s="23">
        <v>21482</v>
      </c>
      <c r="AC2502" s="23">
        <v>0</v>
      </c>
      <c r="AD2502" s="23">
        <v>0</v>
      </c>
      <c r="AE2502" s="23">
        <v>3122</v>
      </c>
      <c r="AF2502" s="23">
        <v>57556</v>
      </c>
      <c r="AG2502">
        <f t="shared" si="39"/>
        <v>1.5643830193603213E-5</v>
      </c>
    </row>
    <row r="2503" spans="1:33">
      <c r="A2503" t="s">
        <v>136</v>
      </c>
      <c r="B2503" t="s">
        <v>1</v>
      </c>
      <c r="C2503">
        <v>2001</v>
      </c>
      <c r="D2503">
        <v>0</v>
      </c>
      <c r="E2503">
        <v>5.3</v>
      </c>
      <c r="F2503">
        <v>617906</v>
      </c>
      <c r="G2503">
        <v>384115</v>
      </c>
      <c r="H2503">
        <v>266731</v>
      </c>
      <c r="I2503">
        <v>0</v>
      </c>
      <c r="J2503">
        <v>63520</v>
      </c>
      <c r="K2503">
        <v>1332272</v>
      </c>
      <c r="Z2503" s="24">
        <v>8.2500000000000004E-2</v>
      </c>
      <c r="AA2503" s="23">
        <v>31549</v>
      </c>
      <c r="AB2503" s="23">
        <v>28818</v>
      </c>
      <c r="AC2503" s="23">
        <v>10053</v>
      </c>
      <c r="AD2503" s="23">
        <v>395</v>
      </c>
      <c r="AE2503" s="23">
        <v>1832</v>
      </c>
      <c r="AF2503" s="23">
        <v>72647</v>
      </c>
      <c r="AG2503">
        <f t="shared" si="39"/>
        <v>1.9745592676257777E-5</v>
      </c>
    </row>
    <row r="2504" spans="1:33">
      <c r="A2504" t="s">
        <v>136</v>
      </c>
      <c r="B2504" t="s">
        <v>1</v>
      </c>
      <c r="C2504">
        <v>2002</v>
      </c>
      <c r="D2504">
        <v>0</v>
      </c>
      <c r="E2504">
        <v>6.81</v>
      </c>
      <c r="F2504">
        <v>613010</v>
      </c>
      <c r="G2504">
        <v>377361</v>
      </c>
      <c r="H2504">
        <v>253679</v>
      </c>
      <c r="I2504">
        <v>0</v>
      </c>
      <c r="J2504">
        <v>68148</v>
      </c>
      <c r="K2504">
        <v>1312198</v>
      </c>
      <c r="Z2504" s="24">
        <v>8.2500000000000004E-2</v>
      </c>
      <c r="AA2504" s="23">
        <v>63372</v>
      </c>
      <c r="AB2504" s="23">
        <v>69237</v>
      </c>
      <c r="AC2504" s="23">
        <v>20100</v>
      </c>
      <c r="AD2504" s="23">
        <v>681</v>
      </c>
      <c r="AE2504" s="23">
        <v>2954</v>
      </c>
      <c r="AF2504" s="23">
        <v>156344</v>
      </c>
      <c r="AG2504">
        <f t="shared" si="39"/>
        <v>4.2494596354658089E-5</v>
      </c>
    </row>
    <row r="2505" spans="1:33">
      <c r="A2505" t="s">
        <v>136</v>
      </c>
      <c r="B2505" t="s">
        <v>1</v>
      </c>
      <c r="C2505">
        <v>2003</v>
      </c>
      <c r="D2505">
        <v>0</v>
      </c>
      <c r="E2505">
        <v>3.22</v>
      </c>
      <c r="F2505">
        <v>610392</v>
      </c>
      <c r="G2505">
        <v>461128</v>
      </c>
      <c r="H2505">
        <v>263391</v>
      </c>
      <c r="I2505">
        <v>0</v>
      </c>
      <c r="J2505">
        <v>0</v>
      </c>
      <c r="K2505">
        <v>1334911</v>
      </c>
      <c r="Z2505" s="24">
        <v>8.2500000000000004E-2</v>
      </c>
      <c r="AA2505" s="23">
        <v>1867806</v>
      </c>
      <c r="AB2505" s="23">
        <v>1939320</v>
      </c>
      <c r="AC2505" s="23">
        <v>2837895</v>
      </c>
      <c r="AD2505" s="23">
        <v>41999</v>
      </c>
      <c r="AE2505" s="23">
        <v>88377</v>
      </c>
      <c r="AF2505" s="23">
        <v>6775397</v>
      </c>
      <c r="AG2505">
        <f t="shared" si="39"/>
        <v>1.8415657822338006E-3</v>
      </c>
    </row>
    <row r="2506" spans="1:33">
      <c r="A2506" t="s">
        <v>136</v>
      </c>
      <c r="B2506" t="s">
        <v>1</v>
      </c>
      <c r="C2506">
        <v>2004</v>
      </c>
      <c r="D2506">
        <v>0</v>
      </c>
      <c r="E2506">
        <v>2.98</v>
      </c>
      <c r="F2506">
        <v>629438</v>
      </c>
      <c r="G2506">
        <v>418164</v>
      </c>
      <c r="H2506">
        <v>312989</v>
      </c>
      <c r="I2506">
        <v>0</v>
      </c>
      <c r="J2506">
        <v>0</v>
      </c>
      <c r="K2506">
        <v>1360591</v>
      </c>
      <c r="Z2506" s="24">
        <v>8.2599999999999993E-2</v>
      </c>
      <c r="AA2506" s="23">
        <v>1800</v>
      </c>
      <c r="AB2506" s="23">
        <v>300</v>
      </c>
      <c r="AC2506" s="23">
        <v>0</v>
      </c>
      <c r="AD2506" s="23">
        <v>0</v>
      </c>
      <c r="AE2506" s="23">
        <v>10</v>
      </c>
      <c r="AF2506" s="23">
        <v>2110</v>
      </c>
      <c r="AG2506">
        <f t="shared" si="39"/>
        <v>5.7350201036386786E-7</v>
      </c>
    </row>
    <row r="2507" spans="1:33">
      <c r="A2507" t="s">
        <v>136</v>
      </c>
      <c r="B2507" t="s">
        <v>1</v>
      </c>
      <c r="C2507">
        <v>2005</v>
      </c>
      <c r="D2507">
        <v>0</v>
      </c>
      <c r="E2507">
        <v>2.2000000000000002</v>
      </c>
      <c r="F2507">
        <v>665318</v>
      </c>
      <c r="G2507">
        <v>426774</v>
      </c>
      <c r="H2507">
        <v>331004</v>
      </c>
      <c r="I2507">
        <v>0</v>
      </c>
      <c r="J2507">
        <v>0</v>
      </c>
      <c r="K2507">
        <v>1423096</v>
      </c>
      <c r="Z2507" s="24">
        <v>8.2599999999999993E-2</v>
      </c>
      <c r="AA2507" s="23">
        <v>40385</v>
      </c>
      <c r="AB2507" s="23">
        <v>18208</v>
      </c>
      <c r="AC2507" s="23">
        <v>14777</v>
      </c>
      <c r="AD2507" s="23">
        <v>83</v>
      </c>
      <c r="AE2507" s="23">
        <v>9312</v>
      </c>
      <c r="AF2507" s="23">
        <v>82765</v>
      </c>
      <c r="AG2507">
        <f t="shared" si="39"/>
        <v>2.2495684306997881E-5</v>
      </c>
    </row>
    <row r="2508" spans="1:33">
      <c r="A2508" t="s">
        <v>136</v>
      </c>
      <c r="B2508" t="s">
        <v>1</v>
      </c>
      <c r="C2508">
        <v>2006</v>
      </c>
      <c r="D2508">
        <v>0</v>
      </c>
      <c r="E2508">
        <v>1.94</v>
      </c>
      <c r="F2508">
        <v>706350</v>
      </c>
      <c r="G2508">
        <v>441434</v>
      </c>
      <c r="H2508">
        <v>339881</v>
      </c>
      <c r="I2508">
        <v>0</v>
      </c>
      <c r="J2508">
        <v>0</v>
      </c>
      <c r="K2508">
        <v>1487665</v>
      </c>
      <c r="Z2508" s="24">
        <v>8.2599999999999993E-2</v>
      </c>
      <c r="AA2508" s="23">
        <v>102531</v>
      </c>
      <c r="AB2508" s="23">
        <v>32294</v>
      </c>
      <c r="AC2508" s="23">
        <v>0</v>
      </c>
      <c r="AD2508" s="23">
        <v>369</v>
      </c>
      <c r="AE2508" s="23">
        <v>33004</v>
      </c>
      <c r="AF2508" s="23">
        <v>168198</v>
      </c>
      <c r="AG2508">
        <f t="shared" si="39"/>
        <v>4.5716536084920312E-5</v>
      </c>
    </row>
    <row r="2509" spans="1:33">
      <c r="A2509" t="s">
        <v>137</v>
      </c>
      <c r="B2509" t="s">
        <v>1</v>
      </c>
      <c r="C2509">
        <v>1988</v>
      </c>
      <c r="D2509">
        <v>0</v>
      </c>
      <c r="E2509">
        <v>5.54</v>
      </c>
      <c r="F2509">
        <v>275842</v>
      </c>
      <c r="G2509">
        <v>54075</v>
      </c>
      <c r="H2509">
        <v>60329</v>
      </c>
      <c r="I2509">
        <v>619</v>
      </c>
      <c r="J2509">
        <v>9953</v>
      </c>
      <c r="K2509">
        <v>400818</v>
      </c>
      <c r="Z2509" s="24">
        <v>8.2699999999999996E-2</v>
      </c>
      <c r="AA2509" s="23">
        <v>30644</v>
      </c>
      <c r="AB2509" s="23">
        <v>2356</v>
      </c>
      <c r="AC2509" s="23">
        <v>0</v>
      </c>
      <c r="AD2509" s="23">
        <v>0</v>
      </c>
      <c r="AE2509" s="23">
        <v>6521</v>
      </c>
      <c r="AF2509" s="23">
        <v>39521</v>
      </c>
      <c r="AG2509">
        <f t="shared" si="39"/>
        <v>1.0741882915445698E-5</v>
      </c>
    </row>
    <row r="2510" spans="1:33">
      <c r="A2510" t="s">
        <v>137</v>
      </c>
      <c r="B2510" t="s">
        <v>1</v>
      </c>
      <c r="C2510">
        <v>1989</v>
      </c>
      <c r="D2510">
        <v>0</v>
      </c>
      <c r="E2510">
        <v>6.59</v>
      </c>
      <c r="F2510">
        <v>292652</v>
      </c>
      <c r="G2510">
        <v>55711</v>
      </c>
      <c r="H2510">
        <v>59258</v>
      </c>
      <c r="I2510">
        <v>614</v>
      </c>
      <c r="J2510">
        <v>10808</v>
      </c>
      <c r="K2510">
        <v>419043</v>
      </c>
      <c r="Z2510" s="24">
        <v>8.2799999999999999E-2</v>
      </c>
      <c r="AA2510" s="23">
        <v>33742</v>
      </c>
      <c r="AB2510" s="23">
        <v>26166</v>
      </c>
      <c r="AC2510" s="23">
        <v>10015</v>
      </c>
      <c r="AD2510" s="23">
        <v>405</v>
      </c>
      <c r="AE2510" s="23">
        <v>1727</v>
      </c>
      <c r="AF2510" s="23">
        <v>72055</v>
      </c>
      <c r="AG2510">
        <f t="shared" si="39"/>
        <v>1.958468595107512E-5</v>
      </c>
    </row>
    <row r="2511" spans="1:33">
      <c r="A2511" t="s">
        <v>137</v>
      </c>
      <c r="B2511" t="s">
        <v>1</v>
      </c>
      <c r="C2511">
        <v>1990</v>
      </c>
      <c r="D2511">
        <v>0</v>
      </c>
      <c r="E2511">
        <v>8.0299999999999994</v>
      </c>
      <c r="F2511">
        <v>295322</v>
      </c>
      <c r="G2511">
        <v>57050</v>
      </c>
      <c r="H2511">
        <v>66377</v>
      </c>
      <c r="I2511">
        <v>619</v>
      </c>
      <c r="J2511">
        <v>10978</v>
      </c>
      <c r="K2511">
        <v>430346</v>
      </c>
      <c r="Z2511" s="24">
        <v>8.2899999999999988E-2</v>
      </c>
      <c r="AA2511" s="23">
        <v>51879</v>
      </c>
      <c r="AB2511" s="23">
        <v>11641</v>
      </c>
      <c r="AC2511" s="23">
        <v>0</v>
      </c>
      <c r="AD2511" s="23">
        <v>475</v>
      </c>
      <c r="AE2511" s="23">
        <v>11318</v>
      </c>
      <c r="AF2511" s="23">
        <v>75313</v>
      </c>
      <c r="AG2511">
        <f t="shared" si="39"/>
        <v>2.0470216543381034E-5</v>
      </c>
    </row>
    <row r="2512" spans="1:33">
      <c r="A2512" t="s">
        <v>137</v>
      </c>
      <c r="B2512" t="s">
        <v>1</v>
      </c>
      <c r="C2512">
        <v>1991</v>
      </c>
      <c r="D2512">
        <v>0</v>
      </c>
      <c r="E2512">
        <v>5.07</v>
      </c>
      <c r="F2512">
        <v>314950</v>
      </c>
      <c r="G2512">
        <v>57501</v>
      </c>
      <c r="H2512">
        <v>67356</v>
      </c>
      <c r="I2512">
        <v>640</v>
      </c>
      <c r="J2512">
        <v>10845</v>
      </c>
      <c r="K2512">
        <v>451292</v>
      </c>
      <c r="Z2512" s="24">
        <v>8.2899999999999988E-2</v>
      </c>
      <c r="AA2512" s="23">
        <v>72281</v>
      </c>
      <c r="AB2512" s="23">
        <v>37639</v>
      </c>
      <c r="AC2512" s="23">
        <v>0</v>
      </c>
      <c r="AD2512" s="23">
        <v>122</v>
      </c>
      <c r="AE2512" s="23">
        <v>0</v>
      </c>
      <c r="AF2512" s="23">
        <v>110042</v>
      </c>
      <c r="AG2512">
        <f t="shared" si="39"/>
        <v>2.9909624750929265E-5</v>
      </c>
    </row>
    <row r="2513" spans="1:33">
      <c r="A2513" t="s">
        <v>137</v>
      </c>
      <c r="B2513" t="s">
        <v>1</v>
      </c>
      <c r="C2513">
        <v>1992</v>
      </c>
      <c r="D2513">
        <v>0</v>
      </c>
      <c r="E2513">
        <v>7.36</v>
      </c>
      <c r="F2513">
        <v>297298</v>
      </c>
      <c r="G2513">
        <v>55327</v>
      </c>
      <c r="H2513">
        <v>74578</v>
      </c>
      <c r="I2513">
        <v>660</v>
      </c>
      <c r="J2513">
        <v>10080</v>
      </c>
      <c r="K2513">
        <v>437943</v>
      </c>
      <c r="Z2513" s="24">
        <v>8.3000000000000004E-2</v>
      </c>
      <c r="AA2513" s="23">
        <v>3130</v>
      </c>
      <c r="AB2513" s="23">
        <v>204</v>
      </c>
      <c r="AC2513" s="23">
        <v>25</v>
      </c>
      <c r="AD2513" s="23">
        <v>0</v>
      </c>
      <c r="AE2513" s="23">
        <v>0</v>
      </c>
      <c r="AF2513" s="23">
        <v>3359</v>
      </c>
      <c r="AG2513">
        <f t="shared" si="39"/>
        <v>9.1298258427120017E-7</v>
      </c>
    </row>
    <row r="2514" spans="1:33">
      <c r="A2514" t="s">
        <v>137</v>
      </c>
      <c r="B2514" t="s">
        <v>1</v>
      </c>
      <c r="C2514">
        <v>1993</v>
      </c>
      <c r="D2514">
        <v>0</v>
      </c>
      <c r="E2514">
        <v>5.5</v>
      </c>
      <c r="F2514">
        <v>334333</v>
      </c>
      <c r="G2514">
        <v>58584</v>
      </c>
      <c r="H2514">
        <v>76221</v>
      </c>
      <c r="I2514">
        <v>713</v>
      </c>
      <c r="J2514">
        <v>11195</v>
      </c>
      <c r="K2514">
        <v>481046</v>
      </c>
      <c r="Z2514" s="24">
        <v>8.3000000000000004E-2</v>
      </c>
      <c r="AA2514" s="23">
        <v>10745</v>
      </c>
      <c r="AB2514" s="23">
        <v>5755</v>
      </c>
      <c r="AC2514" s="23">
        <v>0</v>
      </c>
      <c r="AD2514" s="23">
        <v>0</v>
      </c>
      <c r="AE2514" s="23">
        <v>0</v>
      </c>
      <c r="AF2514" s="23">
        <v>16500</v>
      </c>
      <c r="AG2514">
        <f t="shared" si="39"/>
        <v>4.484731360665318E-6</v>
      </c>
    </row>
    <row r="2515" spans="1:33">
      <c r="A2515" t="s">
        <v>137</v>
      </c>
      <c r="B2515" t="s">
        <v>1</v>
      </c>
      <c r="C2515">
        <v>1994</v>
      </c>
      <c r="D2515">
        <v>0</v>
      </c>
      <c r="E2515">
        <v>5.43</v>
      </c>
      <c r="F2515">
        <v>329312</v>
      </c>
      <c r="G2515">
        <v>55272</v>
      </c>
      <c r="H2515">
        <v>75078</v>
      </c>
      <c r="I2515">
        <v>775</v>
      </c>
      <c r="J2515">
        <v>11723</v>
      </c>
      <c r="K2515">
        <v>472160</v>
      </c>
      <c r="Z2515" s="24">
        <v>8.3000000000000004E-2</v>
      </c>
      <c r="AA2515" s="23">
        <v>59798</v>
      </c>
      <c r="AB2515" s="23">
        <v>70298</v>
      </c>
      <c r="AC2515" s="23">
        <v>25510</v>
      </c>
      <c r="AD2515" s="23">
        <v>0</v>
      </c>
      <c r="AE2515" s="23">
        <v>0</v>
      </c>
      <c r="AF2515" s="23">
        <v>155606</v>
      </c>
      <c r="AG2515">
        <f t="shared" si="39"/>
        <v>4.2294006551981056E-5</v>
      </c>
    </row>
    <row r="2516" spans="1:33">
      <c r="A2516" t="s">
        <v>137</v>
      </c>
      <c r="B2516" t="s">
        <v>1</v>
      </c>
      <c r="C2516">
        <v>1995</v>
      </c>
      <c r="D2516">
        <v>0</v>
      </c>
      <c r="E2516">
        <v>6.32</v>
      </c>
      <c r="F2516">
        <v>330696</v>
      </c>
      <c r="G2516">
        <v>54702</v>
      </c>
      <c r="H2516">
        <v>77223</v>
      </c>
      <c r="I2516">
        <v>796</v>
      </c>
      <c r="J2516">
        <v>11663</v>
      </c>
      <c r="K2516">
        <v>475080</v>
      </c>
      <c r="Z2516" s="24">
        <v>8.3100000000000007E-2</v>
      </c>
      <c r="AA2516" s="23">
        <v>10007</v>
      </c>
      <c r="AB2516" s="23">
        <v>7245</v>
      </c>
      <c r="AC2516" s="23">
        <v>0</v>
      </c>
      <c r="AD2516" s="23">
        <v>0</v>
      </c>
      <c r="AE2516" s="23">
        <v>0</v>
      </c>
      <c r="AF2516" s="23">
        <v>17252</v>
      </c>
      <c r="AG2516">
        <f t="shared" si="39"/>
        <v>4.689126389951398E-6</v>
      </c>
    </row>
    <row r="2517" spans="1:33">
      <c r="A2517" t="s">
        <v>137</v>
      </c>
      <c r="B2517" t="s">
        <v>1</v>
      </c>
      <c r="C2517">
        <v>1996</v>
      </c>
      <c r="D2517">
        <v>0</v>
      </c>
      <c r="E2517">
        <v>6.74</v>
      </c>
      <c r="F2517">
        <v>361479</v>
      </c>
      <c r="G2517">
        <v>56294</v>
      </c>
      <c r="H2517">
        <v>90607</v>
      </c>
      <c r="I2517">
        <v>838</v>
      </c>
      <c r="J2517">
        <v>12501</v>
      </c>
      <c r="K2517">
        <v>521719</v>
      </c>
      <c r="Z2517" s="24">
        <v>8.3100000000000007E-2</v>
      </c>
      <c r="AA2517" s="23">
        <v>28420</v>
      </c>
      <c r="AB2517" s="23">
        <v>4091</v>
      </c>
      <c r="AC2517" s="23">
        <v>0</v>
      </c>
      <c r="AD2517" s="23">
        <v>0</v>
      </c>
      <c r="AE2517" s="23">
        <v>3097</v>
      </c>
      <c r="AF2517" s="23">
        <v>35608</v>
      </c>
      <c r="AG2517">
        <f t="shared" si="39"/>
        <v>9.6783220782164017E-6</v>
      </c>
    </row>
    <row r="2518" spans="1:33">
      <c r="A2518" t="s">
        <v>137</v>
      </c>
      <c r="B2518" t="s">
        <v>1</v>
      </c>
      <c r="C2518">
        <v>1997</v>
      </c>
      <c r="D2518">
        <v>0</v>
      </c>
      <c r="E2518">
        <v>1.28</v>
      </c>
      <c r="F2518">
        <v>360698</v>
      </c>
      <c r="G2518">
        <v>55268</v>
      </c>
      <c r="H2518">
        <v>87484</v>
      </c>
      <c r="I2518">
        <v>517</v>
      </c>
      <c r="J2518">
        <v>12471</v>
      </c>
      <c r="K2518">
        <v>516438</v>
      </c>
      <c r="Z2518" s="24">
        <v>8.3100000000000007E-2</v>
      </c>
      <c r="AA2518" s="23">
        <v>30999</v>
      </c>
      <c r="AB2518" s="23">
        <v>26781</v>
      </c>
      <c r="AC2518" s="23">
        <v>9946</v>
      </c>
      <c r="AD2518" s="23">
        <v>463</v>
      </c>
      <c r="AE2518" s="23">
        <v>1759</v>
      </c>
      <c r="AF2518" s="23">
        <v>69948</v>
      </c>
      <c r="AG2518">
        <f t="shared" si="39"/>
        <v>1.901199934641319E-5</v>
      </c>
    </row>
    <row r="2519" spans="1:33">
      <c r="A2519" t="s">
        <v>137</v>
      </c>
      <c r="B2519" t="s">
        <v>1</v>
      </c>
      <c r="C2519">
        <v>1998</v>
      </c>
      <c r="D2519">
        <v>0</v>
      </c>
      <c r="E2519">
        <v>6.84</v>
      </c>
      <c r="F2519">
        <v>356962</v>
      </c>
      <c r="G2519">
        <v>55057</v>
      </c>
      <c r="H2519">
        <v>91511</v>
      </c>
      <c r="I2519">
        <v>532</v>
      </c>
      <c r="J2519">
        <v>12547</v>
      </c>
      <c r="K2519">
        <v>516609</v>
      </c>
      <c r="Z2519" s="24">
        <v>8.3100000000000007E-2</v>
      </c>
      <c r="AA2519" s="23">
        <v>37226</v>
      </c>
      <c r="AB2519" s="23">
        <v>28505</v>
      </c>
      <c r="AC2519" s="23">
        <v>25880</v>
      </c>
      <c r="AD2519" s="23">
        <v>0</v>
      </c>
      <c r="AE2519" s="23">
        <v>0</v>
      </c>
      <c r="AF2519" s="23">
        <v>91611</v>
      </c>
      <c r="AG2519">
        <f t="shared" si="39"/>
        <v>2.4900043920115783E-5</v>
      </c>
    </row>
    <row r="2520" spans="1:33">
      <c r="A2520" t="s">
        <v>137</v>
      </c>
      <c r="B2520" t="s">
        <v>1</v>
      </c>
      <c r="C2520">
        <v>1999</v>
      </c>
      <c r="D2520">
        <v>0</v>
      </c>
      <c r="E2520">
        <v>4</v>
      </c>
      <c r="F2520">
        <v>388815</v>
      </c>
      <c r="G2520">
        <v>58802</v>
      </c>
      <c r="H2520">
        <v>103092</v>
      </c>
      <c r="I2520">
        <v>604</v>
      </c>
      <c r="J2520">
        <v>14764</v>
      </c>
      <c r="K2520">
        <v>566077</v>
      </c>
      <c r="Z2520" s="24">
        <v>8.3100000000000007E-2</v>
      </c>
      <c r="AA2520" s="23">
        <v>38970</v>
      </c>
      <c r="AB2520" s="23">
        <v>33081</v>
      </c>
      <c r="AC2520" s="23">
        <v>37752</v>
      </c>
      <c r="AD2520" s="23">
        <v>0</v>
      </c>
      <c r="AE2520" s="23">
        <v>0</v>
      </c>
      <c r="AF2520" s="23">
        <v>109803</v>
      </c>
      <c r="AG2520">
        <f t="shared" si="39"/>
        <v>2.9844664096674781E-5</v>
      </c>
    </row>
    <row r="2521" spans="1:33">
      <c r="A2521" t="s">
        <v>137</v>
      </c>
      <c r="B2521" t="s">
        <v>1</v>
      </c>
      <c r="C2521">
        <v>2000</v>
      </c>
      <c r="D2521">
        <v>0</v>
      </c>
      <c r="E2521">
        <v>4.7</v>
      </c>
      <c r="F2521">
        <v>395455</v>
      </c>
      <c r="G2521">
        <v>58265</v>
      </c>
      <c r="H2521">
        <v>106812</v>
      </c>
      <c r="I2521">
        <v>771</v>
      </c>
      <c r="J2521">
        <v>15704</v>
      </c>
      <c r="K2521">
        <v>577007</v>
      </c>
      <c r="Z2521" s="24">
        <v>8.3100000000000007E-2</v>
      </c>
      <c r="AA2521" s="23">
        <v>117385</v>
      </c>
      <c r="AB2521" s="23">
        <v>15375</v>
      </c>
      <c r="AC2521" s="23">
        <v>10530</v>
      </c>
      <c r="AD2521" s="23">
        <v>131</v>
      </c>
      <c r="AE2521" s="23">
        <v>4295</v>
      </c>
      <c r="AF2521" s="23">
        <v>147716</v>
      </c>
      <c r="AG2521">
        <f t="shared" si="39"/>
        <v>4.0149489555881095E-5</v>
      </c>
    </row>
    <row r="2522" spans="1:33">
      <c r="A2522" t="s">
        <v>137</v>
      </c>
      <c r="B2522" t="s">
        <v>1</v>
      </c>
      <c r="C2522">
        <v>2001</v>
      </c>
      <c r="D2522">
        <v>0</v>
      </c>
      <c r="E2522">
        <v>4.21</v>
      </c>
      <c r="F2522">
        <v>382165</v>
      </c>
      <c r="G2522">
        <v>56201</v>
      </c>
      <c r="H2522">
        <v>104345</v>
      </c>
      <c r="I2522">
        <v>0</v>
      </c>
      <c r="J2522">
        <v>14861</v>
      </c>
      <c r="K2522">
        <v>557572</v>
      </c>
      <c r="Z2522" s="24">
        <v>8.3100000000000007E-2</v>
      </c>
      <c r="AA2522" s="23">
        <v>24313</v>
      </c>
      <c r="AB2522" s="23">
        <v>12416</v>
      </c>
      <c r="AC2522" s="23">
        <v>71552</v>
      </c>
      <c r="AD2522" s="23">
        <v>39</v>
      </c>
      <c r="AE2522" s="23">
        <v>89653</v>
      </c>
      <c r="AF2522" s="23">
        <v>197973</v>
      </c>
      <c r="AG2522">
        <f t="shared" si="39"/>
        <v>5.3809437676666359E-5</v>
      </c>
    </row>
    <row r="2523" spans="1:33">
      <c r="A2523" t="s">
        <v>137</v>
      </c>
      <c r="B2523" t="s">
        <v>1</v>
      </c>
      <c r="C2523">
        <v>2002</v>
      </c>
      <c r="D2523">
        <v>0</v>
      </c>
      <c r="E2523">
        <v>5.23</v>
      </c>
      <c r="F2523">
        <v>381314</v>
      </c>
      <c r="G2523">
        <v>56221</v>
      </c>
      <c r="H2523">
        <v>107175</v>
      </c>
      <c r="I2523">
        <v>0</v>
      </c>
      <c r="J2523">
        <v>15399</v>
      </c>
      <c r="K2523">
        <v>560109</v>
      </c>
      <c r="Z2523" s="24">
        <v>8.3199999999999996E-2</v>
      </c>
      <c r="AA2523" s="23">
        <v>16643</v>
      </c>
      <c r="AB2523" s="23">
        <v>24042</v>
      </c>
      <c r="AC2523" s="23">
        <v>17621</v>
      </c>
      <c r="AD2523" s="23">
        <v>120</v>
      </c>
      <c r="AE2523" s="23">
        <v>2960</v>
      </c>
      <c r="AF2523" s="23">
        <v>61386</v>
      </c>
      <c r="AG2523">
        <f t="shared" si="39"/>
        <v>1.668483147307886E-5</v>
      </c>
    </row>
    <row r="2524" spans="1:33">
      <c r="A2524" t="s">
        <v>137</v>
      </c>
      <c r="B2524" t="s">
        <v>1</v>
      </c>
      <c r="C2524">
        <v>2003</v>
      </c>
      <c r="D2524">
        <v>0</v>
      </c>
      <c r="E2524">
        <v>5.21</v>
      </c>
      <c r="F2524">
        <v>379610</v>
      </c>
      <c r="G2524">
        <v>71343</v>
      </c>
      <c r="H2524">
        <v>106737</v>
      </c>
      <c r="I2524">
        <v>0</v>
      </c>
      <c r="J2524">
        <v>0</v>
      </c>
      <c r="K2524">
        <v>557690</v>
      </c>
      <c r="Z2524" s="24">
        <v>8.3199999999999996E-2</v>
      </c>
      <c r="AA2524" s="23">
        <v>84205</v>
      </c>
      <c r="AB2524" s="23">
        <v>41675</v>
      </c>
      <c r="AC2524" s="23">
        <v>0</v>
      </c>
      <c r="AD2524" s="23">
        <v>134</v>
      </c>
      <c r="AE2524" s="23">
        <v>0</v>
      </c>
      <c r="AF2524" s="23">
        <v>126014</v>
      </c>
      <c r="AG2524">
        <f t="shared" si="39"/>
        <v>3.4250844708053294E-5</v>
      </c>
    </row>
    <row r="2525" spans="1:33">
      <c r="A2525" t="s">
        <v>137</v>
      </c>
      <c r="B2525" t="s">
        <v>1</v>
      </c>
      <c r="C2525">
        <v>2004</v>
      </c>
      <c r="D2525">
        <v>0</v>
      </c>
      <c r="E2525">
        <v>3.51</v>
      </c>
      <c r="F2525">
        <v>385366</v>
      </c>
      <c r="G2525">
        <v>72252</v>
      </c>
      <c r="H2525">
        <v>108955</v>
      </c>
      <c r="I2525">
        <v>0</v>
      </c>
      <c r="J2525">
        <v>0</v>
      </c>
      <c r="K2525">
        <v>566573</v>
      </c>
      <c r="Z2525" s="24">
        <v>8.3199999999999996E-2</v>
      </c>
      <c r="AA2525" s="23">
        <v>57940</v>
      </c>
      <c r="AB2525" s="23">
        <v>18844</v>
      </c>
      <c r="AC2525" s="23">
        <v>35065</v>
      </c>
      <c r="AD2525" s="23">
        <v>208</v>
      </c>
      <c r="AE2525" s="23">
        <v>72381</v>
      </c>
      <c r="AF2525" s="23">
        <v>184438</v>
      </c>
      <c r="AG2525">
        <f t="shared" si="39"/>
        <v>5.0130598951417566E-5</v>
      </c>
    </row>
    <row r="2526" spans="1:33">
      <c r="A2526" t="s">
        <v>137</v>
      </c>
      <c r="B2526" t="s">
        <v>1</v>
      </c>
      <c r="C2526">
        <v>2005</v>
      </c>
      <c r="D2526">
        <v>0</v>
      </c>
      <c r="E2526">
        <v>5.5</v>
      </c>
      <c r="F2526">
        <v>402235</v>
      </c>
      <c r="G2526">
        <v>73851</v>
      </c>
      <c r="H2526">
        <v>119820</v>
      </c>
      <c r="I2526">
        <v>0</v>
      </c>
      <c r="J2526">
        <v>0</v>
      </c>
      <c r="K2526">
        <v>595906</v>
      </c>
      <c r="Z2526" s="24">
        <v>8.3199999999999996E-2</v>
      </c>
      <c r="AA2526" s="23">
        <v>233486</v>
      </c>
      <c r="AB2526" s="23">
        <v>375981</v>
      </c>
      <c r="AC2526" s="23">
        <v>0</v>
      </c>
      <c r="AD2526" s="23">
        <v>0</v>
      </c>
      <c r="AE2526" s="23">
        <v>137374</v>
      </c>
      <c r="AF2526" s="23">
        <v>746841</v>
      </c>
      <c r="AG2526">
        <f t="shared" si="39"/>
        <v>2.0299280328064524E-4</v>
      </c>
    </row>
    <row r="2527" spans="1:33">
      <c r="A2527" t="s">
        <v>137</v>
      </c>
      <c r="B2527" t="s">
        <v>1</v>
      </c>
      <c r="C2527">
        <v>2006</v>
      </c>
      <c r="D2527">
        <v>0</v>
      </c>
      <c r="E2527">
        <v>5.13</v>
      </c>
      <c r="F2527">
        <v>420184</v>
      </c>
      <c r="G2527">
        <v>75099</v>
      </c>
      <c r="H2527">
        <v>156085</v>
      </c>
      <c r="I2527">
        <v>0</v>
      </c>
      <c r="J2527">
        <v>0</v>
      </c>
      <c r="K2527">
        <v>651368</v>
      </c>
      <c r="Z2527" s="24">
        <v>8.3299999999999999E-2</v>
      </c>
      <c r="AA2527" s="23">
        <v>3170</v>
      </c>
      <c r="AB2527" s="23">
        <v>169</v>
      </c>
      <c r="AC2527" s="23">
        <v>18</v>
      </c>
      <c r="AD2527" s="23">
        <v>0</v>
      </c>
      <c r="AE2527" s="23">
        <v>0</v>
      </c>
      <c r="AF2527" s="23">
        <v>3357</v>
      </c>
      <c r="AG2527">
        <f t="shared" si="39"/>
        <v>9.124389804699074E-7</v>
      </c>
    </row>
    <row r="2528" spans="1:33">
      <c r="A2528" t="s">
        <v>138</v>
      </c>
      <c r="B2528" t="s">
        <v>1</v>
      </c>
      <c r="C2528">
        <v>1988</v>
      </c>
      <c r="D2528">
        <v>0</v>
      </c>
      <c r="E2528">
        <v>1.21</v>
      </c>
      <c r="F2528">
        <v>635593</v>
      </c>
      <c r="G2528">
        <v>297686</v>
      </c>
      <c r="H2528">
        <v>1794326</v>
      </c>
      <c r="I2528">
        <v>5570</v>
      </c>
      <c r="J2528">
        <v>3109</v>
      </c>
      <c r="K2528">
        <v>2736284</v>
      </c>
      <c r="Z2528" s="24">
        <v>8.3299999999999999E-2</v>
      </c>
      <c r="AA2528" s="23">
        <v>21123</v>
      </c>
      <c r="AB2528" s="23">
        <v>36715</v>
      </c>
      <c r="AC2528" s="23">
        <v>6054</v>
      </c>
      <c r="AD2528" s="23">
        <v>0</v>
      </c>
      <c r="AE2528" s="23">
        <v>0</v>
      </c>
      <c r="AF2528" s="23">
        <v>63892</v>
      </c>
      <c r="AG2528">
        <f t="shared" si="39"/>
        <v>1.7365967036098697E-5</v>
      </c>
    </row>
    <row r="2529" spans="1:33">
      <c r="A2529" t="s">
        <v>138</v>
      </c>
      <c r="B2529" t="s">
        <v>1</v>
      </c>
      <c r="C2529">
        <v>1989</v>
      </c>
      <c r="D2529">
        <v>0</v>
      </c>
      <c r="E2529">
        <v>1.18</v>
      </c>
      <c r="F2529">
        <v>661036</v>
      </c>
      <c r="G2529">
        <v>288577</v>
      </c>
      <c r="H2529">
        <v>1853717</v>
      </c>
      <c r="I2529">
        <v>5633</v>
      </c>
      <c r="J2529">
        <v>3346</v>
      </c>
      <c r="K2529">
        <v>2812309</v>
      </c>
      <c r="Z2529" s="24">
        <v>8.3299999999999999E-2</v>
      </c>
      <c r="AA2529" s="23">
        <v>69044</v>
      </c>
      <c r="AB2529" s="23">
        <v>4345</v>
      </c>
      <c r="AC2529" s="23">
        <v>5670</v>
      </c>
      <c r="AD2529" s="23">
        <v>0</v>
      </c>
      <c r="AE2529" s="23">
        <v>36914</v>
      </c>
      <c r="AF2529" s="23">
        <v>115973</v>
      </c>
      <c r="AG2529">
        <f t="shared" si="39"/>
        <v>3.1521681823662964E-5</v>
      </c>
    </row>
    <row r="2530" spans="1:33">
      <c r="A2530" t="s">
        <v>138</v>
      </c>
      <c r="B2530" t="s">
        <v>1</v>
      </c>
      <c r="C2530">
        <v>1990</v>
      </c>
      <c r="D2530">
        <v>0</v>
      </c>
      <c r="E2530">
        <v>1.98</v>
      </c>
      <c r="F2530">
        <v>658093</v>
      </c>
      <c r="G2530">
        <v>302526</v>
      </c>
      <c r="H2530">
        <v>3176256</v>
      </c>
      <c r="I2530">
        <v>5666</v>
      </c>
      <c r="J2530">
        <v>4486</v>
      </c>
      <c r="K2530">
        <v>4147027</v>
      </c>
      <c r="Z2530" s="24">
        <v>8.3400000000000002E-2</v>
      </c>
      <c r="AA2530" s="23">
        <v>49684</v>
      </c>
      <c r="AB2530" s="23">
        <v>4190</v>
      </c>
      <c r="AC2530" s="23">
        <v>3936</v>
      </c>
      <c r="AD2530" s="23">
        <v>0</v>
      </c>
      <c r="AE2530" s="23">
        <v>0</v>
      </c>
      <c r="AF2530" s="23">
        <v>57810</v>
      </c>
      <c r="AG2530">
        <f t="shared" si="39"/>
        <v>1.5712867876367395E-5</v>
      </c>
    </row>
    <row r="2531" spans="1:33">
      <c r="A2531" t="s">
        <v>138</v>
      </c>
      <c r="B2531" t="s">
        <v>1</v>
      </c>
      <c r="C2531">
        <v>1991</v>
      </c>
      <c r="D2531">
        <v>0</v>
      </c>
      <c r="E2531">
        <v>0.76</v>
      </c>
      <c r="F2531">
        <v>694653</v>
      </c>
      <c r="G2531">
        <v>318080</v>
      </c>
      <c r="H2531">
        <v>3194721</v>
      </c>
      <c r="I2531">
        <v>5720</v>
      </c>
      <c r="J2531">
        <v>3976</v>
      </c>
      <c r="K2531">
        <v>4217150</v>
      </c>
      <c r="Z2531" s="24">
        <v>8.3400000000000002E-2</v>
      </c>
      <c r="AA2531" s="23">
        <v>38552</v>
      </c>
      <c r="AB2531" s="23">
        <v>20271</v>
      </c>
      <c r="AC2531" s="23">
        <v>72489</v>
      </c>
      <c r="AD2531" s="23">
        <v>714</v>
      </c>
      <c r="AE2531" s="23">
        <v>36477</v>
      </c>
      <c r="AF2531" s="23">
        <v>168503</v>
      </c>
      <c r="AG2531">
        <f t="shared" si="39"/>
        <v>4.5799435664617459E-5</v>
      </c>
    </row>
    <row r="2532" spans="1:33">
      <c r="A2532" t="s">
        <v>138</v>
      </c>
      <c r="B2532" t="s">
        <v>1</v>
      </c>
      <c r="C2532">
        <v>1992</v>
      </c>
      <c r="D2532">
        <v>0</v>
      </c>
      <c r="E2532">
        <v>1.36</v>
      </c>
      <c r="F2532">
        <v>620644</v>
      </c>
      <c r="G2532">
        <v>307945</v>
      </c>
      <c r="H2532">
        <v>3466499</v>
      </c>
      <c r="I2532">
        <v>5711</v>
      </c>
      <c r="J2532">
        <v>3405</v>
      </c>
      <c r="K2532">
        <v>4404204</v>
      </c>
      <c r="Z2532" s="24">
        <v>8.3499999999999991E-2</v>
      </c>
      <c r="AA2532" s="23">
        <v>1878</v>
      </c>
      <c r="AB2532" s="23">
        <v>997</v>
      </c>
      <c r="AC2532" s="23">
        <v>0</v>
      </c>
      <c r="AD2532" s="23">
        <v>0</v>
      </c>
      <c r="AE2532" s="23">
        <v>0</v>
      </c>
      <c r="AF2532" s="23">
        <v>2875</v>
      </c>
      <c r="AG2532">
        <f t="shared" si="39"/>
        <v>7.8143046435835086E-7</v>
      </c>
    </row>
    <row r="2533" spans="1:33">
      <c r="A2533" t="s">
        <v>138</v>
      </c>
      <c r="B2533" t="s">
        <v>1</v>
      </c>
      <c r="C2533">
        <v>1993</v>
      </c>
      <c r="D2533">
        <v>0</v>
      </c>
      <c r="E2533">
        <v>1.1399999999999999</v>
      </c>
      <c r="F2533">
        <v>701732</v>
      </c>
      <c r="G2533">
        <v>321941</v>
      </c>
      <c r="H2533">
        <v>3529454</v>
      </c>
      <c r="I2533">
        <v>5776</v>
      </c>
      <c r="J2533">
        <v>3398</v>
      </c>
      <c r="K2533">
        <v>4562301</v>
      </c>
      <c r="Z2533" s="24">
        <v>8.3499999999999991E-2</v>
      </c>
      <c r="AA2533" s="23">
        <v>3381</v>
      </c>
      <c r="AB2533" s="23">
        <v>1244</v>
      </c>
      <c r="AC2533" s="23">
        <v>0</v>
      </c>
      <c r="AD2533" s="23">
        <v>0</v>
      </c>
      <c r="AE2533" s="23">
        <v>0</v>
      </c>
      <c r="AF2533" s="23">
        <v>4625</v>
      </c>
      <c r="AG2533">
        <f t="shared" si="39"/>
        <v>1.2570837904895209E-6</v>
      </c>
    </row>
    <row r="2534" spans="1:33">
      <c r="A2534" t="s">
        <v>138</v>
      </c>
      <c r="B2534" t="s">
        <v>1</v>
      </c>
      <c r="C2534">
        <v>1994</v>
      </c>
      <c r="D2534">
        <v>0</v>
      </c>
      <c r="E2534">
        <v>0.63</v>
      </c>
      <c r="F2534">
        <v>689368</v>
      </c>
      <c r="G2534">
        <v>331219</v>
      </c>
      <c r="H2534">
        <v>3677562</v>
      </c>
      <c r="I2534">
        <v>5864</v>
      </c>
      <c r="J2534">
        <v>3339</v>
      </c>
      <c r="K2534">
        <v>4707352</v>
      </c>
      <c r="Z2534" s="24">
        <v>8.3499999999999991E-2</v>
      </c>
      <c r="AA2534" s="23">
        <v>2083</v>
      </c>
      <c r="AB2534" s="23">
        <v>625</v>
      </c>
      <c r="AC2534" s="23">
        <v>435</v>
      </c>
      <c r="AD2534" s="23">
        <v>0</v>
      </c>
      <c r="AE2534" s="23">
        <v>17431</v>
      </c>
      <c r="AF2534" s="23">
        <v>20574</v>
      </c>
      <c r="AG2534">
        <f t="shared" si="39"/>
        <v>5.5920523038986813E-6</v>
      </c>
    </row>
    <row r="2535" spans="1:33">
      <c r="A2535" t="s">
        <v>138</v>
      </c>
      <c r="B2535" t="s">
        <v>1</v>
      </c>
      <c r="C2535">
        <v>1995</v>
      </c>
      <c r="D2535">
        <v>0</v>
      </c>
      <c r="E2535">
        <v>0.89</v>
      </c>
      <c r="F2535">
        <v>676107</v>
      </c>
      <c r="G2535">
        <v>333002</v>
      </c>
      <c r="H2535">
        <v>3535439</v>
      </c>
      <c r="I2535">
        <v>5933</v>
      </c>
      <c r="J2535">
        <v>4491</v>
      </c>
      <c r="K2535">
        <v>4554972</v>
      </c>
      <c r="Z2535" s="24">
        <v>8.3499999999999991E-2</v>
      </c>
      <c r="AA2535" s="23">
        <v>62105</v>
      </c>
      <c r="AB2535" s="23">
        <v>67071</v>
      </c>
      <c r="AC2535" s="23">
        <v>21029</v>
      </c>
      <c r="AD2535" s="23">
        <v>843</v>
      </c>
      <c r="AE2535" s="23">
        <v>4287</v>
      </c>
      <c r="AF2535" s="23">
        <v>155335</v>
      </c>
      <c r="AG2535">
        <f t="shared" si="39"/>
        <v>4.2220348236905884E-5</v>
      </c>
    </row>
    <row r="2536" spans="1:33">
      <c r="A2536" t="s">
        <v>138</v>
      </c>
      <c r="B2536" t="s">
        <v>1</v>
      </c>
      <c r="C2536">
        <v>1996</v>
      </c>
      <c r="D2536">
        <v>0</v>
      </c>
      <c r="E2536">
        <v>0.71</v>
      </c>
      <c r="F2536">
        <v>731873</v>
      </c>
      <c r="G2536">
        <v>349212</v>
      </c>
      <c r="H2536">
        <v>2940148</v>
      </c>
      <c r="I2536">
        <v>5982</v>
      </c>
      <c r="J2536">
        <v>5845</v>
      </c>
      <c r="K2536">
        <v>4033060</v>
      </c>
      <c r="Z2536" s="24">
        <v>8.3599999999999994E-2</v>
      </c>
      <c r="AA2536" s="23">
        <v>6984</v>
      </c>
      <c r="AB2536" s="23">
        <v>6228</v>
      </c>
      <c r="AC2536" s="23">
        <v>0</v>
      </c>
      <c r="AD2536" s="23">
        <v>0</v>
      </c>
      <c r="AE2536" s="23">
        <v>142</v>
      </c>
      <c r="AF2536" s="23">
        <v>13354</v>
      </c>
      <c r="AG2536">
        <f t="shared" si="39"/>
        <v>3.6296425812317971E-6</v>
      </c>
    </row>
    <row r="2537" spans="1:33">
      <c r="A2537" t="s">
        <v>138</v>
      </c>
      <c r="B2537" t="s">
        <v>1</v>
      </c>
      <c r="C2537">
        <v>1997</v>
      </c>
      <c r="D2537">
        <v>0</v>
      </c>
      <c r="E2537">
        <v>0.99</v>
      </c>
      <c r="F2537">
        <v>731153</v>
      </c>
      <c r="G2537">
        <v>351982</v>
      </c>
      <c r="H2537">
        <v>3175618</v>
      </c>
      <c r="I2537">
        <v>6221</v>
      </c>
      <c r="J2537">
        <v>6191</v>
      </c>
      <c r="K2537">
        <v>4271165</v>
      </c>
      <c r="Z2537" s="24">
        <v>8.3599999999999994E-2</v>
      </c>
      <c r="AA2537" s="23">
        <v>18189</v>
      </c>
      <c r="AB2537" s="23">
        <v>14585</v>
      </c>
      <c r="AC2537" s="23">
        <v>12425</v>
      </c>
      <c r="AD2537" s="23">
        <v>0</v>
      </c>
      <c r="AE2537" s="23">
        <v>0</v>
      </c>
      <c r="AF2537" s="23">
        <v>45199</v>
      </c>
      <c r="AG2537">
        <f t="shared" si="39"/>
        <v>1.228517410731586E-5</v>
      </c>
    </row>
    <row r="2538" spans="1:33">
      <c r="A2538" t="s">
        <v>138</v>
      </c>
      <c r="B2538" t="s">
        <v>1</v>
      </c>
      <c r="C2538">
        <v>1998</v>
      </c>
      <c r="D2538">
        <v>0</v>
      </c>
      <c r="E2538">
        <v>1.29</v>
      </c>
      <c r="F2538">
        <v>723216</v>
      </c>
      <c r="G2538">
        <v>354912</v>
      </c>
      <c r="H2538">
        <v>3039259</v>
      </c>
      <c r="I2538">
        <v>6462</v>
      </c>
      <c r="J2538">
        <v>4257</v>
      </c>
      <c r="K2538">
        <v>4128106</v>
      </c>
      <c r="Z2538" s="24">
        <v>8.3599999999999994E-2</v>
      </c>
      <c r="AA2538" s="23">
        <v>47469</v>
      </c>
      <c r="AB2538" s="23">
        <v>30788</v>
      </c>
      <c r="AC2538" s="23">
        <v>30514</v>
      </c>
      <c r="AD2538" s="23">
        <v>169</v>
      </c>
      <c r="AE2538" s="23">
        <v>8760</v>
      </c>
      <c r="AF2538" s="23">
        <v>117700</v>
      </c>
      <c r="AG2538">
        <f t="shared" si="39"/>
        <v>3.1991083706079265E-5</v>
      </c>
    </row>
    <row r="2539" spans="1:33">
      <c r="A2539" t="s">
        <v>138</v>
      </c>
      <c r="B2539" t="s">
        <v>1</v>
      </c>
      <c r="C2539">
        <v>1999</v>
      </c>
      <c r="D2539">
        <v>0</v>
      </c>
      <c r="E2539">
        <v>0.57999999999999996</v>
      </c>
      <c r="F2539">
        <v>786313</v>
      </c>
      <c r="G2539">
        <v>372954</v>
      </c>
      <c r="H2539">
        <v>2783554</v>
      </c>
      <c r="I2539">
        <v>6597</v>
      </c>
      <c r="J2539">
        <v>5341</v>
      </c>
      <c r="K2539">
        <v>3954759</v>
      </c>
      <c r="Z2539" s="24">
        <v>8.3699999999999997E-2</v>
      </c>
      <c r="AA2539" s="23">
        <v>2001</v>
      </c>
      <c r="AB2539" s="23">
        <v>609</v>
      </c>
      <c r="AC2539" s="23">
        <v>415</v>
      </c>
      <c r="AD2539" s="23">
        <v>0</v>
      </c>
      <c r="AE2539" s="23">
        <v>14411</v>
      </c>
      <c r="AF2539" s="23">
        <v>17436</v>
      </c>
      <c r="AG2539">
        <f t="shared" si="39"/>
        <v>4.7391379396703323E-6</v>
      </c>
    </row>
    <row r="2540" spans="1:33">
      <c r="A2540" t="s">
        <v>138</v>
      </c>
      <c r="B2540" t="s">
        <v>1</v>
      </c>
      <c r="C2540">
        <v>2000</v>
      </c>
      <c r="D2540">
        <v>0</v>
      </c>
      <c r="E2540">
        <v>0.64</v>
      </c>
      <c r="F2540">
        <v>770674</v>
      </c>
      <c r="G2540">
        <v>381795</v>
      </c>
      <c r="H2540">
        <v>3054311</v>
      </c>
      <c r="I2540">
        <v>6521</v>
      </c>
      <c r="J2540">
        <v>3451</v>
      </c>
      <c r="K2540">
        <v>4216752</v>
      </c>
      <c r="Z2540" s="24">
        <v>8.3800000000000013E-2</v>
      </c>
      <c r="AA2540" s="23">
        <v>2426</v>
      </c>
      <c r="AB2540" s="23">
        <v>298</v>
      </c>
      <c r="AC2540" s="23">
        <v>0</v>
      </c>
      <c r="AD2540" s="23">
        <v>0</v>
      </c>
      <c r="AE2540" s="23">
        <v>20</v>
      </c>
      <c r="AF2540" s="23">
        <v>2744</v>
      </c>
      <c r="AG2540">
        <f t="shared" si="39"/>
        <v>7.4582441537367469E-7</v>
      </c>
    </row>
    <row r="2541" spans="1:33">
      <c r="A2541" t="s">
        <v>138</v>
      </c>
      <c r="B2541" t="s">
        <v>1</v>
      </c>
      <c r="C2541">
        <v>2001</v>
      </c>
      <c r="D2541">
        <v>0</v>
      </c>
      <c r="E2541">
        <v>1.71</v>
      </c>
      <c r="F2541">
        <v>743917</v>
      </c>
      <c r="G2541">
        <v>368841</v>
      </c>
      <c r="H2541">
        <v>3259731</v>
      </c>
      <c r="I2541">
        <v>0</v>
      </c>
      <c r="J2541">
        <v>9832</v>
      </c>
      <c r="K2541">
        <v>4382321</v>
      </c>
      <c r="Z2541" s="24">
        <v>8.3800000000000013E-2</v>
      </c>
      <c r="AA2541" s="23">
        <v>66637</v>
      </c>
      <c r="AB2541" s="23">
        <v>4772</v>
      </c>
      <c r="AC2541" s="23">
        <v>11198</v>
      </c>
      <c r="AD2541" s="23">
        <v>0</v>
      </c>
      <c r="AE2541" s="23">
        <v>8601</v>
      </c>
      <c r="AF2541" s="23">
        <v>91208</v>
      </c>
      <c r="AG2541">
        <f t="shared" si="39"/>
        <v>2.4790507754155292E-5</v>
      </c>
    </row>
    <row r="2542" spans="1:33">
      <c r="A2542" t="s">
        <v>138</v>
      </c>
      <c r="B2542" t="s">
        <v>1</v>
      </c>
      <c r="C2542">
        <v>2002</v>
      </c>
      <c r="D2542">
        <v>0</v>
      </c>
      <c r="E2542">
        <v>0.11</v>
      </c>
      <c r="F2542">
        <v>712930</v>
      </c>
      <c r="G2542">
        <v>364651</v>
      </c>
      <c r="H2542">
        <v>3077041</v>
      </c>
      <c r="I2542">
        <v>0</v>
      </c>
      <c r="J2542">
        <v>14346</v>
      </c>
      <c r="K2542">
        <v>4168968</v>
      </c>
      <c r="Z2542" s="24">
        <v>8.3800000000000013E-2</v>
      </c>
      <c r="AA2542" s="23">
        <v>35000</v>
      </c>
      <c r="AB2542" s="23">
        <v>15000</v>
      </c>
      <c r="AC2542" s="23">
        <v>16000</v>
      </c>
      <c r="AD2542" s="23">
        <v>200</v>
      </c>
      <c r="AE2542" s="23">
        <v>29800</v>
      </c>
      <c r="AF2542" s="23">
        <v>96000</v>
      </c>
      <c r="AG2542">
        <f t="shared" si="39"/>
        <v>2.6092982462052759E-5</v>
      </c>
    </row>
    <row r="2543" spans="1:33">
      <c r="A2543" t="s">
        <v>138</v>
      </c>
      <c r="B2543" t="s">
        <v>1</v>
      </c>
      <c r="C2543">
        <v>2003</v>
      </c>
      <c r="D2543">
        <v>0</v>
      </c>
      <c r="E2543">
        <v>0.55000000000000004</v>
      </c>
      <c r="F2543">
        <v>684110</v>
      </c>
      <c r="G2543">
        <v>362576</v>
      </c>
      <c r="H2543">
        <v>3170660</v>
      </c>
      <c r="I2543">
        <v>0</v>
      </c>
      <c r="J2543">
        <v>0</v>
      </c>
      <c r="K2543">
        <v>4217346</v>
      </c>
      <c r="Z2543" s="24">
        <v>8.3900000000000002E-2</v>
      </c>
      <c r="AA2543" s="23">
        <v>6328</v>
      </c>
      <c r="AB2543" s="23">
        <v>5119</v>
      </c>
      <c r="AC2543" s="23">
        <v>0</v>
      </c>
      <c r="AD2543" s="23">
        <v>0</v>
      </c>
      <c r="AE2543" s="23">
        <v>202</v>
      </c>
      <c r="AF2543" s="23">
        <v>11649</v>
      </c>
      <c r="AG2543">
        <f t="shared" si="39"/>
        <v>3.1662203406297143E-6</v>
      </c>
    </row>
    <row r="2544" spans="1:33">
      <c r="A2544" t="s">
        <v>138</v>
      </c>
      <c r="B2544" t="s">
        <v>1</v>
      </c>
      <c r="C2544">
        <v>2004</v>
      </c>
      <c r="D2544">
        <v>0</v>
      </c>
      <c r="E2544">
        <v>0.78</v>
      </c>
      <c r="F2544">
        <v>676096</v>
      </c>
      <c r="G2544">
        <v>361261</v>
      </c>
      <c r="H2544">
        <v>3198574</v>
      </c>
      <c r="I2544">
        <v>0</v>
      </c>
      <c r="J2544">
        <v>0</v>
      </c>
      <c r="K2544">
        <v>4235931</v>
      </c>
      <c r="Z2544" s="24">
        <v>8.3900000000000002E-2</v>
      </c>
      <c r="AA2544" s="23">
        <v>17115</v>
      </c>
      <c r="AB2544" s="23">
        <v>5209</v>
      </c>
      <c r="AC2544" s="23">
        <v>236</v>
      </c>
      <c r="AD2544" s="23">
        <v>38</v>
      </c>
      <c r="AE2544" s="23">
        <v>1799</v>
      </c>
      <c r="AF2544" s="23">
        <v>24397</v>
      </c>
      <c r="AG2544">
        <f t="shared" si="39"/>
        <v>6.6311509700698031E-6</v>
      </c>
    </row>
    <row r="2545" spans="1:33">
      <c r="A2545" t="s">
        <v>138</v>
      </c>
      <c r="B2545" t="s">
        <v>1</v>
      </c>
      <c r="C2545">
        <v>2005</v>
      </c>
      <c r="D2545">
        <v>0</v>
      </c>
      <c r="E2545">
        <v>0.51</v>
      </c>
      <c r="F2545">
        <v>725791</v>
      </c>
      <c r="G2545">
        <v>376132</v>
      </c>
      <c r="H2545">
        <v>3282938</v>
      </c>
      <c r="I2545">
        <v>0</v>
      </c>
      <c r="J2545">
        <v>0</v>
      </c>
      <c r="K2545">
        <v>4384861</v>
      </c>
      <c r="Z2545" s="24">
        <v>8.3900000000000002E-2</v>
      </c>
      <c r="AA2545" s="23">
        <v>93990</v>
      </c>
      <c r="AB2545" s="23">
        <v>44587</v>
      </c>
      <c r="AC2545" s="23">
        <v>0</v>
      </c>
      <c r="AD2545" s="23">
        <v>154</v>
      </c>
      <c r="AE2545" s="23">
        <v>0</v>
      </c>
      <c r="AF2545" s="23">
        <v>138731</v>
      </c>
      <c r="AG2545">
        <f t="shared" si="39"/>
        <v>3.7707349478573342E-5</v>
      </c>
    </row>
    <row r="2546" spans="1:33">
      <c r="A2546" t="s">
        <v>138</v>
      </c>
      <c r="B2546" t="s">
        <v>1</v>
      </c>
      <c r="C2546">
        <v>2006</v>
      </c>
      <c r="D2546">
        <v>0</v>
      </c>
      <c r="E2546">
        <v>0.49</v>
      </c>
      <c r="F2546">
        <v>791227</v>
      </c>
      <c r="G2546">
        <v>393524</v>
      </c>
      <c r="H2546">
        <v>3422215</v>
      </c>
      <c r="I2546">
        <v>0</v>
      </c>
      <c r="J2546">
        <v>0</v>
      </c>
      <c r="K2546">
        <v>4606966</v>
      </c>
      <c r="Z2546" s="24">
        <v>8.3900000000000002E-2</v>
      </c>
      <c r="AA2546" s="23">
        <v>128915</v>
      </c>
      <c r="AB2546" s="23">
        <v>30157</v>
      </c>
      <c r="AC2546" s="23">
        <v>0</v>
      </c>
      <c r="AD2546" s="23">
        <v>133</v>
      </c>
      <c r="AE2546" s="23">
        <v>6836</v>
      </c>
      <c r="AF2546" s="23">
        <v>166041</v>
      </c>
      <c r="AG2546">
        <f t="shared" si="39"/>
        <v>4.5130259385226063E-5</v>
      </c>
    </row>
    <row r="2547" spans="1:33">
      <c r="A2547" t="s">
        <v>139</v>
      </c>
      <c r="B2547" t="s">
        <v>1</v>
      </c>
      <c r="C2547">
        <v>1988</v>
      </c>
      <c r="D2547">
        <v>0</v>
      </c>
      <c r="E2547">
        <v>0.21</v>
      </c>
      <c r="F2547">
        <v>228426</v>
      </c>
      <c r="G2547">
        <v>75747</v>
      </c>
      <c r="H2547">
        <v>238743</v>
      </c>
      <c r="I2547">
        <v>792</v>
      </c>
      <c r="J2547">
        <v>57704</v>
      </c>
      <c r="K2547">
        <v>601412</v>
      </c>
      <c r="Z2547" s="24">
        <v>8.4000000000000005E-2</v>
      </c>
      <c r="AA2547" s="23">
        <v>13016</v>
      </c>
      <c r="AB2547" s="23">
        <v>0</v>
      </c>
      <c r="AC2547" s="23">
        <v>5761</v>
      </c>
      <c r="AD2547" s="23">
        <v>0</v>
      </c>
      <c r="AE2547" s="23">
        <v>0</v>
      </c>
      <c r="AF2547" s="23">
        <v>18777</v>
      </c>
      <c r="AG2547">
        <f t="shared" si="39"/>
        <v>5.1036242884371314E-6</v>
      </c>
    </row>
    <row r="2548" spans="1:33">
      <c r="A2548" t="s">
        <v>139</v>
      </c>
      <c r="B2548" t="s">
        <v>1</v>
      </c>
      <c r="C2548">
        <v>1989</v>
      </c>
      <c r="D2548">
        <v>0</v>
      </c>
      <c r="E2548">
        <v>0.28000000000000003</v>
      </c>
      <c r="F2548">
        <v>245997</v>
      </c>
      <c r="G2548">
        <v>81504</v>
      </c>
      <c r="H2548">
        <v>218428</v>
      </c>
      <c r="I2548">
        <v>812</v>
      </c>
      <c r="J2548">
        <v>55759</v>
      </c>
      <c r="K2548">
        <v>602500</v>
      </c>
      <c r="Z2548" s="24">
        <v>8.4000000000000005E-2</v>
      </c>
      <c r="AA2548" s="23">
        <v>39129</v>
      </c>
      <c r="AB2548" s="23">
        <v>38096</v>
      </c>
      <c r="AC2548" s="23">
        <v>0</v>
      </c>
      <c r="AD2548" s="23">
        <v>0</v>
      </c>
      <c r="AE2548" s="23">
        <v>0</v>
      </c>
      <c r="AF2548" s="23">
        <v>77225</v>
      </c>
      <c r="AG2548">
        <f t="shared" si="39"/>
        <v>2.0989901777416918E-5</v>
      </c>
    </row>
    <row r="2549" spans="1:33">
      <c r="A2549" t="s">
        <v>139</v>
      </c>
      <c r="B2549" t="s">
        <v>1</v>
      </c>
      <c r="C2549">
        <v>1990</v>
      </c>
      <c r="D2549">
        <v>0</v>
      </c>
      <c r="E2549">
        <v>2.09</v>
      </c>
      <c r="F2549">
        <v>232981</v>
      </c>
      <c r="G2549">
        <v>82094</v>
      </c>
      <c r="H2549">
        <v>221888</v>
      </c>
      <c r="I2549">
        <v>821</v>
      </c>
      <c r="J2549">
        <v>50771</v>
      </c>
      <c r="K2549">
        <v>588555</v>
      </c>
      <c r="Z2549" s="24">
        <v>8.4000000000000005E-2</v>
      </c>
      <c r="AA2549" s="23">
        <v>55993</v>
      </c>
      <c r="AB2549" s="23">
        <v>4105</v>
      </c>
      <c r="AC2549" s="23">
        <v>11434</v>
      </c>
      <c r="AD2549" s="23">
        <v>0</v>
      </c>
      <c r="AE2549" s="23">
        <v>6283</v>
      </c>
      <c r="AF2549" s="23">
        <v>77815</v>
      </c>
      <c r="AG2549">
        <f t="shared" si="39"/>
        <v>2.1150264898798286E-5</v>
      </c>
    </row>
    <row r="2550" spans="1:33">
      <c r="A2550" t="s">
        <v>139</v>
      </c>
      <c r="B2550" t="s">
        <v>1</v>
      </c>
      <c r="C2550">
        <v>1991</v>
      </c>
      <c r="D2550">
        <v>0</v>
      </c>
      <c r="E2550">
        <v>1.64</v>
      </c>
      <c r="F2550">
        <v>262421</v>
      </c>
      <c r="G2550">
        <v>83617</v>
      </c>
      <c r="H2550">
        <v>187785</v>
      </c>
      <c r="I2550">
        <v>859</v>
      </c>
      <c r="J2550">
        <v>57731</v>
      </c>
      <c r="K2550">
        <v>592413</v>
      </c>
      <c r="Z2550" s="24">
        <v>8.4100000000000008E-2</v>
      </c>
      <c r="AA2550" s="23">
        <v>31862</v>
      </c>
      <c r="AB2550" s="23">
        <v>5315</v>
      </c>
      <c r="AC2550" s="23">
        <v>0</v>
      </c>
      <c r="AD2550" s="23">
        <v>0</v>
      </c>
      <c r="AE2550" s="23">
        <v>3390</v>
      </c>
      <c r="AF2550" s="23">
        <v>40567</v>
      </c>
      <c r="AG2550">
        <f t="shared" si="39"/>
        <v>1.1026187703521814E-5</v>
      </c>
    </row>
    <row r="2551" spans="1:33">
      <c r="A2551" t="s">
        <v>139</v>
      </c>
      <c r="B2551" t="s">
        <v>1</v>
      </c>
      <c r="C2551">
        <v>1992</v>
      </c>
      <c r="D2551">
        <v>0</v>
      </c>
      <c r="E2551">
        <v>2.23</v>
      </c>
      <c r="F2551">
        <v>243622</v>
      </c>
      <c r="G2551">
        <v>83420</v>
      </c>
      <c r="H2551">
        <v>171117</v>
      </c>
      <c r="I2551">
        <v>859</v>
      </c>
      <c r="J2551">
        <v>54426</v>
      </c>
      <c r="K2551">
        <v>553444</v>
      </c>
      <c r="Z2551" s="24">
        <v>8.4100000000000008E-2</v>
      </c>
      <c r="AA2551" s="23">
        <v>51393</v>
      </c>
      <c r="AB2551" s="23">
        <v>1506</v>
      </c>
      <c r="AC2551" s="23">
        <v>0</v>
      </c>
      <c r="AD2551" s="23">
        <v>20</v>
      </c>
      <c r="AE2551" s="23">
        <v>2508</v>
      </c>
      <c r="AF2551" s="23">
        <v>55427</v>
      </c>
      <c r="AG2551">
        <f t="shared" si="39"/>
        <v>1.5065163947127064E-5</v>
      </c>
    </row>
    <row r="2552" spans="1:33">
      <c r="A2552" t="s">
        <v>139</v>
      </c>
      <c r="B2552" t="s">
        <v>1</v>
      </c>
      <c r="C2552">
        <v>1993</v>
      </c>
      <c r="D2552">
        <v>0</v>
      </c>
      <c r="E2552">
        <v>1.81</v>
      </c>
      <c r="F2552">
        <v>293443</v>
      </c>
      <c r="G2552">
        <v>93518</v>
      </c>
      <c r="H2552">
        <v>211206</v>
      </c>
      <c r="I2552">
        <v>900</v>
      </c>
      <c r="J2552">
        <v>51246</v>
      </c>
      <c r="K2552">
        <v>650313</v>
      </c>
      <c r="Z2552" s="24">
        <v>8.4100000000000008E-2</v>
      </c>
      <c r="AA2552" s="23">
        <v>80007</v>
      </c>
      <c r="AB2552" s="23">
        <v>165257</v>
      </c>
      <c r="AC2552" s="23">
        <v>0</v>
      </c>
      <c r="AD2552" s="23">
        <v>198</v>
      </c>
      <c r="AE2552" s="23">
        <v>10447</v>
      </c>
      <c r="AF2552" s="23">
        <v>255909</v>
      </c>
      <c r="AG2552">
        <f t="shared" si="39"/>
        <v>6.9556552592515199E-5</v>
      </c>
    </row>
    <row r="2553" spans="1:33">
      <c r="A2553" t="s">
        <v>139</v>
      </c>
      <c r="B2553" t="s">
        <v>1</v>
      </c>
      <c r="C2553">
        <v>1994</v>
      </c>
      <c r="D2553">
        <v>0</v>
      </c>
      <c r="E2553">
        <v>1.87</v>
      </c>
      <c r="F2553">
        <v>270469</v>
      </c>
      <c r="G2553">
        <v>108270</v>
      </c>
      <c r="H2553">
        <v>240822</v>
      </c>
      <c r="I2553">
        <v>947</v>
      </c>
      <c r="J2553">
        <v>62834</v>
      </c>
      <c r="K2553">
        <v>683342</v>
      </c>
      <c r="Z2553" s="24">
        <v>8.4199999999999997E-2</v>
      </c>
      <c r="AA2553" s="23">
        <v>19039</v>
      </c>
      <c r="AB2553" s="23">
        <v>12963</v>
      </c>
      <c r="AC2553" s="23">
        <v>15729</v>
      </c>
      <c r="AD2553" s="23">
        <v>191</v>
      </c>
      <c r="AE2553" s="23">
        <v>2783</v>
      </c>
      <c r="AF2553" s="23">
        <v>50705</v>
      </c>
      <c r="AG2553">
        <f t="shared" si="39"/>
        <v>1.3781715372274844E-5</v>
      </c>
    </row>
    <row r="2554" spans="1:33">
      <c r="A2554" t="s">
        <v>139</v>
      </c>
      <c r="B2554" t="s">
        <v>1</v>
      </c>
      <c r="C2554">
        <v>1995</v>
      </c>
      <c r="D2554">
        <v>0</v>
      </c>
      <c r="E2554">
        <v>1.95</v>
      </c>
      <c r="F2554">
        <v>281485</v>
      </c>
      <c r="G2554">
        <v>108580</v>
      </c>
      <c r="H2554">
        <v>238891</v>
      </c>
      <c r="I2554">
        <v>900</v>
      </c>
      <c r="J2554">
        <v>59921</v>
      </c>
      <c r="K2554">
        <v>689777</v>
      </c>
      <c r="Z2554" s="24">
        <v>8.4199999999999997E-2</v>
      </c>
      <c r="AA2554" s="23">
        <v>119156</v>
      </c>
      <c r="AB2554" s="23">
        <v>41922</v>
      </c>
      <c r="AC2554" s="23">
        <v>0</v>
      </c>
      <c r="AD2554" s="23">
        <v>52</v>
      </c>
      <c r="AE2554" s="23">
        <v>14128</v>
      </c>
      <c r="AF2554" s="23">
        <v>175258</v>
      </c>
      <c r="AG2554">
        <f t="shared" si="39"/>
        <v>4.7635457503483774E-5</v>
      </c>
    </row>
    <row r="2555" spans="1:33">
      <c r="A2555" t="s">
        <v>139</v>
      </c>
      <c r="B2555" t="s">
        <v>1</v>
      </c>
      <c r="C2555">
        <v>1996</v>
      </c>
      <c r="D2555">
        <v>0</v>
      </c>
      <c r="E2555">
        <v>2.2599999999999998</v>
      </c>
      <c r="F2555">
        <v>310620</v>
      </c>
      <c r="G2555">
        <v>114319</v>
      </c>
      <c r="H2555">
        <v>237875</v>
      </c>
      <c r="I2555">
        <v>980</v>
      </c>
      <c r="J2555">
        <v>62313</v>
      </c>
      <c r="K2555">
        <v>726107</v>
      </c>
      <c r="Z2555" s="24">
        <v>8.4199999999999997E-2</v>
      </c>
      <c r="AA2555" s="23">
        <v>83478</v>
      </c>
      <c r="AB2555" s="23">
        <v>54732</v>
      </c>
      <c r="AC2555" s="23">
        <v>0</v>
      </c>
      <c r="AD2555" s="23">
        <v>83</v>
      </c>
      <c r="AE2555" s="23">
        <v>39804</v>
      </c>
      <c r="AF2555" s="23">
        <v>178097</v>
      </c>
      <c r="AG2555">
        <f t="shared" si="39"/>
        <v>4.8407103099418853E-5</v>
      </c>
    </row>
    <row r="2556" spans="1:33">
      <c r="A2556" t="s">
        <v>139</v>
      </c>
      <c r="B2556" t="s">
        <v>1</v>
      </c>
      <c r="C2556">
        <v>1997</v>
      </c>
      <c r="D2556">
        <v>0</v>
      </c>
      <c r="E2556">
        <v>1.69</v>
      </c>
      <c r="F2556">
        <v>300779</v>
      </c>
      <c r="G2556">
        <v>117645</v>
      </c>
      <c r="H2556">
        <v>240501</v>
      </c>
      <c r="I2556">
        <v>1080</v>
      </c>
      <c r="J2556">
        <v>78336</v>
      </c>
      <c r="K2556">
        <v>738341</v>
      </c>
      <c r="Z2556" s="24">
        <v>8.43E-2</v>
      </c>
      <c r="AA2556" s="23">
        <v>24688</v>
      </c>
      <c r="AB2556" s="23">
        <v>10575</v>
      </c>
      <c r="AC2556" s="23">
        <v>0</v>
      </c>
      <c r="AD2556" s="23">
        <v>296</v>
      </c>
      <c r="AE2556" s="23">
        <v>0</v>
      </c>
      <c r="AF2556" s="23">
        <v>35559</v>
      </c>
      <c r="AG2556">
        <f t="shared" si="39"/>
        <v>9.6650037850847298E-6</v>
      </c>
    </row>
    <row r="2557" spans="1:33">
      <c r="A2557" t="s">
        <v>139</v>
      </c>
      <c r="B2557" t="s">
        <v>1</v>
      </c>
      <c r="C2557">
        <v>1998</v>
      </c>
      <c r="D2557">
        <v>0</v>
      </c>
      <c r="E2557">
        <v>2.8</v>
      </c>
      <c r="F2557">
        <v>300197</v>
      </c>
      <c r="G2557">
        <v>120228</v>
      </c>
      <c r="H2557">
        <v>172973</v>
      </c>
      <c r="I2557">
        <v>1334</v>
      </c>
      <c r="J2557">
        <v>65372</v>
      </c>
      <c r="K2557">
        <v>660104</v>
      </c>
      <c r="Z2557" s="24">
        <v>8.43E-2</v>
      </c>
      <c r="AA2557" s="23">
        <v>36061</v>
      </c>
      <c r="AB2557" s="23">
        <v>18974</v>
      </c>
      <c r="AC2557" s="23">
        <v>58653</v>
      </c>
      <c r="AD2557" s="23">
        <v>711</v>
      </c>
      <c r="AE2557" s="23">
        <v>31750</v>
      </c>
      <c r="AF2557" s="23">
        <v>146149</v>
      </c>
      <c r="AG2557">
        <f t="shared" si="39"/>
        <v>3.9723575977568211E-5</v>
      </c>
    </row>
    <row r="2558" spans="1:33">
      <c r="A2558" t="s">
        <v>139</v>
      </c>
      <c r="B2558" t="s">
        <v>1</v>
      </c>
      <c r="C2558">
        <v>1999</v>
      </c>
      <c r="D2558">
        <v>0</v>
      </c>
      <c r="E2558">
        <v>2.29</v>
      </c>
      <c r="F2558">
        <v>307497</v>
      </c>
      <c r="G2558">
        <v>121707</v>
      </c>
      <c r="H2558">
        <v>91071</v>
      </c>
      <c r="I2558">
        <v>1415</v>
      </c>
      <c r="J2558">
        <v>64599</v>
      </c>
      <c r="K2558">
        <v>586289</v>
      </c>
      <c r="Z2558" s="24">
        <v>8.43E-2</v>
      </c>
      <c r="AA2558" s="23">
        <v>160799</v>
      </c>
      <c r="AB2558" s="23">
        <v>23884</v>
      </c>
      <c r="AC2558" s="23">
        <v>121</v>
      </c>
      <c r="AD2558" s="23">
        <v>474</v>
      </c>
      <c r="AE2558" s="23">
        <v>153</v>
      </c>
      <c r="AF2558" s="23">
        <v>185431</v>
      </c>
      <c r="AG2558">
        <f t="shared" si="39"/>
        <v>5.0400498238759425E-5</v>
      </c>
    </row>
    <row r="2559" spans="1:33">
      <c r="A2559" t="s">
        <v>139</v>
      </c>
      <c r="B2559" t="s">
        <v>1</v>
      </c>
      <c r="C2559">
        <v>2000</v>
      </c>
      <c r="D2559">
        <v>0</v>
      </c>
      <c r="E2559">
        <v>3.84</v>
      </c>
      <c r="F2559">
        <v>314462</v>
      </c>
      <c r="G2559">
        <v>128494</v>
      </c>
      <c r="H2559">
        <v>428</v>
      </c>
      <c r="I2559">
        <v>1433</v>
      </c>
      <c r="J2559">
        <v>66819</v>
      </c>
      <c r="K2559">
        <v>511636</v>
      </c>
      <c r="Z2559" s="24">
        <v>8.43E-2</v>
      </c>
      <c r="AA2559" s="23">
        <v>147166</v>
      </c>
      <c r="AB2559" s="23">
        <v>45115</v>
      </c>
      <c r="AC2559" s="23">
        <v>29945</v>
      </c>
      <c r="AD2559" s="23">
        <v>159</v>
      </c>
      <c r="AE2559" s="23">
        <v>6544</v>
      </c>
      <c r="AF2559" s="23">
        <v>228929</v>
      </c>
      <c r="AG2559">
        <f t="shared" si="39"/>
        <v>6.222333731307579E-5</v>
      </c>
    </row>
    <row r="2560" spans="1:33">
      <c r="A2560" t="s">
        <v>139</v>
      </c>
      <c r="B2560" t="s">
        <v>1</v>
      </c>
      <c r="C2560">
        <v>2001</v>
      </c>
      <c r="D2560">
        <v>0</v>
      </c>
      <c r="E2560">
        <v>5.45</v>
      </c>
      <c r="F2560">
        <v>312993</v>
      </c>
      <c r="G2560">
        <v>125195</v>
      </c>
      <c r="H2560">
        <v>141</v>
      </c>
      <c r="I2560">
        <v>0</v>
      </c>
      <c r="J2560">
        <v>66296</v>
      </c>
      <c r="K2560">
        <v>504625</v>
      </c>
      <c r="Z2560" s="24">
        <v>8.4499999999999992E-2</v>
      </c>
      <c r="AA2560" s="23">
        <v>34376</v>
      </c>
      <c r="AB2560" s="23">
        <v>28287</v>
      </c>
      <c r="AC2560" s="23">
        <v>9784</v>
      </c>
      <c r="AD2560" s="23">
        <v>386</v>
      </c>
      <c r="AE2560" s="23">
        <v>1740</v>
      </c>
      <c r="AF2560" s="23">
        <v>74573</v>
      </c>
      <c r="AG2560">
        <f t="shared" si="39"/>
        <v>2.0269083136902712E-5</v>
      </c>
    </row>
    <row r="2561" spans="1:33">
      <c r="A2561" t="s">
        <v>139</v>
      </c>
      <c r="B2561" t="s">
        <v>1</v>
      </c>
      <c r="C2561">
        <v>2002</v>
      </c>
      <c r="D2561">
        <v>0</v>
      </c>
      <c r="E2561">
        <v>12.63</v>
      </c>
      <c r="F2561">
        <v>319777</v>
      </c>
      <c r="G2561">
        <v>125397</v>
      </c>
      <c r="H2561">
        <v>0</v>
      </c>
      <c r="I2561">
        <v>0</v>
      </c>
      <c r="J2561">
        <v>66971</v>
      </c>
      <c r="K2561">
        <v>512145</v>
      </c>
      <c r="Z2561" s="24">
        <v>8.4499999999999992E-2</v>
      </c>
      <c r="AA2561" s="23">
        <v>99899</v>
      </c>
      <c r="AB2561" s="23">
        <v>14201</v>
      </c>
      <c r="AC2561" s="23">
        <v>2204</v>
      </c>
      <c r="AD2561" s="23">
        <v>255</v>
      </c>
      <c r="AE2561" s="23">
        <v>2389</v>
      </c>
      <c r="AF2561" s="23">
        <v>118948</v>
      </c>
      <c r="AG2561">
        <f t="shared" si="39"/>
        <v>3.233029247808595E-5</v>
      </c>
    </row>
    <row r="2562" spans="1:33">
      <c r="A2562" t="s">
        <v>139</v>
      </c>
      <c r="B2562" t="s">
        <v>1</v>
      </c>
      <c r="C2562">
        <v>2003</v>
      </c>
      <c r="D2562">
        <v>0</v>
      </c>
      <c r="E2562">
        <v>4.5599999999999996</v>
      </c>
      <c r="F2562">
        <v>319857</v>
      </c>
      <c r="G2562">
        <v>197177</v>
      </c>
      <c r="H2562">
        <v>0</v>
      </c>
      <c r="I2562">
        <v>0</v>
      </c>
      <c r="J2562">
        <v>0</v>
      </c>
      <c r="K2562">
        <v>517034</v>
      </c>
      <c r="Z2562" s="24">
        <v>8.4499999999999992E-2</v>
      </c>
      <c r="AA2562" s="23">
        <v>117554</v>
      </c>
      <c r="AB2562" s="23">
        <v>30567</v>
      </c>
      <c r="AC2562" s="23">
        <v>9840</v>
      </c>
      <c r="AD2562" s="23">
        <v>0</v>
      </c>
      <c r="AE2562" s="23">
        <v>7360</v>
      </c>
      <c r="AF2562" s="23">
        <v>165321</v>
      </c>
      <c r="AG2562">
        <f t="shared" si="39"/>
        <v>4.4934562016760666E-5</v>
      </c>
    </row>
    <row r="2563" spans="1:33">
      <c r="A2563" t="s">
        <v>139</v>
      </c>
      <c r="B2563" t="s">
        <v>1</v>
      </c>
      <c r="C2563">
        <v>2004</v>
      </c>
      <c r="D2563">
        <v>0</v>
      </c>
      <c r="E2563">
        <v>0</v>
      </c>
      <c r="F2563">
        <v>333594</v>
      </c>
      <c r="G2563">
        <v>205891</v>
      </c>
      <c r="H2563">
        <v>0</v>
      </c>
      <c r="I2563">
        <v>0</v>
      </c>
      <c r="J2563">
        <v>0</v>
      </c>
      <c r="K2563">
        <v>539485</v>
      </c>
      <c r="Z2563" s="24">
        <v>8.4600000000000009E-2</v>
      </c>
      <c r="AA2563" s="23">
        <v>21077</v>
      </c>
      <c r="AB2563" s="23">
        <v>15821</v>
      </c>
      <c r="AC2563" s="23">
        <v>0</v>
      </c>
      <c r="AD2563" s="23">
        <v>36</v>
      </c>
      <c r="AE2563" s="23">
        <v>1893</v>
      </c>
      <c r="AF2563" s="23">
        <v>38827</v>
      </c>
      <c r="AG2563">
        <f t="shared" ref="AG2563:AG2626" si="40">AF2563/AF$3340</f>
        <v>1.0553252396397109E-5</v>
      </c>
    </row>
    <row r="2564" spans="1:33">
      <c r="A2564" t="s">
        <v>139</v>
      </c>
      <c r="B2564" t="s">
        <v>1</v>
      </c>
      <c r="C2564">
        <v>2005</v>
      </c>
      <c r="D2564">
        <v>0</v>
      </c>
      <c r="E2564">
        <v>1.06</v>
      </c>
      <c r="F2564">
        <v>338778</v>
      </c>
      <c r="G2564">
        <v>171205</v>
      </c>
      <c r="H2564">
        <v>40581</v>
      </c>
      <c r="I2564">
        <v>0</v>
      </c>
      <c r="J2564">
        <v>0</v>
      </c>
      <c r="K2564">
        <v>550564</v>
      </c>
      <c r="Z2564" s="24">
        <v>8.4600000000000009E-2</v>
      </c>
      <c r="AA2564" s="23">
        <v>48334</v>
      </c>
      <c r="AB2564" s="23">
        <v>4718</v>
      </c>
      <c r="AC2564" s="23">
        <v>14052</v>
      </c>
      <c r="AD2564" s="23">
        <v>0</v>
      </c>
      <c r="AE2564" s="23">
        <v>0</v>
      </c>
      <c r="AF2564" s="23">
        <v>67104</v>
      </c>
      <c r="AG2564">
        <f t="shared" si="40"/>
        <v>1.8238994740974878E-5</v>
      </c>
    </row>
    <row r="2565" spans="1:33">
      <c r="A2565" t="s">
        <v>139</v>
      </c>
      <c r="B2565" t="s">
        <v>1</v>
      </c>
      <c r="C2565">
        <v>2006</v>
      </c>
      <c r="D2565">
        <v>0</v>
      </c>
      <c r="E2565">
        <v>1.07</v>
      </c>
      <c r="F2565">
        <v>364329</v>
      </c>
      <c r="G2565">
        <v>175238</v>
      </c>
      <c r="H2565">
        <v>36593</v>
      </c>
      <c r="I2565">
        <v>0</v>
      </c>
      <c r="J2565">
        <v>0</v>
      </c>
      <c r="K2565">
        <v>576160</v>
      </c>
      <c r="Z2565" s="24">
        <v>8.4600000000000009E-2</v>
      </c>
      <c r="AA2565" s="23">
        <v>54190</v>
      </c>
      <c r="AB2565" s="23">
        <v>48022</v>
      </c>
      <c r="AC2565" s="23">
        <v>22019</v>
      </c>
      <c r="AD2565" s="23">
        <v>0</v>
      </c>
      <c r="AE2565" s="23">
        <v>0</v>
      </c>
      <c r="AF2565" s="23">
        <v>124231</v>
      </c>
      <c r="AG2565">
        <f t="shared" si="40"/>
        <v>3.3766221919200791E-5</v>
      </c>
    </row>
    <row r="2566" spans="1:33">
      <c r="A2566" t="s">
        <v>140</v>
      </c>
      <c r="B2566" t="s">
        <v>1</v>
      </c>
      <c r="C2566">
        <v>1988</v>
      </c>
      <c r="D2566">
        <v>0</v>
      </c>
      <c r="E2566">
        <v>6.8</v>
      </c>
      <c r="F2566">
        <v>22463</v>
      </c>
      <c r="G2566">
        <v>26961</v>
      </c>
      <c r="H2566">
        <v>14542</v>
      </c>
      <c r="I2566">
        <v>42</v>
      </c>
      <c r="J2566">
        <v>1634</v>
      </c>
      <c r="K2566">
        <v>65642</v>
      </c>
      <c r="Z2566" s="24">
        <v>8.4600000000000009E-2</v>
      </c>
      <c r="AA2566" s="23">
        <v>114560</v>
      </c>
      <c r="AB2566" s="23">
        <v>32320</v>
      </c>
      <c r="AC2566" s="23">
        <v>25744</v>
      </c>
      <c r="AD2566" s="23">
        <v>93</v>
      </c>
      <c r="AE2566" s="23">
        <v>4031</v>
      </c>
      <c r="AF2566" s="23">
        <v>176748</v>
      </c>
      <c r="AG2566">
        <f t="shared" si="40"/>
        <v>4.8040442335446884E-5</v>
      </c>
    </row>
    <row r="2567" spans="1:33">
      <c r="A2567" t="s">
        <v>140</v>
      </c>
      <c r="B2567" t="s">
        <v>1</v>
      </c>
      <c r="C2567">
        <v>1989</v>
      </c>
      <c r="D2567">
        <v>0</v>
      </c>
      <c r="E2567">
        <v>6.56</v>
      </c>
      <c r="F2567">
        <v>24760</v>
      </c>
      <c r="G2567">
        <v>16203</v>
      </c>
      <c r="H2567">
        <v>26468</v>
      </c>
      <c r="I2567">
        <v>47</v>
      </c>
      <c r="J2567">
        <v>1354</v>
      </c>
      <c r="K2567">
        <v>68832</v>
      </c>
      <c r="Z2567" s="24">
        <v>8.4600000000000009E-2</v>
      </c>
      <c r="AA2567" s="23">
        <v>129700</v>
      </c>
      <c r="AB2567" s="23">
        <v>40521</v>
      </c>
      <c r="AC2567" s="23">
        <v>13538</v>
      </c>
      <c r="AD2567" s="23">
        <v>0</v>
      </c>
      <c r="AE2567" s="23">
        <v>0</v>
      </c>
      <c r="AF2567" s="23">
        <v>183759</v>
      </c>
      <c r="AG2567">
        <f t="shared" si="40"/>
        <v>4.9946045460878672E-5</v>
      </c>
    </row>
    <row r="2568" spans="1:33">
      <c r="A2568" t="s">
        <v>140</v>
      </c>
      <c r="B2568" t="s">
        <v>1</v>
      </c>
      <c r="C2568">
        <v>1990</v>
      </c>
      <c r="D2568">
        <v>0</v>
      </c>
      <c r="E2568">
        <v>4.5199999999999996</v>
      </c>
      <c r="F2568">
        <v>24724</v>
      </c>
      <c r="G2568">
        <v>17141</v>
      </c>
      <c r="H2568">
        <v>61091</v>
      </c>
      <c r="I2568">
        <v>76</v>
      </c>
      <c r="J2568">
        <v>914</v>
      </c>
      <c r="K2568">
        <v>103946</v>
      </c>
      <c r="Z2568" s="24">
        <v>8.4700000000000011E-2</v>
      </c>
      <c r="AA2568" s="23">
        <v>33909</v>
      </c>
      <c r="AB2568" s="23">
        <v>23952</v>
      </c>
      <c r="AC2568" s="23">
        <v>0</v>
      </c>
      <c r="AD2568" s="23">
        <v>0</v>
      </c>
      <c r="AE2568" s="23">
        <v>3634</v>
      </c>
      <c r="AF2568" s="23">
        <v>61495</v>
      </c>
      <c r="AG2568">
        <f t="shared" si="40"/>
        <v>1.6714457880249317E-5</v>
      </c>
    </row>
    <row r="2569" spans="1:33">
      <c r="A2569" t="s">
        <v>140</v>
      </c>
      <c r="B2569" t="s">
        <v>1</v>
      </c>
      <c r="C2569">
        <v>1991</v>
      </c>
      <c r="D2569">
        <v>0</v>
      </c>
      <c r="E2569">
        <v>3.59</v>
      </c>
      <c r="F2569">
        <v>27630</v>
      </c>
      <c r="G2569">
        <v>16672</v>
      </c>
      <c r="H2569">
        <v>72416</v>
      </c>
      <c r="I2569">
        <v>79</v>
      </c>
      <c r="J2569">
        <v>1001</v>
      </c>
      <c r="K2569">
        <v>117798</v>
      </c>
      <c r="Z2569" s="24">
        <v>8.4900000000000003E-2</v>
      </c>
      <c r="AA2569" s="23">
        <v>3967</v>
      </c>
      <c r="AB2569" s="23">
        <v>0</v>
      </c>
      <c r="AC2569" s="23">
        <v>0</v>
      </c>
      <c r="AD2569" s="23">
        <v>0</v>
      </c>
      <c r="AE2569" s="23">
        <v>0</v>
      </c>
      <c r="AF2569" s="23">
        <v>3967</v>
      </c>
      <c r="AG2569">
        <f t="shared" si="40"/>
        <v>1.0782381398642009E-6</v>
      </c>
    </row>
    <row r="2570" spans="1:33">
      <c r="A2570" t="s">
        <v>140</v>
      </c>
      <c r="B2570" t="s">
        <v>1</v>
      </c>
      <c r="C2570">
        <v>1992</v>
      </c>
      <c r="D2570">
        <v>0</v>
      </c>
      <c r="E2570">
        <v>4.16</v>
      </c>
      <c r="F2570">
        <v>27314</v>
      </c>
      <c r="G2570">
        <v>16613</v>
      </c>
      <c r="H2570">
        <v>73090</v>
      </c>
      <c r="I2570">
        <v>79</v>
      </c>
      <c r="J2570">
        <v>1460</v>
      </c>
      <c r="K2570">
        <v>118556</v>
      </c>
      <c r="Z2570" s="24">
        <v>8.4900000000000003E-2</v>
      </c>
      <c r="AA2570" s="23">
        <v>3715</v>
      </c>
      <c r="AB2570" s="23">
        <v>8600</v>
      </c>
      <c r="AC2570" s="23">
        <v>0</v>
      </c>
      <c r="AD2570" s="23">
        <v>0</v>
      </c>
      <c r="AE2570" s="23">
        <v>994</v>
      </c>
      <c r="AF2570" s="23">
        <v>13309</v>
      </c>
      <c r="AG2570">
        <f t="shared" si="40"/>
        <v>3.6174114957027097E-6</v>
      </c>
    </row>
    <row r="2571" spans="1:33">
      <c r="A2571" t="s">
        <v>140</v>
      </c>
      <c r="B2571" t="s">
        <v>1</v>
      </c>
      <c r="C2571">
        <v>1993</v>
      </c>
      <c r="D2571">
        <v>0</v>
      </c>
      <c r="E2571">
        <v>4.16</v>
      </c>
      <c r="F2571">
        <v>30645</v>
      </c>
      <c r="G2571">
        <v>17961</v>
      </c>
      <c r="H2571">
        <v>66388</v>
      </c>
      <c r="I2571">
        <v>80</v>
      </c>
      <c r="J2571">
        <v>759</v>
      </c>
      <c r="K2571">
        <v>115833</v>
      </c>
      <c r="Z2571" s="24">
        <v>8.4900000000000003E-2</v>
      </c>
      <c r="AA2571" s="23">
        <v>17242</v>
      </c>
      <c r="AB2571" s="23">
        <v>37208</v>
      </c>
      <c r="AC2571" s="23">
        <v>0</v>
      </c>
      <c r="AD2571" s="23">
        <v>43</v>
      </c>
      <c r="AE2571" s="23">
        <v>2007</v>
      </c>
      <c r="AF2571" s="23">
        <v>56500</v>
      </c>
      <c r="AG2571">
        <f t="shared" si="40"/>
        <v>1.5356807386520633E-5</v>
      </c>
    </row>
    <row r="2572" spans="1:33">
      <c r="A2572" t="s">
        <v>140</v>
      </c>
      <c r="B2572" t="s">
        <v>1</v>
      </c>
      <c r="C2572">
        <v>1994</v>
      </c>
      <c r="D2572">
        <v>0</v>
      </c>
      <c r="E2572">
        <v>4.3600000000000003</v>
      </c>
      <c r="F2572">
        <v>29269</v>
      </c>
      <c r="G2572">
        <v>17814</v>
      </c>
      <c r="H2572">
        <v>64694</v>
      </c>
      <c r="I2572">
        <v>81</v>
      </c>
      <c r="J2572">
        <v>1490</v>
      </c>
      <c r="K2572">
        <v>113348</v>
      </c>
      <c r="Z2572" s="24">
        <v>8.4900000000000003E-2</v>
      </c>
      <c r="AA2572" s="23">
        <v>60752</v>
      </c>
      <c r="AB2572" s="23">
        <v>73155</v>
      </c>
      <c r="AC2572" s="23">
        <v>21601</v>
      </c>
      <c r="AD2572" s="23">
        <v>0</v>
      </c>
      <c r="AE2572" s="23">
        <v>0</v>
      </c>
      <c r="AF2572" s="23">
        <v>155508</v>
      </c>
      <c r="AG2572">
        <f t="shared" si="40"/>
        <v>4.2267369965717709E-5</v>
      </c>
    </row>
    <row r="2573" spans="1:33">
      <c r="A2573" t="s">
        <v>140</v>
      </c>
      <c r="B2573" t="s">
        <v>1</v>
      </c>
      <c r="C2573">
        <v>1995</v>
      </c>
      <c r="D2573">
        <v>0</v>
      </c>
      <c r="E2573">
        <v>4.76</v>
      </c>
      <c r="F2573">
        <v>30621</v>
      </c>
      <c r="G2573">
        <v>17205</v>
      </c>
      <c r="H2573">
        <v>56215</v>
      </c>
      <c r="I2573">
        <v>81</v>
      </c>
      <c r="J2573">
        <v>1487</v>
      </c>
      <c r="K2573">
        <v>105609</v>
      </c>
      <c r="Z2573" s="24">
        <v>8.4900000000000003E-2</v>
      </c>
      <c r="AA2573" s="23">
        <v>124781</v>
      </c>
      <c r="AB2573" s="23">
        <v>32080</v>
      </c>
      <c r="AC2573" s="23">
        <v>13302</v>
      </c>
      <c r="AD2573" s="23">
        <v>0</v>
      </c>
      <c r="AE2573" s="23">
        <v>5703</v>
      </c>
      <c r="AF2573" s="23">
        <v>175866</v>
      </c>
      <c r="AG2573">
        <f t="shared" si="40"/>
        <v>4.7800713059076774E-5</v>
      </c>
    </row>
    <row r="2574" spans="1:33">
      <c r="A2574" t="s">
        <v>140</v>
      </c>
      <c r="B2574" t="s">
        <v>1</v>
      </c>
      <c r="C2574">
        <v>1996</v>
      </c>
      <c r="D2574">
        <v>0</v>
      </c>
      <c r="E2574">
        <v>4.76</v>
      </c>
      <c r="F2574">
        <v>32755</v>
      </c>
      <c r="G2574">
        <v>16928</v>
      </c>
      <c r="H2574">
        <v>59972</v>
      </c>
      <c r="I2574">
        <v>81</v>
      </c>
      <c r="J2574">
        <v>1171</v>
      </c>
      <c r="K2574">
        <v>110907</v>
      </c>
      <c r="Z2574" s="24">
        <v>8.5000000000000006E-2</v>
      </c>
      <c r="AA2574" s="23">
        <v>115686</v>
      </c>
      <c r="AB2574" s="23">
        <v>9048</v>
      </c>
      <c r="AC2574" s="23">
        <v>3252</v>
      </c>
      <c r="AD2574" s="23">
        <v>0</v>
      </c>
      <c r="AE2574" s="23">
        <v>0</v>
      </c>
      <c r="AF2574" s="23">
        <v>127986</v>
      </c>
      <c r="AG2574">
        <f t="shared" si="40"/>
        <v>3.4786838056127962E-5</v>
      </c>
    </row>
    <row r="2575" spans="1:33">
      <c r="A2575" t="s">
        <v>140</v>
      </c>
      <c r="B2575" t="s">
        <v>1</v>
      </c>
      <c r="C2575">
        <v>1997</v>
      </c>
      <c r="D2575">
        <v>0</v>
      </c>
      <c r="E2575">
        <v>4.18</v>
      </c>
      <c r="F2575">
        <v>32447</v>
      </c>
      <c r="G2575">
        <v>17854</v>
      </c>
      <c r="H2575">
        <v>63746</v>
      </c>
      <c r="I2575">
        <v>81</v>
      </c>
      <c r="J2575">
        <v>876</v>
      </c>
      <c r="K2575">
        <v>115004</v>
      </c>
      <c r="Z2575" s="24">
        <v>8.5000000000000006E-2</v>
      </c>
      <c r="AA2575" s="23">
        <v>96515</v>
      </c>
      <c r="AB2575" s="23">
        <v>45694</v>
      </c>
      <c r="AC2575" s="23">
        <v>0</v>
      </c>
      <c r="AD2575" s="23">
        <v>134</v>
      </c>
      <c r="AE2575" s="23">
        <v>0</v>
      </c>
      <c r="AF2575" s="23">
        <v>142343</v>
      </c>
      <c r="AG2575">
        <f t="shared" si="40"/>
        <v>3.8689097943708077E-5</v>
      </c>
    </row>
    <row r="2576" spans="1:33">
      <c r="A2576" t="s">
        <v>140</v>
      </c>
      <c r="B2576" t="s">
        <v>1</v>
      </c>
      <c r="C2576">
        <v>1998</v>
      </c>
      <c r="D2576">
        <v>0</v>
      </c>
      <c r="E2576">
        <v>3.14</v>
      </c>
      <c r="F2576">
        <v>30522</v>
      </c>
      <c r="G2576">
        <v>17424</v>
      </c>
      <c r="H2576">
        <v>63046</v>
      </c>
      <c r="I2576">
        <v>81</v>
      </c>
      <c r="J2576">
        <v>1020</v>
      </c>
      <c r="K2576">
        <v>112093</v>
      </c>
      <c r="Z2576" s="24">
        <v>8.5000000000000006E-2</v>
      </c>
      <c r="AA2576" s="23">
        <v>59323</v>
      </c>
      <c r="AB2576" s="23">
        <v>73265</v>
      </c>
      <c r="AC2576" s="23">
        <v>6998</v>
      </c>
      <c r="AD2576" s="23">
        <v>636</v>
      </c>
      <c r="AE2576" s="23">
        <v>2649</v>
      </c>
      <c r="AF2576" s="23">
        <v>142871</v>
      </c>
      <c r="AG2576">
        <f t="shared" si="40"/>
        <v>3.8832609347249372E-5</v>
      </c>
    </row>
    <row r="2577" spans="1:33">
      <c r="A2577" t="s">
        <v>140</v>
      </c>
      <c r="B2577" t="s">
        <v>1</v>
      </c>
      <c r="C2577">
        <v>1999</v>
      </c>
      <c r="D2577">
        <v>0</v>
      </c>
      <c r="E2577">
        <v>4.5999999999999996</v>
      </c>
      <c r="F2577">
        <v>31815</v>
      </c>
      <c r="G2577">
        <v>17265</v>
      </c>
      <c r="H2577">
        <v>60255</v>
      </c>
      <c r="I2577">
        <v>97</v>
      </c>
      <c r="J2577">
        <v>854</v>
      </c>
      <c r="K2577">
        <v>110286</v>
      </c>
      <c r="Z2577" s="24">
        <v>8.5099999999999995E-2</v>
      </c>
      <c r="AA2577" s="23">
        <v>23387</v>
      </c>
      <c r="AB2577" s="23">
        <v>3206</v>
      </c>
      <c r="AC2577" s="23">
        <v>1425</v>
      </c>
      <c r="AD2577" s="23">
        <v>58</v>
      </c>
      <c r="AE2577" s="23">
        <v>25817</v>
      </c>
      <c r="AF2577" s="23">
        <v>53893</v>
      </c>
      <c r="AG2577">
        <f t="shared" si="40"/>
        <v>1.4648219831535512E-5</v>
      </c>
    </row>
    <row r="2578" spans="1:33">
      <c r="A2578" t="s">
        <v>140</v>
      </c>
      <c r="B2578" t="s">
        <v>1</v>
      </c>
      <c r="C2578">
        <v>2000</v>
      </c>
      <c r="D2578">
        <v>0</v>
      </c>
      <c r="E2578">
        <v>9.75</v>
      </c>
      <c r="F2578">
        <v>33013</v>
      </c>
      <c r="G2578">
        <v>17008</v>
      </c>
      <c r="H2578">
        <v>52824</v>
      </c>
      <c r="I2578">
        <v>107</v>
      </c>
      <c r="J2578">
        <v>1337</v>
      </c>
      <c r="K2578">
        <v>104289</v>
      </c>
      <c r="Z2578" s="24">
        <v>8.5099999999999995E-2</v>
      </c>
      <c r="AA2578" s="23">
        <v>48601</v>
      </c>
      <c r="AB2578" s="23">
        <v>4841</v>
      </c>
      <c r="AC2578" s="23">
        <v>12998</v>
      </c>
      <c r="AD2578" s="23">
        <v>196</v>
      </c>
      <c r="AE2578" s="23">
        <v>45</v>
      </c>
      <c r="AF2578" s="23">
        <v>66681</v>
      </c>
      <c r="AG2578">
        <f t="shared" si="40"/>
        <v>1.8124022537001458E-5</v>
      </c>
    </row>
    <row r="2579" spans="1:33">
      <c r="A2579" t="s">
        <v>140</v>
      </c>
      <c r="B2579" t="s">
        <v>1</v>
      </c>
      <c r="C2579">
        <v>2001</v>
      </c>
      <c r="D2579">
        <v>0</v>
      </c>
      <c r="E2579">
        <v>2.93</v>
      </c>
      <c r="F2579">
        <v>31827</v>
      </c>
      <c r="G2579">
        <v>16332</v>
      </c>
      <c r="H2579">
        <v>41798</v>
      </c>
      <c r="I2579">
        <v>0</v>
      </c>
      <c r="J2579">
        <v>1265</v>
      </c>
      <c r="K2579">
        <v>91222</v>
      </c>
      <c r="Z2579" s="24">
        <v>8.5299999999999987E-2</v>
      </c>
      <c r="AA2579" s="23">
        <v>8607</v>
      </c>
      <c r="AB2579" s="23">
        <v>5238</v>
      </c>
      <c r="AC2579" s="23">
        <v>0</v>
      </c>
      <c r="AD2579" s="23">
        <v>0</v>
      </c>
      <c r="AE2579" s="23">
        <v>449</v>
      </c>
      <c r="AF2579" s="23">
        <v>14294</v>
      </c>
      <c r="AG2579">
        <f t="shared" si="40"/>
        <v>3.8851363678393967E-6</v>
      </c>
    </row>
    <row r="2580" spans="1:33">
      <c r="A2580" t="s">
        <v>140</v>
      </c>
      <c r="B2580" t="s">
        <v>1</v>
      </c>
      <c r="C2580">
        <v>2002</v>
      </c>
      <c r="D2580">
        <v>0</v>
      </c>
      <c r="E2580">
        <v>3.81</v>
      </c>
      <c r="F2580">
        <v>31016</v>
      </c>
      <c r="G2580">
        <v>16045</v>
      </c>
      <c r="H2580">
        <v>37076</v>
      </c>
      <c r="I2580">
        <v>0</v>
      </c>
      <c r="J2580">
        <v>1382</v>
      </c>
      <c r="K2580">
        <v>85519</v>
      </c>
      <c r="Z2580" s="24">
        <v>8.5299999999999987E-2</v>
      </c>
      <c r="AA2580" s="23">
        <v>9975</v>
      </c>
      <c r="AB2580" s="23">
        <v>4093</v>
      </c>
      <c r="AC2580" s="23">
        <v>752</v>
      </c>
      <c r="AD2580" s="23">
        <v>262</v>
      </c>
      <c r="AE2580" s="23">
        <v>1407</v>
      </c>
      <c r="AF2580" s="23">
        <v>16489</v>
      </c>
      <c r="AG2580">
        <f t="shared" si="40"/>
        <v>4.4817415397582078E-6</v>
      </c>
    </row>
    <row r="2581" spans="1:33">
      <c r="A2581" t="s">
        <v>140</v>
      </c>
      <c r="B2581" t="s">
        <v>1</v>
      </c>
      <c r="C2581">
        <v>2003</v>
      </c>
      <c r="D2581">
        <v>0</v>
      </c>
      <c r="E2581">
        <v>7.41</v>
      </c>
      <c r="F2581">
        <v>30672</v>
      </c>
      <c r="G2581">
        <v>17181</v>
      </c>
      <c r="H2581">
        <v>17011</v>
      </c>
      <c r="I2581">
        <v>0</v>
      </c>
      <c r="J2581">
        <v>0</v>
      </c>
      <c r="K2581">
        <v>64864</v>
      </c>
      <c r="Z2581" s="24">
        <v>8.5299999999999987E-2</v>
      </c>
      <c r="AA2581" s="23">
        <v>33783</v>
      </c>
      <c r="AB2581" s="23">
        <v>28730</v>
      </c>
      <c r="AC2581" s="23">
        <v>11324</v>
      </c>
      <c r="AD2581" s="23">
        <v>400</v>
      </c>
      <c r="AE2581" s="23">
        <v>1981</v>
      </c>
      <c r="AF2581" s="23">
        <v>76218</v>
      </c>
      <c r="AG2581">
        <f t="shared" si="40"/>
        <v>2.0716197263466012E-5</v>
      </c>
    </row>
    <row r="2582" spans="1:33">
      <c r="A2582" t="s">
        <v>140</v>
      </c>
      <c r="B2582" t="s">
        <v>1</v>
      </c>
      <c r="C2582">
        <v>2004</v>
      </c>
      <c r="D2582">
        <v>0</v>
      </c>
      <c r="E2582">
        <v>6.9</v>
      </c>
      <c r="F2582">
        <v>31463</v>
      </c>
      <c r="G2582">
        <v>15804</v>
      </c>
      <c r="H2582">
        <v>35461</v>
      </c>
      <c r="I2582">
        <v>0</v>
      </c>
      <c r="J2582">
        <v>0</v>
      </c>
      <c r="K2582">
        <v>82728</v>
      </c>
      <c r="Z2582" s="24">
        <v>8.5299999999999987E-2</v>
      </c>
      <c r="AA2582" s="23">
        <v>60824</v>
      </c>
      <c r="AB2582" s="23">
        <v>69272</v>
      </c>
      <c r="AC2582" s="23">
        <v>13373</v>
      </c>
      <c r="AD2582" s="23">
        <v>681</v>
      </c>
      <c r="AE2582" s="23">
        <v>646</v>
      </c>
      <c r="AF2582" s="23">
        <v>144796</v>
      </c>
      <c r="AG2582">
        <f t="shared" si="40"/>
        <v>3.9355828005993656E-5</v>
      </c>
    </row>
    <row r="2583" spans="1:33">
      <c r="A2583" t="s">
        <v>140</v>
      </c>
      <c r="B2583" t="s">
        <v>1</v>
      </c>
      <c r="C2583">
        <v>2005</v>
      </c>
      <c r="D2583">
        <v>0</v>
      </c>
      <c r="E2583">
        <v>4.71</v>
      </c>
      <c r="F2583">
        <v>32911</v>
      </c>
      <c r="G2583">
        <v>16190</v>
      </c>
      <c r="H2583">
        <v>33576</v>
      </c>
      <c r="I2583">
        <v>0</v>
      </c>
      <c r="J2583">
        <v>0</v>
      </c>
      <c r="K2583">
        <v>82677</v>
      </c>
      <c r="Z2583" s="24">
        <v>8.5299999999999987E-2</v>
      </c>
      <c r="AA2583" s="23">
        <v>24912</v>
      </c>
      <c r="AB2583" s="23">
        <v>12374</v>
      </c>
      <c r="AC2583" s="23">
        <v>70548</v>
      </c>
      <c r="AD2583" s="23">
        <v>39</v>
      </c>
      <c r="AE2583" s="23">
        <v>114472</v>
      </c>
      <c r="AF2583" s="23">
        <v>222345</v>
      </c>
      <c r="AG2583">
        <f t="shared" si="40"/>
        <v>6.0433793599220006E-5</v>
      </c>
    </row>
    <row r="2584" spans="1:33">
      <c r="A2584" t="s">
        <v>140</v>
      </c>
      <c r="B2584" t="s">
        <v>1</v>
      </c>
      <c r="C2584">
        <v>2006</v>
      </c>
      <c r="D2584">
        <v>0</v>
      </c>
      <c r="E2584">
        <v>7.69</v>
      </c>
      <c r="F2584">
        <v>33364</v>
      </c>
      <c r="G2584">
        <v>16217</v>
      </c>
      <c r="H2584">
        <v>11421</v>
      </c>
      <c r="I2584">
        <v>0</v>
      </c>
      <c r="J2584">
        <v>0</v>
      </c>
      <c r="K2584">
        <v>61002</v>
      </c>
      <c r="Z2584" s="24">
        <v>8.539999999999999E-2</v>
      </c>
      <c r="AA2584" s="23">
        <v>34104</v>
      </c>
      <c r="AB2584" s="23">
        <v>43206</v>
      </c>
      <c r="AC2584" s="23">
        <v>0</v>
      </c>
      <c r="AD2584" s="23">
        <v>404</v>
      </c>
      <c r="AE2584" s="23">
        <v>2009</v>
      </c>
      <c r="AF2584" s="23">
        <v>79723</v>
      </c>
      <c r="AG2584">
        <f t="shared" si="40"/>
        <v>2.1668862925231582E-5</v>
      </c>
    </row>
    <row r="2585" spans="1:33">
      <c r="A2585" t="s">
        <v>141</v>
      </c>
      <c r="B2585" t="s">
        <v>1</v>
      </c>
      <c r="C2585">
        <v>1988</v>
      </c>
      <c r="D2585">
        <v>0</v>
      </c>
      <c r="E2585">
        <v>6.78</v>
      </c>
      <c r="F2585">
        <v>201532</v>
      </c>
      <c r="G2585">
        <v>245785</v>
      </c>
      <c r="H2585">
        <v>0</v>
      </c>
      <c r="I2585">
        <v>2156</v>
      </c>
      <c r="J2585">
        <v>112378</v>
      </c>
      <c r="K2585">
        <v>561851</v>
      </c>
      <c r="Z2585" s="24">
        <v>8.539999999999999E-2</v>
      </c>
      <c r="AA2585" s="23">
        <v>94482</v>
      </c>
      <c r="AB2585" s="23">
        <v>10975</v>
      </c>
      <c r="AC2585" s="23">
        <v>30995</v>
      </c>
      <c r="AD2585" s="23">
        <v>145</v>
      </c>
      <c r="AE2585" s="23">
        <v>937</v>
      </c>
      <c r="AF2585" s="23">
        <v>137534</v>
      </c>
      <c r="AG2585">
        <f t="shared" si="40"/>
        <v>3.7382002603499626E-5</v>
      </c>
    </row>
    <row r="2586" spans="1:33">
      <c r="A2586" t="s">
        <v>141</v>
      </c>
      <c r="B2586" t="s">
        <v>1</v>
      </c>
      <c r="C2586">
        <v>1989</v>
      </c>
      <c r="D2586">
        <v>0</v>
      </c>
      <c r="E2586">
        <v>5.84</v>
      </c>
      <c r="F2586">
        <v>204186</v>
      </c>
      <c r="G2586">
        <v>252017</v>
      </c>
      <c r="H2586">
        <v>0</v>
      </c>
      <c r="I2586">
        <v>2220</v>
      </c>
      <c r="J2586">
        <v>111555</v>
      </c>
      <c r="K2586">
        <v>569978</v>
      </c>
      <c r="Z2586" s="24">
        <v>8.5500000000000007E-2</v>
      </c>
      <c r="AA2586" s="23">
        <v>1929</v>
      </c>
      <c r="AB2586" s="23">
        <v>1076</v>
      </c>
      <c r="AC2586" s="23">
        <v>0</v>
      </c>
      <c r="AD2586" s="23">
        <v>0</v>
      </c>
      <c r="AE2586" s="23">
        <v>0</v>
      </c>
      <c r="AF2586" s="23">
        <v>3005</v>
      </c>
      <c r="AG2586">
        <f t="shared" si="40"/>
        <v>8.1676471144238059E-7</v>
      </c>
    </row>
    <row r="2587" spans="1:33">
      <c r="A2587" t="s">
        <v>141</v>
      </c>
      <c r="B2587" t="s">
        <v>1</v>
      </c>
      <c r="C2587">
        <v>1990</v>
      </c>
      <c r="D2587">
        <v>0</v>
      </c>
      <c r="E2587">
        <v>5.69</v>
      </c>
      <c r="F2587">
        <v>201784</v>
      </c>
      <c r="G2587">
        <v>250564</v>
      </c>
      <c r="H2587">
        <v>0</v>
      </c>
      <c r="I2587">
        <v>2257</v>
      </c>
      <c r="J2587">
        <v>117690</v>
      </c>
      <c r="K2587">
        <v>572295</v>
      </c>
      <c r="Z2587" s="24">
        <v>8.5500000000000007E-2</v>
      </c>
      <c r="AA2587" s="23">
        <v>9519</v>
      </c>
      <c r="AB2587" s="23">
        <v>6272</v>
      </c>
      <c r="AC2587" s="23">
        <v>215</v>
      </c>
      <c r="AD2587" s="23">
        <v>0</v>
      </c>
      <c r="AE2587" s="23">
        <v>0</v>
      </c>
      <c r="AF2587" s="23">
        <v>16006</v>
      </c>
      <c r="AG2587">
        <f t="shared" si="40"/>
        <v>4.3504612217460047E-6</v>
      </c>
    </row>
    <row r="2588" spans="1:33">
      <c r="A2588" t="s">
        <v>141</v>
      </c>
      <c r="B2588" t="s">
        <v>1</v>
      </c>
      <c r="C2588">
        <v>1991</v>
      </c>
      <c r="D2588">
        <v>0</v>
      </c>
      <c r="E2588">
        <v>6.27</v>
      </c>
      <c r="F2588">
        <v>218535</v>
      </c>
      <c r="G2588">
        <v>261921</v>
      </c>
      <c r="H2588">
        <v>0</v>
      </c>
      <c r="I2588">
        <v>2312</v>
      </c>
      <c r="J2588">
        <v>112469</v>
      </c>
      <c r="K2588">
        <v>595237</v>
      </c>
      <c r="Z2588" s="24">
        <v>8.5500000000000007E-2</v>
      </c>
      <c r="AA2588" s="23">
        <v>13210</v>
      </c>
      <c r="AB2588" s="23">
        <v>9432</v>
      </c>
      <c r="AC2588" s="23">
        <v>0</v>
      </c>
      <c r="AD2588" s="23">
        <v>0</v>
      </c>
      <c r="AE2588" s="23">
        <v>0</v>
      </c>
      <c r="AF2588" s="23">
        <v>22642</v>
      </c>
      <c r="AG2588">
        <f t="shared" si="40"/>
        <v>6.1541386344354014E-6</v>
      </c>
    </row>
    <row r="2589" spans="1:33">
      <c r="A2589" t="s">
        <v>141</v>
      </c>
      <c r="B2589" t="s">
        <v>1</v>
      </c>
      <c r="C2589">
        <v>1992</v>
      </c>
      <c r="D2589">
        <v>0</v>
      </c>
      <c r="E2589">
        <v>6.37</v>
      </c>
      <c r="F2589">
        <v>208188</v>
      </c>
      <c r="G2589">
        <v>272273</v>
      </c>
      <c r="H2589">
        <v>0</v>
      </c>
      <c r="I2589">
        <v>2401</v>
      </c>
      <c r="J2589">
        <v>112630</v>
      </c>
      <c r="K2589">
        <v>595492</v>
      </c>
      <c r="Z2589" s="24">
        <v>8.5500000000000007E-2</v>
      </c>
      <c r="AA2589" s="23">
        <v>37194</v>
      </c>
      <c r="AB2589" s="23">
        <v>34163</v>
      </c>
      <c r="AC2589" s="23">
        <v>12877</v>
      </c>
      <c r="AD2589" s="23">
        <v>0</v>
      </c>
      <c r="AE2589" s="23">
        <v>0</v>
      </c>
      <c r="AF2589" s="23">
        <v>84234</v>
      </c>
      <c r="AG2589">
        <f t="shared" si="40"/>
        <v>2.2894961299047415E-5</v>
      </c>
    </row>
    <row r="2590" spans="1:33">
      <c r="A2590" t="s">
        <v>141</v>
      </c>
      <c r="B2590" t="s">
        <v>1</v>
      </c>
      <c r="C2590">
        <v>1993</v>
      </c>
      <c r="D2590">
        <v>0</v>
      </c>
      <c r="E2590">
        <v>5.29</v>
      </c>
      <c r="F2590">
        <v>232868</v>
      </c>
      <c r="G2590">
        <v>287648</v>
      </c>
      <c r="H2590">
        <v>0</v>
      </c>
      <c r="I2590">
        <v>2397</v>
      </c>
      <c r="J2590">
        <v>102629</v>
      </c>
      <c r="K2590">
        <v>625542</v>
      </c>
      <c r="Z2590" s="24">
        <v>8.5600000000000009E-2</v>
      </c>
      <c r="AA2590" s="23">
        <v>35848</v>
      </c>
      <c r="AB2590" s="23">
        <v>24788</v>
      </c>
      <c r="AC2590" s="23">
        <v>18803</v>
      </c>
      <c r="AD2590" s="23">
        <v>0</v>
      </c>
      <c r="AE2590" s="23">
        <v>2319</v>
      </c>
      <c r="AF2590" s="23">
        <v>81758</v>
      </c>
      <c r="AG2590">
        <f t="shared" si="40"/>
        <v>2.2221979793046971E-5</v>
      </c>
    </row>
    <row r="2591" spans="1:33">
      <c r="A2591" t="s">
        <v>141</v>
      </c>
      <c r="B2591" t="s">
        <v>1</v>
      </c>
      <c r="C2591">
        <v>1994</v>
      </c>
      <c r="D2591">
        <v>0</v>
      </c>
      <c r="E2591">
        <v>5.59</v>
      </c>
      <c r="F2591">
        <v>217599</v>
      </c>
      <c r="G2591">
        <v>288174</v>
      </c>
      <c r="H2591">
        <v>0</v>
      </c>
      <c r="I2591">
        <v>2397</v>
      </c>
      <c r="J2591">
        <v>123572</v>
      </c>
      <c r="K2591">
        <v>631742</v>
      </c>
      <c r="Z2591" s="24">
        <v>8.5600000000000009E-2</v>
      </c>
      <c r="AA2591" s="23">
        <v>545226</v>
      </c>
      <c r="AB2591" s="23">
        <v>84636</v>
      </c>
      <c r="AC2591" s="23">
        <v>113501</v>
      </c>
      <c r="AD2591" s="23">
        <v>0</v>
      </c>
      <c r="AE2591" s="23">
        <v>0</v>
      </c>
      <c r="AF2591" s="23">
        <v>743363</v>
      </c>
      <c r="AG2591">
        <f t="shared" si="40"/>
        <v>2.0204747627019712E-4</v>
      </c>
    </row>
    <row r="2592" spans="1:33">
      <c r="A2592" t="s">
        <v>141</v>
      </c>
      <c r="B2592" t="s">
        <v>1</v>
      </c>
      <c r="C2592">
        <v>1995</v>
      </c>
      <c r="D2592">
        <v>0</v>
      </c>
      <c r="E2592">
        <v>6.67</v>
      </c>
      <c r="F2592">
        <v>214543</v>
      </c>
      <c r="G2592">
        <v>312618</v>
      </c>
      <c r="H2592">
        <v>0</v>
      </c>
      <c r="I2592">
        <v>3136</v>
      </c>
      <c r="J2592">
        <v>99234</v>
      </c>
      <c r="K2592">
        <v>629531</v>
      </c>
      <c r="Z2592" s="24">
        <v>8.5699999999999998E-2</v>
      </c>
      <c r="AA2592" s="23">
        <v>2913</v>
      </c>
      <c r="AB2592" s="23">
        <v>341</v>
      </c>
      <c r="AC2592" s="23">
        <v>0</v>
      </c>
      <c r="AD2592" s="23">
        <v>0</v>
      </c>
      <c r="AE2592" s="23">
        <v>22</v>
      </c>
      <c r="AF2592" s="23">
        <v>3276</v>
      </c>
      <c r="AG2592">
        <f t="shared" si="40"/>
        <v>8.9042302651755033E-7</v>
      </c>
    </row>
    <row r="2593" spans="1:33">
      <c r="A2593" t="s">
        <v>141</v>
      </c>
      <c r="B2593" t="s">
        <v>1</v>
      </c>
      <c r="C2593">
        <v>1996</v>
      </c>
      <c r="D2593">
        <v>0</v>
      </c>
      <c r="E2593">
        <v>4.99</v>
      </c>
      <c r="F2593">
        <v>234193</v>
      </c>
      <c r="G2593">
        <v>323032</v>
      </c>
      <c r="H2593">
        <v>0</v>
      </c>
      <c r="I2593">
        <v>3280</v>
      </c>
      <c r="J2593">
        <v>109710</v>
      </c>
      <c r="K2593">
        <v>670215</v>
      </c>
      <c r="Z2593" s="24">
        <v>8.5800000000000001E-2</v>
      </c>
      <c r="AA2593" s="23">
        <v>55737</v>
      </c>
      <c r="AB2593" s="23">
        <v>35143</v>
      </c>
      <c r="AC2593" s="23">
        <v>755</v>
      </c>
      <c r="AD2593" s="23">
        <v>0</v>
      </c>
      <c r="AE2593" s="23">
        <v>0</v>
      </c>
      <c r="AF2593" s="23">
        <v>91635</v>
      </c>
      <c r="AG2593">
        <f t="shared" si="40"/>
        <v>2.4906567165731296E-5</v>
      </c>
    </row>
    <row r="2594" spans="1:33">
      <c r="A2594" t="s">
        <v>141</v>
      </c>
      <c r="B2594" t="s">
        <v>1</v>
      </c>
      <c r="C2594">
        <v>1997</v>
      </c>
      <c r="D2594">
        <v>0</v>
      </c>
      <c r="E2594">
        <v>5.69</v>
      </c>
      <c r="F2594">
        <v>227102</v>
      </c>
      <c r="G2594">
        <v>337350</v>
      </c>
      <c r="H2594">
        <v>0</v>
      </c>
      <c r="I2594">
        <v>3313</v>
      </c>
      <c r="J2594">
        <v>109477</v>
      </c>
      <c r="K2594">
        <v>677242</v>
      </c>
      <c r="Z2594" s="24">
        <v>8.5800000000000001E-2</v>
      </c>
      <c r="AA2594" s="23">
        <v>46034</v>
      </c>
      <c r="AB2594" s="23">
        <v>25125</v>
      </c>
      <c r="AC2594" s="23">
        <v>42259</v>
      </c>
      <c r="AD2594" s="23">
        <v>188</v>
      </c>
      <c r="AE2594" s="23">
        <v>8466</v>
      </c>
      <c r="AF2594" s="23">
        <v>122072</v>
      </c>
      <c r="AG2594">
        <f t="shared" si="40"/>
        <v>3.3179401615705253E-5</v>
      </c>
    </row>
    <row r="2595" spans="1:33">
      <c r="A2595" t="s">
        <v>141</v>
      </c>
      <c r="B2595" t="s">
        <v>1</v>
      </c>
      <c r="C2595">
        <v>1998</v>
      </c>
      <c r="D2595">
        <v>0</v>
      </c>
      <c r="E2595">
        <v>6.34</v>
      </c>
      <c r="F2595">
        <v>225358</v>
      </c>
      <c r="G2595">
        <v>358003</v>
      </c>
      <c r="H2595">
        <v>0</v>
      </c>
      <c r="I2595">
        <v>3362</v>
      </c>
      <c r="J2595">
        <v>120731</v>
      </c>
      <c r="K2595">
        <v>707454</v>
      </c>
      <c r="Z2595" s="24">
        <v>8.5800000000000001E-2</v>
      </c>
      <c r="AA2595" s="23">
        <v>90918</v>
      </c>
      <c r="AB2595" s="23">
        <v>42569</v>
      </c>
      <c r="AC2595" s="23">
        <v>0</v>
      </c>
      <c r="AD2595" s="23">
        <v>132</v>
      </c>
      <c r="AE2595" s="23">
        <v>0</v>
      </c>
      <c r="AF2595" s="23">
        <v>133619</v>
      </c>
      <c r="AG2595">
        <f t="shared" si="40"/>
        <v>3.6317898162469038E-5</v>
      </c>
    </row>
    <row r="2596" spans="1:33">
      <c r="A2596" t="s">
        <v>141</v>
      </c>
      <c r="B2596" t="s">
        <v>1</v>
      </c>
      <c r="C2596">
        <v>1999</v>
      </c>
      <c r="D2596">
        <v>0</v>
      </c>
      <c r="E2596">
        <v>4.76</v>
      </c>
      <c r="F2596">
        <v>233486</v>
      </c>
      <c r="G2596">
        <v>375981</v>
      </c>
      <c r="H2596">
        <v>0</v>
      </c>
      <c r="I2596">
        <v>3514</v>
      </c>
      <c r="J2596">
        <v>126753</v>
      </c>
      <c r="K2596">
        <v>739734</v>
      </c>
      <c r="Z2596" s="24">
        <v>8.5900000000000004E-2</v>
      </c>
      <c r="AA2596" s="23">
        <v>2183</v>
      </c>
      <c r="AB2596" s="23">
        <v>2115</v>
      </c>
      <c r="AC2596" s="23">
        <v>33</v>
      </c>
      <c r="AD2596" s="23">
        <v>0</v>
      </c>
      <c r="AE2596" s="23">
        <v>22066</v>
      </c>
      <c r="AF2596" s="23">
        <v>26397</v>
      </c>
      <c r="AG2596">
        <f t="shared" si="40"/>
        <v>7.1747547713625689E-6</v>
      </c>
    </row>
    <row r="2597" spans="1:33">
      <c r="A2597" t="s">
        <v>141</v>
      </c>
      <c r="B2597" t="s">
        <v>1</v>
      </c>
      <c r="C2597">
        <v>2000</v>
      </c>
      <c r="D2597">
        <v>0</v>
      </c>
      <c r="E2597">
        <v>7.5</v>
      </c>
      <c r="F2597">
        <v>240826</v>
      </c>
      <c r="G2597">
        <v>375470</v>
      </c>
      <c r="H2597">
        <v>0</v>
      </c>
      <c r="I2597">
        <v>3460</v>
      </c>
      <c r="J2597">
        <v>115669</v>
      </c>
      <c r="K2597">
        <v>735425</v>
      </c>
      <c r="Z2597" s="24">
        <v>8.5900000000000004E-2</v>
      </c>
      <c r="AA2597" s="23">
        <v>25115</v>
      </c>
      <c r="AB2597" s="23">
        <v>3910</v>
      </c>
      <c r="AC2597" s="23">
        <v>2080</v>
      </c>
      <c r="AD2597" s="23">
        <v>56</v>
      </c>
      <c r="AE2597" s="23">
        <v>24118</v>
      </c>
      <c r="AF2597" s="23">
        <v>55279</v>
      </c>
      <c r="AG2597">
        <f t="shared" si="40"/>
        <v>1.5024937265831399E-5</v>
      </c>
    </row>
    <row r="2598" spans="1:33">
      <c r="A2598" t="s">
        <v>141</v>
      </c>
      <c r="B2598" t="s">
        <v>1</v>
      </c>
      <c r="C2598">
        <v>2001</v>
      </c>
      <c r="D2598">
        <v>0</v>
      </c>
      <c r="E2598">
        <v>8.32</v>
      </c>
      <c r="F2598">
        <v>233486</v>
      </c>
      <c r="G2598">
        <v>375981</v>
      </c>
      <c r="H2598">
        <v>0</v>
      </c>
      <c r="I2598">
        <v>0</v>
      </c>
      <c r="J2598">
        <v>137374</v>
      </c>
      <c r="K2598">
        <v>746841</v>
      </c>
      <c r="Z2598" s="24">
        <v>8.5900000000000004E-2</v>
      </c>
      <c r="AA2598" s="23">
        <v>45937</v>
      </c>
      <c r="AB2598" s="23">
        <v>4474</v>
      </c>
      <c r="AC2598" s="23">
        <v>9474</v>
      </c>
      <c r="AD2598" s="23">
        <v>199</v>
      </c>
      <c r="AE2598" s="23">
        <v>45</v>
      </c>
      <c r="AF2598" s="23">
        <v>60129</v>
      </c>
      <c r="AG2598">
        <f t="shared" si="40"/>
        <v>1.6343176483966356E-5</v>
      </c>
    </row>
    <row r="2599" spans="1:33">
      <c r="A2599" t="s">
        <v>141</v>
      </c>
      <c r="B2599" t="s">
        <v>1</v>
      </c>
      <c r="C2599">
        <v>2002</v>
      </c>
      <c r="D2599">
        <v>0</v>
      </c>
      <c r="E2599">
        <v>2.1</v>
      </c>
      <c r="F2599">
        <v>240467</v>
      </c>
      <c r="G2599">
        <v>379269</v>
      </c>
      <c r="H2599">
        <v>0</v>
      </c>
      <c r="I2599">
        <v>0</v>
      </c>
      <c r="J2599">
        <v>137164</v>
      </c>
      <c r="K2599">
        <v>756900</v>
      </c>
      <c r="Z2599" s="24">
        <v>8.5900000000000004E-2</v>
      </c>
      <c r="AA2599" s="23">
        <v>86035</v>
      </c>
      <c r="AB2599" s="23">
        <v>23293</v>
      </c>
      <c r="AC2599" s="23">
        <v>0</v>
      </c>
      <c r="AD2599" s="23">
        <v>267</v>
      </c>
      <c r="AE2599" s="23">
        <v>27996</v>
      </c>
      <c r="AF2599" s="23">
        <v>137591</v>
      </c>
      <c r="AG2599">
        <f t="shared" si="40"/>
        <v>3.7397495311836469E-5</v>
      </c>
    </row>
    <row r="2600" spans="1:33">
      <c r="A2600" t="s">
        <v>141</v>
      </c>
      <c r="B2600" t="s">
        <v>1</v>
      </c>
      <c r="C2600">
        <v>2003</v>
      </c>
      <c r="D2600">
        <v>0</v>
      </c>
      <c r="E2600">
        <v>11.39</v>
      </c>
      <c r="F2600">
        <v>242882</v>
      </c>
      <c r="G2600">
        <v>507654</v>
      </c>
      <c r="H2600">
        <v>0</v>
      </c>
      <c r="I2600">
        <v>0</v>
      </c>
      <c r="J2600">
        <v>0</v>
      </c>
      <c r="K2600">
        <v>750536</v>
      </c>
      <c r="Z2600" s="24">
        <v>8.5900000000000004E-2</v>
      </c>
      <c r="AA2600" s="23">
        <v>78081</v>
      </c>
      <c r="AB2600" s="23">
        <v>49931</v>
      </c>
      <c r="AC2600" s="23">
        <v>0</v>
      </c>
      <c r="AD2600" s="23">
        <v>84</v>
      </c>
      <c r="AE2600" s="23">
        <v>30116</v>
      </c>
      <c r="AF2600" s="23">
        <v>158212</v>
      </c>
      <c r="AG2600">
        <f t="shared" si="40"/>
        <v>4.300232230506553E-5</v>
      </c>
    </row>
    <row r="2601" spans="1:33">
      <c r="A2601" t="s">
        <v>141</v>
      </c>
      <c r="B2601" t="s">
        <v>1</v>
      </c>
      <c r="C2601">
        <v>2004</v>
      </c>
      <c r="D2601">
        <v>0</v>
      </c>
      <c r="E2601">
        <v>8.81</v>
      </c>
      <c r="F2601">
        <v>261981</v>
      </c>
      <c r="G2601">
        <v>388366</v>
      </c>
      <c r="H2601">
        <v>136898</v>
      </c>
      <c r="I2601">
        <v>0</v>
      </c>
      <c r="J2601">
        <v>0</v>
      </c>
      <c r="K2601">
        <v>787245</v>
      </c>
      <c r="Z2601" s="24">
        <v>8.5900000000000004E-2</v>
      </c>
      <c r="AA2601" s="23">
        <v>85253</v>
      </c>
      <c r="AB2601" s="23">
        <v>186061</v>
      </c>
      <c r="AC2601" s="23">
        <v>0</v>
      </c>
      <c r="AD2601" s="23">
        <v>209</v>
      </c>
      <c r="AE2601" s="23">
        <v>8042</v>
      </c>
      <c r="AF2601" s="23">
        <v>279565</v>
      </c>
      <c r="AG2601">
        <f t="shared" si="40"/>
        <v>7.5986298354206033E-5</v>
      </c>
    </row>
    <row r="2602" spans="1:33">
      <c r="A2602" t="s">
        <v>141</v>
      </c>
      <c r="B2602" t="s">
        <v>1</v>
      </c>
      <c r="C2602">
        <v>2005</v>
      </c>
      <c r="D2602">
        <v>0</v>
      </c>
      <c r="E2602">
        <v>6.43</v>
      </c>
      <c r="F2602">
        <v>275018</v>
      </c>
      <c r="G2602">
        <v>398235</v>
      </c>
      <c r="H2602">
        <v>137175</v>
      </c>
      <c r="I2602">
        <v>0</v>
      </c>
      <c r="J2602">
        <v>0</v>
      </c>
      <c r="K2602">
        <v>810428</v>
      </c>
      <c r="Z2602" s="24">
        <v>8.5999999999999993E-2</v>
      </c>
      <c r="AA2602" s="23">
        <v>34271</v>
      </c>
      <c r="AB2602" s="23">
        <v>7309</v>
      </c>
      <c r="AC2602" s="23">
        <v>4251</v>
      </c>
      <c r="AD2602" s="23">
        <v>0</v>
      </c>
      <c r="AE2602" s="23">
        <v>0</v>
      </c>
      <c r="AF2602" s="23">
        <v>45831</v>
      </c>
      <c r="AG2602">
        <f t="shared" si="40"/>
        <v>1.2456952908524375E-5</v>
      </c>
    </row>
    <row r="2603" spans="1:33">
      <c r="A2603" t="s">
        <v>141</v>
      </c>
      <c r="B2603" t="s">
        <v>1</v>
      </c>
      <c r="C2603">
        <v>2006</v>
      </c>
      <c r="D2603">
        <v>0</v>
      </c>
      <c r="E2603">
        <v>5.04</v>
      </c>
      <c r="F2603">
        <v>281972</v>
      </c>
      <c r="G2603">
        <v>292118</v>
      </c>
      <c r="H2603">
        <v>261691</v>
      </c>
      <c r="I2603">
        <v>0</v>
      </c>
      <c r="J2603">
        <v>0</v>
      </c>
      <c r="K2603">
        <v>835781</v>
      </c>
      <c r="Z2603" s="24">
        <v>8.5999999999999993E-2</v>
      </c>
      <c r="AA2603" s="23">
        <v>26911</v>
      </c>
      <c r="AB2603" s="23">
        <v>4279</v>
      </c>
      <c r="AC2603" s="23">
        <v>1637</v>
      </c>
      <c r="AD2603" s="23">
        <v>0</v>
      </c>
      <c r="AE2603" s="23">
        <v>42016</v>
      </c>
      <c r="AF2603" s="23">
        <v>74843</v>
      </c>
      <c r="AG2603">
        <f t="shared" si="40"/>
        <v>2.0342469650077234E-5</v>
      </c>
    </row>
    <row r="2604" spans="1:33">
      <c r="A2604" t="s">
        <v>142</v>
      </c>
      <c r="B2604" t="s">
        <v>1</v>
      </c>
      <c r="C2604">
        <v>1988</v>
      </c>
      <c r="D2604">
        <v>0</v>
      </c>
      <c r="E2604">
        <v>3.49</v>
      </c>
      <c r="F2604">
        <v>467357</v>
      </c>
      <c r="G2604">
        <v>213075</v>
      </c>
      <c r="H2604">
        <v>407327</v>
      </c>
      <c r="I2604">
        <v>5357</v>
      </c>
      <c r="J2604">
        <v>0</v>
      </c>
      <c r="K2604">
        <v>1093116</v>
      </c>
      <c r="Z2604" s="24">
        <v>8.5999999999999993E-2</v>
      </c>
      <c r="AA2604" s="23">
        <v>25649</v>
      </c>
      <c r="AB2604" s="23">
        <v>12732</v>
      </c>
      <c r="AC2604" s="23">
        <v>22134</v>
      </c>
      <c r="AD2604" s="23">
        <v>39</v>
      </c>
      <c r="AE2604" s="23">
        <v>98885</v>
      </c>
      <c r="AF2604" s="23">
        <v>159439</v>
      </c>
      <c r="AG2604">
        <f t="shared" si="40"/>
        <v>4.3335823237158643E-5</v>
      </c>
    </row>
    <row r="2605" spans="1:33">
      <c r="A2605" t="s">
        <v>142</v>
      </c>
      <c r="B2605" t="s">
        <v>1</v>
      </c>
      <c r="C2605">
        <v>1989</v>
      </c>
      <c r="D2605">
        <v>0</v>
      </c>
      <c r="E2605">
        <v>3.47</v>
      </c>
      <c r="F2605">
        <v>485957</v>
      </c>
      <c r="G2605">
        <v>217740</v>
      </c>
      <c r="H2605">
        <v>413828</v>
      </c>
      <c r="I2605">
        <v>5254</v>
      </c>
      <c r="J2605">
        <v>0</v>
      </c>
      <c r="K2605">
        <v>1122779</v>
      </c>
      <c r="Z2605" s="24">
        <v>8.6099999999999996E-2</v>
      </c>
      <c r="AA2605" s="23">
        <v>62235</v>
      </c>
      <c r="AB2605" s="23">
        <v>28756</v>
      </c>
      <c r="AC2605" s="23">
        <v>16723</v>
      </c>
      <c r="AD2605" s="23">
        <v>0</v>
      </c>
      <c r="AE2605" s="23">
        <v>403</v>
      </c>
      <c r="AF2605" s="23">
        <v>108117</v>
      </c>
      <c r="AG2605">
        <f t="shared" si="40"/>
        <v>2.9386406092184978E-5</v>
      </c>
    </row>
    <row r="2606" spans="1:33">
      <c r="A2606" t="s">
        <v>142</v>
      </c>
      <c r="B2606" t="s">
        <v>1</v>
      </c>
      <c r="C2606">
        <v>1990</v>
      </c>
      <c r="D2606">
        <v>0</v>
      </c>
      <c r="E2606">
        <v>5.14</v>
      </c>
      <c r="F2606">
        <v>479147</v>
      </c>
      <c r="G2606">
        <v>217791</v>
      </c>
      <c r="H2606">
        <v>415388</v>
      </c>
      <c r="I2606">
        <v>4506</v>
      </c>
      <c r="J2606">
        <v>0</v>
      </c>
      <c r="K2606">
        <v>1116832</v>
      </c>
      <c r="Z2606" s="24">
        <v>8.6099999999999996E-2</v>
      </c>
      <c r="AA2606" s="23">
        <v>70755</v>
      </c>
      <c r="AB2606" s="23">
        <v>4838</v>
      </c>
      <c r="AC2606" s="23">
        <v>1983</v>
      </c>
      <c r="AD2606" s="23">
        <v>0</v>
      </c>
      <c r="AE2606" s="23">
        <v>41358</v>
      </c>
      <c r="AF2606" s="23">
        <v>118934</v>
      </c>
      <c r="AG2606">
        <f t="shared" si="40"/>
        <v>3.23264872514769E-5</v>
      </c>
    </row>
    <row r="2607" spans="1:33">
      <c r="A2607" t="s">
        <v>142</v>
      </c>
      <c r="B2607" t="s">
        <v>1</v>
      </c>
      <c r="C2607">
        <v>1991</v>
      </c>
      <c r="D2607">
        <v>0</v>
      </c>
      <c r="E2607">
        <v>2.34</v>
      </c>
      <c r="F2607">
        <v>513411</v>
      </c>
      <c r="G2607">
        <v>60187</v>
      </c>
      <c r="H2607">
        <v>395688</v>
      </c>
      <c r="I2607">
        <v>4099</v>
      </c>
      <c r="J2607">
        <v>163080</v>
      </c>
      <c r="K2607">
        <v>1136465</v>
      </c>
      <c r="Z2607" s="24">
        <v>8.6099999999999996E-2</v>
      </c>
      <c r="AA2607" s="23">
        <v>104824</v>
      </c>
      <c r="AB2607" s="23">
        <v>32056</v>
      </c>
      <c r="AC2607" s="23">
        <v>0</v>
      </c>
      <c r="AD2607" s="23">
        <v>82</v>
      </c>
      <c r="AE2607" s="23">
        <v>2552</v>
      </c>
      <c r="AF2607" s="23">
        <v>139514</v>
      </c>
      <c r="AG2607">
        <f t="shared" si="40"/>
        <v>3.7920170366779464E-5</v>
      </c>
    </row>
    <row r="2608" spans="1:33">
      <c r="A2608" t="s">
        <v>142</v>
      </c>
      <c r="B2608" t="s">
        <v>1</v>
      </c>
      <c r="C2608">
        <v>1992</v>
      </c>
      <c r="D2608">
        <v>0</v>
      </c>
      <c r="E2608">
        <v>1.77</v>
      </c>
      <c r="F2608">
        <v>493287</v>
      </c>
      <c r="G2608">
        <v>222257</v>
      </c>
      <c r="H2608">
        <v>364842</v>
      </c>
      <c r="I2608">
        <v>3760</v>
      </c>
      <c r="J2608">
        <v>0</v>
      </c>
      <c r="K2608">
        <v>1084146</v>
      </c>
      <c r="Z2608" s="24">
        <v>8.6099999999999996E-2</v>
      </c>
      <c r="AA2608" s="23">
        <v>107916</v>
      </c>
      <c r="AB2608" s="23">
        <v>25216</v>
      </c>
      <c r="AC2608" s="23">
        <v>32729</v>
      </c>
      <c r="AD2608" s="23">
        <v>526</v>
      </c>
      <c r="AE2608" s="23">
        <v>351</v>
      </c>
      <c r="AF2608" s="23">
        <v>166738</v>
      </c>
      <c r="AG2608">
        <f t="shared" si="40"/>
        <v>4.5319705309976592E-5</v>
      </c>
    </row>
    <row r="2609" spans="1:33">
      <c r="A2609" t="s">
        <v>142</v>
      </c>
      <c r="B2609" t="s">
        <v>1</v>
      </c>
      <c r="C2609">
        <v>1993</v>
      </c>
      <c r="D2609">
        <v>0</v>
      </c>
      <c r="E2609">
        <v>4.53</v>
      </c>
      <c r="F2609">
        <v>500503</v>
      </c>
      <c r="G2609">
        <v>222447</v>
      </c>
      <c r="H2609">
        <v>236904</v>
      </c>
      <c r="I2609">
        <v>3297</v>
      </c>
      <c r="J2609">
        <v>0</v>
      </c>
      <c r="K2609">
        <v>963151</v>
      </c>
      <c r="Z2609" s="24">
        <v>8.6199999999999999E-2</v>
      </c>
      <c r="AA2609" s="23">
        <v>663</v>
      </c>
      <c r="AB2609" s="23">
        <v>0</v>
      </c>
      <c r="AC2609" s="23">
        <v>0</v>
      </c>
      <c r="AD2609" s="23">
        <v>0</v>
      </c>
      <c r="AE2609" s="23">
        <v>0</v>
      </c>
      <c r="AF2609" s="23">
        <v>663</v>
      </c>
      <c r="AG2609">
        <f t="shared" si="40"/>
        <v>1.8020466012855186E-7</v>
      </c>
    </row>
    <row r="2610" spans="1:33">
      <c r="A2610" t="s">
        <v>142</v>
      </c>
      <c r="B2610" t="s">
        <v>1</v>
      </c>
      <c r="C2610">
        <v>1994</v>
      </c>
      <c r="D2610">
        <v>0</v>
      </c>
      <c r="E2610">
        <v>2.93</v>
      </c>
      <c r="F2610">
        <v>508031</v>
      </c>
      <c r="G2610">
        <v>230805</v>
      </c>
      <c r="H2610">
        <v>289065</v>
      </c>
      <c r="I2610">
        <v>3336</v>
      </c>
      <c r="J2610">
        <v>0</v>
      </c>
      <c r="K2610">
        <v>1031237</v>
      </c>
      <c r="Z2610" s="24">
        <v>8.6199999999999999E-2</v>
      </c>
      <c r="AA2610" s="23">
        <v>33625</v>
      </c>
      <c r="AB2610" s="23">
        <v>2869</v>
      </c>
      <c r="AC2610" s="23">
        <v>4584</v>
      </c>
      <c r="AD2610" s="23">
        <v>0</v>
      </c>
      <c r="AE2610" s="23">
        <v>0</v>
      </c>
      <c r="AF2610" s="23">
        <v>41078</v>
      </c>
      <c r="AG2610">
        <f t="shared" si="40"/>
        <v>1.1165078474752117E-5</v>
      </c>
    </row>
    <row r="2611" spans="1:33">
      <c r="A2611" t="s">
        <v>142</v>
      </c>
      <c r="B2611" t="s">
        <v>1</v>
      </c>
      <c r="C2611">
        <v>1995</v>
      </c>
      <c r="D2611">
        <v>0</v>
      </c>
      <c r="E2611">
        <v>1.55</v>
      </c>
      <c r="F2611">
        <v>524898</v>
      </c>
      <c r="G2611">
        <v>227736</v>
      </c>
      <c r="H2611">
        <v>285887</v>
      </c>
      <c r="I2611">
        <v>3073</v>
      </c>
      <c r="J2611">
        <v>0</v>
      </c>
      <c r="K2611">
        <v>1041594</v>
      </c>
      <c r="Z2611" s="24">
        <v>8.6199999999999999E-2</v>
      </c>
      <c r="AA2611" s="23">
        <v>110415</v>
      </c>
      <c r="AB2611" s="23">
        <v>13325</v>
      </c>
      <c r="AC2611" s="23">
        <v>8631</v>
      </c>
      <c r="AD2611" s="23">
        <v>130</v>
      </c>
      <c r="AE2611" s="23">
        <v>4724</v>
      </c>
      <c r="AF2611" s="23">
        <v>137225</v>
      </c>
      <c r="AG2611">
        <f t="shared" si="40"/>
        <v>3.7298015816199893E-5</v>
      </c>
    </row>
    <row r="2612" spans="1:33">
      <c r="A2612" t="s">
        <v>142</v>
      </c>
      <c r="B2612" t="s">
        <v>1</v>
      </c>
      <c r="C2612">
        <v>1996</v>
      </c>
      <c r="D2612">
        <v>0</v>
      </c>
      <c r="E2612">
        <v>5.74</v>
      </c>
      <c r="F2612">
        <v>511970</v>
      </c>
      <c r="G2612">
        <v>231503</v>
      </c>
      <c r="H2612">
        <v>259712</v>
      </c>
      <c r="I2612">
        <v>3350</v>
      </c>
      <c r="J2612">
        <v>0</v>
      </c>
      <c r="K2612">
        <v>1006535</v>
      </c>
      <c r="Z2612" s="24">
        <v>8.6199999999999999E-2</v>
      </c>
      <c r="AA2612" s="23">
        <v>89300</v>
      </c>
      <c r="AB2612" s="23">
        <v>84685</v>
      </c>
      <c r="AC2612" s="23">
        <v>0</v>
      </c>
      <c r="AD2612" s="23">
        <v>187</v>
      </c>
      <c r="AE2612" s="23">
        <v>0</v>
      </c>
      <c r="AF2612" s="23">
        <v>174172</v>
      </c>
      <c r="AG2612">
        <f t="shared" si="40"/>
        <v>4.73402806393818E-5</v>
      </c>
    </row>
    <row r="2613" spans="1:33">
      <c r="A2613" t="s">
        <v>142</v>
      </c>
      <c r="B2613" t="s">
        <v>1</v>
      </c>
      <c r="C2613">
        <v>1997</v>
      </c>
      <c r="D2613">
        <v>0</v>
      </c>
      <c r="E2613">
        <v>-4.8600000000000003</v>
      </c>
      <c r="F2613">
        <v>504761</v>
      </c>
      <c r="G2613">
        <v>232997</v>
      </c>
      <c r="H2613">
        <v>253098</v>
      </c>
      <c r="I2613">
        <v>3415</v>
      </c>
      <c r="J2613">
        <v>0</v>
      </c>
      <c r="K2613">
        <v>994271</v>
      </c>
      <c r="Z2613" s="24">
        <v>8.6199999999999999E-2</v>
      </c>
      <c r="AA2613" s="23">
        <v>86589</v>
      </c>
      <c r="AB2613" s="23">
        <v>170296</v>
      </c>
      <c r="AC2613" s="23">
        <v>143008</v>
      </c>
      <c r="AD2613" s="23">
        <v>0</v>
      </c>
      <c r="AE2613" s="23">
        <v>0</v>
      </c>
      <c r="AF2613" s="23">
        <v>399893</v>
      </c>
      <c r="AG2613">
        <f t="shared" si="40"/>
        <v>1.08691677455184E-4</v>
      </c>
    </row>
    <row r="2614" spans="1:33">
      <c r="A2614" t="s">
        <v>142</v>
      </c>
      <c r="B2614" t="s">
        <v>1</v>
      </c>
      <c r="C2614">
        <v>1998</v>
      </c>
      <c r="D2614">
        <v>0</v>
      </c>
      <c r="E2614">
        <v>7.05</v>
      </c>
      <c r="F2614">
        <v>496106</v>
      </c>
      <c r="G2614">
        <v>234486</v>
      </c>
      <c r="H2614">
        <v>273367</v>
      </c>
      <c r="I2614">
        <v>2651</v>
      </c>
      <c r="J2614">
        <v>0</v>
      </c>
      <c r="K2614">
        <v>1006610</v>
      </c>
      <c r="Z2614" s="24">
        <v>8.6300000000000002E-2</v>
      </c>
      <c r="AA2614" s="23">
        <v>84987</v>
      </c>
      <c r="AB2614" s="23">
        <v>48272</v>
      </c>
      <c r="AC2614" s="23">
        <v>0</v>
      </c>
      <c r="AD2614" s="23">
        <v>104</v>
      </c>
      <c r="AE2614" s="23">
        <v>214199</v>
      </c>
      <c r="AF2614" s="23">
        <v>347562</v>
      </c>
      <c r="AG2614">
        <f t="shared" si="40"/>
        <v>9.4468012192458134E-5</v>
      </c>
    </row>
    <row r="2615" spans="1:33">
      <c r="A2615" t="s">
        <v>142</v>
      </c>
      <c r="B2615" t="s">
        <v>1</v>
      </c>
      <c r="C2615">
        <v>1999</v>
      </c>
      <c r="D2615">
        <v>0</v>
      </c>
      <c r="E2615">
        <v>5.93</v>
      </c>
      <c r="F2615">
        <v>546725</v>
      </c>
      <c r="G2615">
        <v>252461</v>
      </c>
      <c r="H2615">
        <v>298902</v>
      </c>
      <c r="I2615">
        <v>2607</v>
      </c>
      <c r="J2615">
        <v>0</v>
      </c>
      <c r="K2615">
        <v>1100695</v>
      </c>
      <c r="Z2615" s="24">
        <v>8.6400000000000005E-2</v>
      </c>
      <c r="AA2615" s="23">
        <v>13200</v>
      </c>
      <c r="AB2615" s="23">
        <v>0</v>
      </c>
      <c r="AC2615" s="23">
        <v>6900</v>
      </c>
      <c r="AD2615" s="23">
        <v>0</v>
      </c>
      <c r="AE2615" s="23">
        <v>0</v>
      </c>
      <c r="AF2615" s="23">
        <v>20100</v>
      </c>
      <c r="AG2615">
        <f t="shared" si="40"/>
        <v>5.4632182029922959E-6</v>
      </c>
    </row>
    <row r="2616" spans="1:33">
      <c r="A2616" t="s">
        <v>142</v>
      </c>
      <c r="B2616" t="s">
        <v>1</v>
      </c>
      <c r="C2616">
        <v>2000</v>
      </c>
      <c r="D2616">
        <v>0</v>
      </c>
      <c r="E2616">
        <v>5.66</v>
      </c>
      <c r="F2616">
        <v>533691</v>
      </c>
      <c r="G2616">
        <v>250234</v>
      </c>
      <c r="H2616">
        <v>320672</v>
      </c>
      <c r="I2616">
        <v>2463</v>
      </c>
      <c r="J2616">
        <v>0</v>
      </c>
      <c r="K2616">
        <v>1107060</v>
      </c>
      <c r="Z2616" s="24">
        <v>8.6400000000000005E-2</v>
      </c>
      <c r="AA2616" s="23">
        <v>19830</v>
      </c>
      <c r="AB2616" s="23">
        <v>29766</v>
      </c>
      <c r="AC2616" s="23">
        <v>1942</v>
      </c>
      <c r="AD2616" s="23">
        <v>0</v>
      </c>
      <c r="AE2616" s="23">
        <v>2550</v>
      </c>
      <c r="AF2616" s="23">
        <v>54088</v>
      </c>
      <c r="AG2616">
        <f t="shared" si="40"/>
        <v>1.4701221202161558E-5</v>
      </c>
    </row>
    <row r="2617" spans="1:33">
      <c r="A2617" t="s">
        <v>142</v>
      </c>
      <c r="B2617" t="s">
        <v>1</v>
      </c>
      <c r="C2617">
        <v>2001</v>
      </c>
      <c r="D2617">
        <v>0</v>
      </c>
      <c r="E2617">
        <v>10.64</v>
      </c>
      <c r="F2617">
        <v>505166</v>
      </c>
      <c r="G2617">
        <v>249279</v>
      </c>
      <c r="H2617">
        <v>271149</v>
      </c>
      <c r="I2617">
        <v>0</v>
      </c>
      <c r="J2617">
        <v>2422</v>
      </c>
      <c r="K2617">
        <v>1028016</v>
      </c>
      <c r="Z2617" s="24">
        <v>8.6400000000000005E-2</v>
      </c>
      <c r="AA2617" s="23">
        <v>68237</v>
      </c>
      <c r="AB2617" s="23">
        <v>12649</v>
      </c>
      <c r="AC2617" s="23">
        <v>0</v>
      </c>
      <c r="AD2617" s="23">
        <v>171</v>
      </c>
      <c r="AE2617" s="23">
        <v>27483</v>
      </c>
      <c r="AF2617" s="23">
        <v>108540</v>
      </c>
      <c r="AG2617">
        <f t="shared" si="40"/>
        <v>2.95013782961584E-5</v>
      </c>
    </row>
    <row r="2618" spans="1:33">
      <c r="A2618" t="s">
        <v>142</v>
      </c>
      <c r="B2618" t="s">
        <v>1</v>
      </c>
      <c r="C2618">
        <v>2002</v>
      </c>
      <c r="D2618">
        <v>0</v>
      </c>
      <c r="E2618">
        <v>0.5</v>
      </c>
      <c r="F2618">
        <v>482339</v>
      </c>
      <c r="G2618">
        <v>249644</v>
      </c>
      <c r="H2618">
        <v>268503</v>
      </c>
      <c r="I2618">
        <v>0</v>
      </c>
      <c r="J2618">
        <v>2371</v>
      </c>
      <c r="K2618">
        <v>1002857</v>
      </c>
      <c r="Z2618" s="24">
        <v>8.6400000000000005E-2</v>
      </c>
      <c r="AA2618" s="23">
        <v>89856</v>
      </c>
      <c r="AB2618" s="23">
        <v>11009</v>
      </c>
      <c r="AC2618" s="23">
        <v>29629</v>
      </c>
      <c r="AD2618" s="23">
        <v>147</v>
      </c>
      <c r="AE2618" s="23">
        <v>1418</v>
      </c>
      <c r="AF2618" s="23">
        <v>132059</v>
      </c>
      <c r="AG2618">
        <f t="shared" si="40"/>
        <v>3.5893887197460676E-5</v>
      </c>
    </row>
    <row r="2619" spans="1:33">
      <c r="A2619" t="s">
        <v>142</v>
      </c>
      <c r="B2619" t="s">
        <v>1</v>
      </c>
      <c r="C2619">
        <v>2003</v>
      </c>
      <c r="D2619">
        <v>0</v>
      </c>
      <c r="E2619">
        <v>0.92</v>
      </c>
      <c r="F2619">
        <v>457132</v>
      </c>
      <c r="G2619">
        <v>250605</v>
      </c>
      <c r="H2619">
        <v>274936</v>
      </c>
      <c r="I2619">
        <v>0</v>
      </c>
      <c r="J2619">
        <v>0</v>
      </c>
      <c r="K2619">
        <v>982673</v>
      </c>
      <c r="Z2619" s="24">
        <v>8.6400000000000005E-2</v>
      </c>
      <c r="AA2619" s="23">
        <v>370852</v>
      </c>
      <c r="AB2619" s="23">
        <v>71903</v>
      </c>
      <c r="AC2619" s="23">
        <v>0</v>
      </c>
      <c r="AD2619" s="23">
        <v>392</v>
      </c>
      <c r="AE2619" s="23">
        <v>7002</v>
      </c>
      <c r="AF2619" s="23">
        <v>450149</v>
      </c>
      <c r="AG2619">
        <f t="shared" si="40"/>
        <v>1.2235135377406861E-4</v>
      </c>
    </row>
    <row r="2620" spans="1:33">
      <c r="A2620" t="s">
        <v>142</v>
      </c>
      <c r="B2620" t="s">
        <v>1</v>
      </c>
      <c r="C2620">
        <v>2004</v>
      </c>
      <c r="D2620">
        <v>0</v>
      </c>
      <c r="E2620">
        <v>1.84</v>
      </c>
      <c r="F2620">
        <v>458203</v>
      </c>
      <c r="G2620">
        <v>251327</v>
      </c>
      <c r="H2620">
        <v>270061</v>
      </c>
      <c r="I2620">
        <v>0</v>
      </c>
      <c r="J2620">
        <v>0</v>
      </c>
      <c r="K2620">
        <v>979591</v>
      </c>
      <c r="Z2620" s="24">
        <v>8.6599999999999996E-2</v>
      </c>
      <c r="AA2620" s="23">
        <v>8859</v>
      </c>
      <c r="AB2620" s="23">
        <v>13442</v>
      </c>
      <c r="AC2620" s="23">
        <v>0</v>
      </c>
      <c r="AD2620" s="23">
        <v>0</v>
      </c>
      <c r="AE2620" s="23">
        <v>0</v>
      </c>
      <c r="AF2620" s="23">
        <v>22301</v>
      </c>
      <c r="AG2620">
        <f t="shared" si="40"/>
        <v>6.0614541863149852E-6</v>
      </c>
    </row>
    <row r="2621" spans="1:33">
      <c r="A2621" t="s">
        <v>142</v>
      </c>
      <c r="B2621" t="s">
        <v>1</v>
      </c>
      <c r="C2621">
        <v>2005</v>
      </c>
      <c r="D2621">
        <v>0</v>
      </c>
      <c r="E2621">
        <v>4.9400000000000004</v>
      </c>
      <c r="F2621">
        <v>471230</v>
      </c>
      <c r="G2621">
        <v>258622</v>
      </c>
      <c r="H2621">
        <v>249182</v>
      </c>
      <c r="I2621">
        <v>0</v>
      </c>
      <c r="J2621">
        <v>0</v>
      </c>
      <c r="K2621">
        <v>979034</v>
      </c>
      <c r="Z2621" s="24">
        <v>8.6599999999999996E-2</v>
      </c>
      <c r="AA2621" s="23">
        <v>46856</v>
      </c>
      <c r="AB2621" s="23">
        <v>6151</v>
      </c>
      <c r="AC2621" s="23">
        <v>2041</v>
      </c>
      <c r="AD2621" s="23">
        <v>0</v>
      </c>
      <c r="AE2621" s="23">
        <v>0</v>
      </c>
      <c r="AF2621" s="23">
        <v>55048</v>
      </c>
      <c r="AG2621">
        <f t="shared" si="40"/>
        <v>1.4962151026782086E-5</v>
      </c>
    </row>
    <row r="2622" spans="1:33">
      <c r="A2622" t="s">
        <v>142</v>
      </c>
      <c r="B2622" t="s">
        <v>1</v>
      </c>
      <c r="C2622">
        <v>2006</v>
      </c>
      <c r="D2622">
        <v>0</v>
      </c>
      <c r="E2622">
        <v>0.36</v>
      </c>
      <c r="F2622">
        <v>486892</v>
      </c>
      <c r="G2622">
        <v>262830</v>
      </c>
      <c r="H2622">
        <v>243109</v>
      </c>
      <c r="I2622">
        <v>0</v>
      </c>
      <c r="J2622">
        <v>0</v>
      </c>
      <c r="K2622">
        <v>992831</v>
      </c>
      <c r="Z2622" s="24">
        <v>8.6599999999999996E-2</v>
      </c>
      <c r="AA2622" s="23">
        <v>49161</v>
      </c>
      <c r="AB2622" s="23">
        <v>4814</v>
      </c>
      <c r="AC2622" s="23">
        <v>14246</v>
      </c>
      <c r="AD2622" s="23">
        <v>0</v>
      </c>
      <c r="AE2622" s="23">
        <v>0</v>
      </c>
      <c r="AF2622" s="23">
        <v>68221</v>
      </c>
      <c r="AG2622">
        <f t="shared" si="40"/>
        <v>1.8542597463996886E-5</v>
      </c>
    </row>
    <row r="2623" spans="1:33">
      <c r="A2623" t="s">
        <v>143</v>
      </c>
      <c r="B2623" t="s">
        <v>1</v>
      </c>
      <c r="C2623">
        <v>1988</v>
      </c>
      <c r="D2623">
        <v>0</v>
      </c>
      <c r="E2623">
        <v>10.68</v>
      </c>
      <c r="F2623">
        <v>25226</v>
      </c>
      <c r="G2623">
        <v>5275</v>
      </c>
      <c r="H2623">
        <v>5343</v>
      </c>
      <c r="I2623">
        <v>7</v>
      </c>
      <c r="J2623">
        <v>0</v>
      </c>
      <c r="K2623">
        <v>35851</v>
      </c>
      <c r="Z2623" s="24">
        <v>8.6599999999999996E-2</v>
      </c>
      <c r="AA2623" s="23">
        <v>184311</v>
      </c>
      <c r="AB2623" s="23">
        <v>39311</v>
      </c>
      <c r="AC2623" s="23">
        <v>16344</v>
      </c>
      <c r="AD2623" s="23">
        <v>58</v>
      </c>
      <c r="AE2623" s="23">
        <v>45339</v>
      </c>
      <c r="AF2623" s="23">
        <v>285363</v>
      </c>
      <c r="AG2623">
        <f t="shared" si="40"/>
        <v>7.7562205774153766E-5</v>
      </c>
    </row>
    <row r="2624" spans="1:33">
      <c r="A2624" t="s">
        <v>143</v>
      </c>
      <c r="B2624" t="s">
        <v>1</v>
      </c>
      <c r="C2624">
        <v>1989</v>
      </c>
      <c r="D2624">
        <v>0</v>
      </c>
      <c r="E2624">
        <v>10.23</v>
      </c>
      <c r="F2624">
        <v>30891</v>
      </c>
      <c r="G2624">
        <v>3275</v>
      </c>
      <c r="H2624">
        <v>4326</v>
      </c>
      <c r="I2624">
        <v>8</v>
      </c>
      <c r="J2624">
        <v>0</v>
      </c>
      <c r="K2624">
        <v>38500</v>
      </c>
      <c r="Z2624" s="24">
        <v>8.6699999999999999E-2</v>
      </c>
      <c r="AA2624" s="23">
        <v>18468</v>
      </c>
      <c r="AB2624" s="23">
        <v>0</v>
      </c>
      <c r="AC2624" s="23">
        <v>21667</v>
      </c>
      <c r="AD2624" s="23">
        <v>0</v>
      </c>
      <c r="AE2624" s="23">
        <v>0</v>
      </c>
      <c r="AF2624" s="23">
        <v>40135</v>
      </c>
      <c r="AG2624">
        <f t="shared" si="40"/>
        <v>1.0908769282442577E-5</v>
      </c>
    </row>
    <row r="2625" spans="1:33">
      <c r="A2625" t="s">
        <v>143</v>
      </c>
      <c r="B2625" t="s">
        <v>1</v>
      </c>
      <c r="C2625">
        <v>1990</v>
      </c>
      <c r="D2625">
        <v>0</v>
      </c>
      <c r="E2625">
        <v>12.22</v>
      </c>
      <c r="F2625">
        <v>26000</v>
      </c>
      <c r="G2625">
        <v>8000</v>
      </c>
      <c r="H2625">
        <v>0</v>
      </c>
      <c r="I2625">
        <v>0</v>
      </c>
      <c r="J2625">
        <v>5500</v>
      </c>
      <c r="K2625">
        <v>39500</v>
      </c>
      <c r="Z2625" s="24">
        <v>8.6699999999999999E-2</v>
      </c>
      <c r="AA2625" s="23">
        <v>24668</v>
      </c>
      <c r="AB2625" s="23">
        <v>3659</v>
      </c>
      <c r="AC2625" s="23">
        <v>1856</v>
      </c>
      <c r="AD2625" s="23">
        <v>57</v>
      </c>
      <c r="AE2625" s="23">
        <v>33127</v>
      </c>
      <c r="AF2625" s="23">
        <v>63367</v>
      </c>
      <c r="AG2625">
        <f t="shared" si="40"/>
        <v>1.7223271038259345E-5</v>
      </c>
    </row>
    <row r="2626" spans="1:33">
      <c r="A2626" t="s">
        <v>143</v>
      </c>
      <c r="B2626" t="s">
        <v>1</v>
      </c>
      <c r="C2626">
        <v>1991</v>
      </c>
      <c r="D2626">
        <v>0</v>
      </c>
      <c r="E2626">
        <v>9.01</v>
      </c>
      <c r="F2626">
        <v>29500</v>
      </c>
      <c r="G2626">
        <v>3800</v>
      </c>
      <c r="H2626">
        <v>5900</v>
      </c>
      <c r="I2626">
        <v>10</v>
      </c>
      <c r="J2626">
        <v>5100</v>
      </c>
      <c r="K2626">
        <v>44310</v>
      </c>
      <c r="Z2626" s="24">
        <v>8.6699999999999999E-2</v>
      </c>
      <c r="AA2626" s="23">
        <v>89608</v>
      </c>
      <c r="AB2626" s="23">
        <v>7871</v>
      </c>
      <c r="AC2626" s="23">
        <v>3454</v>
      </c>
      <c r="AD2626" s="23">
        <v>0</v>
      </c>
      <c r="AE2626" s="23">
        <v>9483</v>
      </c>
      <c r="AF2626" s="23">
        <v>110416</v>
      </c>
      <c r="AG2626">
        <f t="shared" si="40"/>
        <v>3.0011278661771014E-5</v>
      </c>
    </row>
    <row r="2627" spans="1:33">
      <c r="A2627" t="s">
        <v>143</v>
      </c>
      <c r="B2627" t="s">
        <v>1</v>
      </c>
      <c r="C2627">
        <v>1992</v>
      </c>
      <c r="D2627">
        <v>0</v>
      </c>
      <c r="E2627">
        <v>11.62</v>
      </c>
      <c r="F2627">
        <v>28473</v>
      </c>
      <c r="G2627">
        <v>11063</v>
      </c>
      <c r="H2627">
        <v>0</v>
      </c>
      <c r="I2627">
        <v>10</v>
      </c>
      <c r="J2627">
        <v>4644</v>
      </c>
      <c r="K2627">
        <v>44190</v>
      </c>
      <c r="Z2627" s="24">
        <v>8.6800000000000002E-2</v>
      </c>
      <c r="AA2627" s="23">
        <v>14316</v>
      </c>
      <c r="AB2627" s="23">
        <v>10018</v>
      </c>
      <c r="AC2627" s="23">
        <v>0</v>
      </c>
      <c r="AD2627" s="23">
        <v>36</v>
      </c>
      <c r="AE2627" s="23">
        <v>1701</v>
      </c>
      <c r="AF2627" s="23">
        <v>26071</v>
      </c>
      <c r="AG2627">
        <f t="shared" ref="AG2627:AG2690" si="41">AF2627/AF$3340</f>
        <v>7.0861473517518486E-6</v>
      </c>
    </row>
    <row r="2628" spans="1:33">
      <c r="A2628" t="s">
        <v>143</v>
      </c>
      <c r="B2628" t="s">
        <v>1</v>
      </c>
      <c r="C2628">
        <v>1993</v>
      </c>
      <c r="D2628">
        <v>0</v>
      </c>
      <c r="E2628">
        <v>8.02</v>
      </c>
      <c r="F2628">
        <v>32850</v>
      </c>
      <c r="G2628">
        <v>12114</v>
      </c>
      <c r="H2628">
        <v>0</v>
      </c>
      <c r="I2628">
        <v>10</v>
      </c>
      <c r="J2628">
        <v>5050</v>
      </c>
      <c r="K2628">
        <v>50024</v>
      </c>
      <c r="Z2628" s="24">
        <v>8.6800000000000002E-2</v>
      </c>
      <c r="AA2628" s="23">
        <v>40257</v>
      </c>
      <c r="AB2628" s="23">
        <v>12404</v>
      </c>
      <c r="AC2628" s="23">
        <v>0</v>
      </c>
      <c r="AD2628" s="23">
        <v>0</v>
      </c>
      <c r="AE2628" s="23">
        <v>7136</v>
      </c>
      <c r="AF2628" s="23">
        <v>59797</v>
      </c>
      <c r="AG2628">
        <f t="shared" si="41"/>
        <v>1.6252938252951759E-5</v>
      </c>
    </row>
    <row r="2629" spans="1:33">
      <c r="A2629" t="s">
        <v>143</v>
      </c>
      <c r="B2629" t="s">
        <v>1</v>
      </c>
      <c r="C2629">
        <v>1994</v>
      </c>
      <c r="D2629">
        <v>0</v>
      </c>
      <c r="E2629">
        <v>0</v>
      </c>
      <c r="F2629">
        <v>31661</v>
      </c>
      <c r="G2629">
        <v>4492</v>
      </c>
      <c r="H2629">
        <v>8825</v>
      </c>
      <c r="I2629">
        <v>10</v>
      </c>
      <c r="J2629">
        <v>4485</v>
      </c>
      <c r="K2629">
        <v>49473</v>
      </c>
      <c r="Z2629" s="24">
        <v>8.6800000000000002E-2</v>
      </c>
      <c r="AA2629" s="23">
        <v>31314</v>
      </c>
      <c r="AB2629" s="23">
        <v>18498</v>
      </c>
      <c r="AC2629" s="23">
        <v>10547</v>
      </c>
      <c r="AD2629" s="23">
        <v>0</v>
      </c>
      <c r="AE2629" s="23">
        <v>0</v>
      </c>
      <c r="AF2629" s="23">
        <v>60359</v>
      </c>
      <c r="AG2629">
        <f t="shared" si="41"/>
        <v>1.6405690921115025E-5</v>
      </c>
    </row>
    <row r="2630" spans="1:33">
      <c r="A2630" t="s">
        <v>143</v>
      </c>
      <c r="B2630" t="s">
        <v>1</v>
      </c>
      <c r="C2630">
        <v>1995</v>
      </c>
      <c r="D2630">
        <v>0</v>
      </c>
      <c r="E2630">
        <v>0</v>
      </c>
      <c r="F2630">
        <v>33435</v>
      </c>
      <c r="G2630">
        <v>4450</v>
      </c>
      <c r="H2630">
        <v>9015</v>
      </c>
      <c r="I2630">
        <v>10</v>
      </c>
      <c r="J2630">
        <v>4941</v>
      </c>
      <c r="K2630">
        <v>51851</v>
      </c>
      <c r="Z2630" s="24">
        <v>8.6800000000000002E-2</v>
      </c>
      <c r="AA2630" s="23">
        <v>34839</v>
      </c>
      <c r="AB2630" s="23">
        <v>23984</v>
      </c>
      <c r="AC2630" s="23">
        <v>24429</v>
      </c>
      <c r="AD2630" s="23">
        <v>0</v>
      </c>
      <c r="AE2630" s="23">
        <v>2342</v>
      </c>
      <c r="AF2630" s="23">
        <v>85594</v>
      </c>
      <c r="AG2630">
        <f t="shared" si="41"/>
        <v>2.3264611883926498E-5</v>
      </c>
    </row>
    <row r="2631" spans="1:33">
      <c r="A2631" t="s">
        <v>143</v>
      </c>
      <c r="B2631" t="s">
        <v>1</v>
      </c>
      <c r="C2631">
        <v>1996</v>
      </c>
      <c r="D2631">
        <v>0</v>
      </c>
      <c r="E2631">
        <v>10.29</v>
      </c>
      <c r="F2631">
        <v>36304</v>
      </c>
      <c r="G2631">
        <v>5197</v>
      </c>
      <c r="H2631">
        <v>9767</v>
      </c>
      <c r="I2631">
        <v>10</v>
      </c>
      <c r="J2631">
        <v>5049</v>
      </c>
      <c r="K2631">
        <v>56327</v>
      </c>
      <c r="Z2631" s="24">
        <v>8.6800000000000002E-2</v>
      </c>
      <c r="AA2631" s="23">
        <v>122206</v>
      </c>
      <c r="AB2631" s="23">
        <v>16362</v>
      </c>
      <c r="AC2631" s="23">
        <v>10921</v>
      </c>
      <c r="AD2631" s="23">
        <v>143</v>
      </c>
      <c r="AE2631" s="23">
        <v>3430</v>
      </c>
      <c r="AF2631" s="23">
        <v>153062</v>
      </c>
      <c r="AG2631">
        <f t="shared" si="41"/>
        <v>4.1602542516736659E-5</v>
      </c>
    </row>
    <row r="2632" spans="1:33">
      <c r="A2632" t="s">
        <v>143</v>
      </c>
      <c r="B2632" t="s">
        <v>1</v>
      </c>
      <c r="C2632">
        <v>1997</v>
      </c>
      <c r="D2632">
        <v>0</v>
      </c>
      <c r="E2632">
        <v>7.43</v>
      </c>
      <c r="F2632">
        <v>36676</v>
      </c>
      <c r="G2632">
        <v>9264</v>
      </c>
      <c r="H2632">
        <v>5219</v>
      </c>
      <c r="I2632">
        <v>14</v>
      </c>
      <c r="J2632">
        <v>4922</v>
      </c>
      <c r="K2632">
        <v>56095</v>
      </c>
      <c r="Z2632" s="24">
        <v>8.6899999999999991E-2</v>
      </c>
      <c r="AA2632" s="23">
        <v>32596</v>
      </c>
      <c r="AB2632" s="23">
        <v>8415</v>
      </c>
      <c r="AC2632" s="23">
        <v>332</v>
      </c>
      <c r="AD2632" s="23">
        <v>0</v>
      </c>
      <c r="AE2632" s="23">
        <v>0</v>
      </c>
      <c r="AF2632" s="23">
        <v>41343</v>
      </c>
      <c r="AG2632">
        <f t="shared" si="41"/>
        <v>1.1237105978423407E-5</v>
      </c>
    </row>
    <row r="2633" spans="1:33">
      <c r="A2633" t="s">
        <v>143</v>
      </c>
      <c r="B2633" t="s">
        <v>1</v>
      </c>
      <c r="C2633">
        <v>1998</v>
      </c>
      <c r="D2633">
        <v>0</v>
      </c>
      <c r="E2633">
        <v>8.94</v>
      </c>
      <c r="F2633">
        <v>35736</v>
      </c>
      <c r="G2633">
        <v>5668</v>
      </c>
      <c r="H2633">
        <v>7605</v>
      </c>
      <c r="I2633">
        <v>10</v>
      </c>
      <c r="J2633">
        <v>4825</v>
      </c>
      <c r="K2633">
        <v>53844</v>
      </c>
      <c r="Z2633" s="24">
        <v>8.6899999999999991E-2</v>
      </c>
      <c r="AA2633" s="23">
        <v>38491</v>
      </c>
      <c r="AB2633" s="23">
        <v>45700</v>
      </c>
      <c r="AC2633" s="23">
        <v>3484</v>
      </c>
      <c r="AD2633" s="23">
        <v>0</v>
      </c>
      <c r="AE2633" s="23">
        <v>0</v>
      </c>
      <c r="AF2633" s="23">
        <v>87675</v>
      </c>
      <c r="AG2633">
        <f t="shared" si="41"/>
        <v>2.383023163917162E-5</v>
      </c>
    </row>
    <row r="2634" spans="1:33">
      <c r="A2634" t="s">
        <v>143</v>
      </c>
      <c r="B2634" t="s">
        <v>1</v>
      </c>
      <c r="C2634">
        <v>1999</v>
      </c>
      <c r="D2634">
        <v>0</v>
      </c>
      <c r="E2634">
        <v>7.8</v>
      </c>
      <c r="F2634">
        <v>38937</v>
      </c>
      <c r="G2634">
        <v>6100</v>
      </c>
      <c r="H2634">
        <v>5980</v>
      </c>
      <c r="I2634">
        <v>11</v>
      </c>
      <c r="J2634">
        <v>5452</v>
      </c>
      <c r="K2634">
        <v>56480</v>
      </c>
      <c r="Z2634" s="24">
        <v>8.6999999999999994E-2</v>
      </c>
      <c r="AA2634" s="23">
        <v>11000</v>
      </c>
      <c r="AB2634" s="23">
        <v>9000</v>
      </c>
      <c r="AC2634" s="23">
        <v>0</v>
      </c>
      <c r="AD2634" s="23">
        <v>0</v>
      </c>
      <c r="AE2634" s="23">
        <v>0</v>
      </c>
      <c r="AF2634" s="23">
        <v>20000</v>
      </c>
      <c r="AG2634">
        <f t="shared" si="41"/>
        <v>5.4360380129276582E-6</v>
      </c>
    </row>
    <row r="2635" spans="1:33">
      <c r="A2635" t="s">
        <v>143</v>
      </c>
      <c r="B2635" t="s">
        <v>1</v>
      </c>
      <c r="C2635">
        <v>2000</v>
      </c>
      <c r="D2635">
        <v>0</v>
      </c>
      <c r="E2635">
        <v>10.18</v>
      </c>
      <c r="F2635">
        <v>40486</v>
      </c>
      <c r="G2635">
        <v>6556</v>
      </c>
      <c r="H2635">
        <v>6767</v>
      </c>
      <c r="I2635">
        <v>11</v>
      </c>
      <c r="J2635">
        <v>6018</v>
      </c>
      <c r="K2635">
        <v>59838</v>
      </c>
      <c r="Z2635" s="24">
        <v>8.6999999999999994E-2</v>
      </c>
      <c r="AA2635" s="23">
        <v>22881</v>
      </c>
      <c r="AB2635" s="23">
        <v>21982</v>
      </c>
      <c r="AC2635" s="23">
        <v>18437</v>
      </c>
      <c r="AD2635" s="23">
        <v>0</v>
      </c>
      <c r="AE2635" s="23">
        <v>0</v>
      </c>
      <c r="AF2635" s="23">
        <v>63300</v>
      </c>
      <c r="AG2635">
        <f t="shared" si="41"/>
        <v>1.7205060310916037E-5</v>
      </c>
    </row>
    <row r="2636" spans="1:33">
      <c r="A2636" t="s">
        <v>143</v>
      </c>
      <c r="B2636" t="s">
        <v>1</v>
      </c>
      <c r="C2636">
        <v>2001</v>
      </c>
      <c r="D2636">
        <v>0</v>
      </c>
      <c r="E2636">
        <v>6.13</v>
      </c>
      <c r="F2636">
        <v>40858</v>
      </c>
      <c r="G2636">
        <v>12989</v>
      </c>
      <c r="H2636">
        <v>0</v>
      </c>
      <c r="I2636">
        <v>0</v>
      </c>
      <c r="J2636">
        <v>5236</v>
      </c>
      <c r="K2636">
        <v>59083</v>
      </c>
      <c r="Z2636" s="24">
        <v>8.6999999999999994E-2</v>
      </c>
      <c r="AA2636" s="23">
        <v>42623</v>
      </c>
      <c r="AB2636" s="23">
        <v>7812</v>
      </c>
      <c r="AC2636" s="23">
        <v>0</v>
      </c>
      <c r="AD2636" s="23">
        <v>32</v>
      </c>
      <c r="AE2636" s="23">
        <v>32257</v>
      </c>
      <c r="AF2636" s="23">
        <v>82724</v>
      </c>
      <c r="AG2636">
        <f t="shared" si="41"/>
        <v>2.2484540429071377E-5</v>
      </c>
    </row>
    <row r="2637" spans="1:33">
      <c r="A2637" t="s">
        <v>143</v>
      </c>
      <c r="B2637" t="s">
        <v>1</v>
      </c>
      <c r="C2637">
        <v>2002</v>
      </c>
      <c r="D2637">
        <v>0</v>
      </c>
      <c r="E2637">
        <v>8.68</v>
      </c>
      <c r="F2637">
        <v>40257</v>
      </c>
      <c r="G2637">
        <v>12404</v>
      </c>
      <c r="H2637">
        <v>0</v>
      </c>
      <c r="I2637">
        <v>0</v>
      </c>
      <c r="J2637">
        <v>7136</v>
      </c>
      <c r="K2637">
        <v>59797</v>
      </c>
      <c r="Z2637" s="24">
        <v>8.6999999999999994E-2</v>
      </c>
      <c r="AA2637" s="23">
        <v>38672</v>
      </c>
      <c r="AB2637" s="23">
        <v>18406</v>
      </c>
      <c r="AC2637" s="23">
        <v>1999</v>
      </c>
      <c r="AD2637" s="23">
        <v>0</v>
      </c>
      <c r="AE2637" s="23">
        <v>30064</v>
      </c>
      <c r="AF2637" s="23">
        <v>89141</v>
      </c>
      <c r="AG2637">
        <f t="shared" si="41"/>
        <v>2.4228693225519217E-5</v>
      </c>
    </row>
    <row r="2638" spans="1:33">
      <c r="A2638" t="s">
        <v>143</v>
      </c>
      <c r="B2638" t="s">
        <v>1</v>
      </c>
      <c r="C2638">
        <v>2003</v>
      </c>
      <c r="D2638">
        <v>0</v>
      </c>
      <c r="E2638">
        <v>10.57</v>
      </c>
      <c r="F2638">
        <v>40853</v>
      </c>
      <c r="G2638">
        <v>18835</v>
      </c>
      <c r="H2638">
        <v>0</v>
      </c>
      <c r="I2638">
        <v>0</v>
      </c>
      <c r="J2638">
        <v>0</v>
      </c>
      <c r="K2638">
        <v>59688</v>
      </c>
      <c r="Z2638" s="24">
        <v>8.6999999999999994E-2</v>
      </c>
      <c r="AA2638" s="23">
        <v>87561</v>
      </c>
      <c r="AB2638" s="23">
        <v>10370</v>
      </c>
      <c r="AC2638" s="23">
        <v>30860</v>
      </c>
      <c r="AD2638" s="23">
        <v>144</v>
      </c>
      <c r="AE2638" s="23">
        <v>815</v>
      </c>
      <c r="AF2638" s="23">
        <v>129750</v>
      </c>
      <c r="AG2638">
        <f t="shared" si="41"/>
        <v>3.5266296608868181E-5</v>
      </c>
    </row>
    <row r="2639" spans="1:33">
      <c r="A2639" t="s">
        <v>143</v>
      </c>
      <c r="B2639" t="s">
        <v>1</v>
      </c>
      <c r="C2639">
        <v>2004</v>
      </c>
      <c r="D2639">
        <v>0</v>
      </c>
      <c r="E2639">
        <v>6.6</v>
      </c>
      <c r="F2639">
        <v>43873</v>
      </c>
      <c r="G2639">
        <v>14386</v>
      </c>
      <c r="H2639">
        <v>5264</v>
      </c>
      <c r="I2639">
        <v>0</v>
      </c>
      <c r="J2639">
        <v>0</v>
      </c>
      <c r="K2639">
        <v>63523</v>
      </c>
      <c r="Z2639" s="24">
        <v>8.6999999999999994E-2</v>
      </c>
      <c r="AA2639" s="23">
        <v>131861</v>
      </c>
      <c r="AB2639" s="23">
        <v>37802</v>
      </c>
      <c r="AC2639" s="23">
        <v>19651</v>
      </c>
      <c r="AD2639" s="23">
        <v>78</v>
      </c>
      <c r="AE2639" s="23">
        <v>70293</v>
      </c>
      <c r="AF2639" s="23">
        <v>259685</v>
      </c>
      <c r="AG2639">
        <f t="shared" si="41"/>
        <v>7.0582876569355943E-5</v>
      </c>
    </row>
    <row r="2640" spans="1:33">
      <c r="A2640" t="s">
        <v>143</v>
      </c>
      <c r="B2640" t="s">
        <v>1</v>
      </c>
      <c r="C2640">
        <v>2005</v>
      </c>
      <c r="D2640">
        <v>0</v>
      </c>
      <c r="E2640">
        <v>11.08</v>
      </c>
      <c r="F2640">
        <v>44314</v>
      </c>
      <c r="G2640">
        <v>7290</v>
      </c>
      <c r="H2640">
        <v>10239</v>
      </c>
      <c r="I2640">
        <v>0</v>
      </c>
      <c r="J2640">
        <v>0</v>
      </c>
      <c r="K2640">
        <v>61843</v>
      </c>
      <c r="Z2640" s="24">
        <v>8.7100000000000011E-2</v>
      </c>
      <c r="AA2640" s="23">
        <v>9458</v>
      </c>
      <c r="AB2640" s="23">
        <v>0</v>
      </c>
      <c r="AC2640" s="23">
        <v>0</v>
      </c>
      <c r="AD2640" s="23">
        <v>0</v>
      </c>
      <c r="AE2640" s="23">
        <v>6285</v>
      </c>
      <c r="AF2640" s="23">
        <v>15743</v>
      </c>
      <c r="AG2640">
        <f t="shared" si="41"/>
        <v>4.2789773218760059E-6</v>
      </c>
    </row>
    <row r="2641" spans="1:33">
      <c r="A2641" t="s">
        <v>143</v>
      </c>
      <c r="B2641" t="s">
        <v>1</v>
      </c>
      <c r="C2641">
        <v>2006</v>
      </c>
      <c r="D2641">
        <v>0</v>
      </c>
      <c r="E2641">
        <v>7.44</v>
      </c>
      <c r="F2641">
        <v>49721</v>
      </c>
      <c r="G2641">
        <v>12696</v>
      </c>
      <c r="H2641">
        <v>6624</v>
      </c>
      <c r="I2641">
        <v>0</v>
      </c>
      <c r="J2641">
        <v>0</v>
      </c>
      <c r="K2641">
        <v>69041</v>
      </c>
      <c r="Z2641" s="24">
        <v>8.7100000000000011E-2</v>
      </c>
      <c r="AA2641" s="23">
        <v>43389</v>
      </c>
      <c r="AB2641" s="23">
        <v>4139</v>
      </c>
      <c r="AC2641" s="23">
        <v>9974</v>
      </c>
      <c r="AD2641" s="23">
        <v>200</v>
      </c>
      <c r="AE2641" s="23">
        <v>1</v>
      </c>
      <c r="AF2641" s="23">
        <v>57703</v>
      </c>
      <c r="AG2641">
        <f t="shared" si="41"/>
        <v>1.5683785072998231E-5</v>
      </c>
    </row>
    <row r="2642" spans="1:33">
      <c r="A2642" t="s">
        <v>144</v>
      </c>
      <c r="B2642" t="s">
        <v>1</v>
      </c>
      <c r="C2642">
        <v>1988</v>
      </c>
      <c r="D2642">
        <v>0</v>
      </c>
      <c r="E2642">
        <v>6.41</v>
      </c>
      <c r="F2642">
        <v>93400</v>
      </c>
      <c r="G2642">
        <v>21600</v>
      </c>
      <c r="H2642">
        <v>82700</v>
      </c>
      <c r="I2642">
        <v>400</v>
      </c>
      <c r="J2642">
        <v>19900</v>
      </c>
      <c r="K2642">
        <v>218000</v>
      </c>
      <c r="Z2642" s="24">
        <v>8.7100000000000011E-2</v>
      </c>
      <c r="AA2642" s="23">
        <v>44169</v>
      </c>
      <c r="AB2642" s="23">
        <v>27487</v>
      </c>
      <c r="AC2642" s="23">
        <v>15476</v>
      </c>
      <c r="AD2642" s="23">
        <v>0</v>
      </c>
      <c r="AE2642" s="23">
        <v>0</v>
      </c>
      <c r="AF2642" s="23">
        <v>87132</v>
      </c>
      <c r="AG2642">
        <f t="shared" si="41"/>
        <v>2.3682643207120633E-5</v>
      </c>
    </row>
    <row r="2643" spans="1:33">
      <c r="A2643" t="s">
        <v>144</v>
      </c>
      <c r="B2643" t="s">
        <v>1</v>
      </c>
      <c r="C2643">
        <v>1989</v>
      </c>
      <c r="D2643">
        <v>0</v>
      </c>
      <c r="E2643">
        <v>6.08</v>
      </c>
      <c r="F2643">
        <v>96000</v>
      </c>
      <c r="G2643">
        <v>22900</v>
      </c>
      <c r="H2643">
        <v>107700</v>
      </c>
      <c r="I2643">
        <v>400</v>
      </c>
      <c r="J2643">
        <v>19000</v>
      </c>
      <c r="K2643">
        <v>246000</v>
      </c>
      <c r="Z2643" s="24">
        <v>8.72E-2</v>
      </c>
      <c r="AA2643" s="23">
        <v>8872</v>
      </c>
      <c r="AB2643" s="23">
        <v>4085</v>
      </c>
      <c r="AC2643" s="23">
        <v>0</v>
      </c>
      <c r="AD2643" s="23">
        <v>0</v>
      </c>
      <c r="AE2643" s="23">
        <v>0</v>
      </c>
      <c r="AF2643" s="23">
        <v>12957</v>
      </c>
      <c r="AG2643">
        <f t="shared" si="41"/>
        <v>3.5217372266751829E-6</v>
      </c>
    </row>
    <row r="2644" spans="1:33">
      <c r="A2644" t="s">
        <v>144</v>
      </c>
      <c r="B2644" t="s">
        <v>1</v>
      </c>
      <c r="C2644">
        <v>1990</v>
      </c>
      <c r="D2644">
        <v>0</v>
      </c>
      <c r="E2644">
        <v>5.63</v>
      </c>
      <c r="F2644">
        <v>94800</v>
      </c>
      <c r="G2644">
        <v>23500</v>
      </c>
      <c r="H2644">
        <v>101200</v>
      </c>
      <c r="I2644">
        <v>400</v>
      </c>
      <c r="J2644">
        <v>19250</v>
      </c>
      <c r="K2644">
        <v>239150</v>
      </c>
      <c r="Z2644" s="24">
        <v>8.72E-2</v>
      </c>
      <c r="AA2644" s="23">
        <v>12415</v>
      </c>
      <c r="AB2644" s="23">
        <v>8496</v>
      </c>
      <c r="AC2644" s="23">
        <v>280</v>
      </c>
      <c r="AD2644" s="23">
        <v>0</v>
      </c>
      <c r="AE2644" s="23">
        <v>0</v>
      </c>
      <c r="AF2644" s="23">
        <v>21191</v>
      </c>
      <c r="AG2644">
        <f t="shared" si="41"/>
        <v>5.7597540765974998E-6</v>
      </c>
    </row>
    <row r="2645" spans="1:33">
      <c r="A2645" t="s">
        <v>144</v>
      </c>
      <c r="B2645" t="s">
        <v>1</v>
      </c>
      <c r="C2645">
        <v>1991</v>
      </c>
      <c r="D2645">
        <v>0</v>
      </c>
      <c r="E2645">
        <v>6.31</v>
      </c>
      <c r="F2645">
        <v>101150</v>
      </c>
      <c r="G2645">
        <v>24150</v>
      </c>
      <c r="H2645">
        <v>117390</v>
      </c>
      <c r="I2645">
        <v>400</v>
      </c>
      <c r="J2645">
        <v>20290</v>
      </c>
      <c r="K2645">
        <v>263380</v>
      </c>
      <c r="Z2645" s="24">
        <v>8.72E-2</v>
      </c>
      <c r="AA2645" s="23">
        <v>28740</v>
      </c>
      <c r="AB2645" s="23">
        <v>4629</v>
      </c>
      <c r="AC2645" s="23">
        <v>119</v>
      </c>
      <c r="AD2645" s="23">
        <v>0</v>
      </c>
      <c r="AE2645" s="23">
        <v>3031</v>
      </c>
      <c r="AF2645" s="23">
        <v>36519</v>
      </c>
      <c r="AG2645">
        <f t="shared" si="41"/>
        <v>9.925933609705257E-6</v>
      </c>
    </row>
    <row r="2646" spans="1:33">
      <c r="A2646" t="s">
        <v>144</v>
      </c>
      <c r="B2646" t="s">
        <v>1</v>
      </c>
      <c r="C2646">
        <v>1992</v>
      </c>
      <c r="D2646">
        <v>0</v>
      </c>
      <c r="E2646">
        <v>7.05</v>
      </c>
      <c r="F2646">
        <v>96356</v>
      </c>
      <c r="G2646">
        <v>23413</v>
      </c>
      <c r="H2646">
        <v>117768</v>
      </c>
      <c r="I2646">
        <v>407</v>
      </c>
      <c r="J2646">
        <v>20021</v>
      </c>
      <c r="K2646">
        <v>257965</v>
      </c>
      <c r="Z2646" s="24">
        <v>8.72E-2</v>
      </c>
      <c r="AA2646" s="23">
        <v>29415</v>
      </c>
      <c r="AB2646" s="23">
        <v>16125</v>
      </c>
      <c r="AC2646" s="23">
        <v>22065</v>
      </c>
      <c r="AD2646" s="23">
        <v>0</v>
      </c>
      <c r="AE2646" s="23">
        <v>0</v>
      </c>
      <c r="AF2646" s="23">
        <v>67605</v>
      </c>
      <c r="AG2646">
        <f t="shared" si="41"/>
        <v>1.8375167493198716E-5</v>
      </c>
    </row>
    <row r="2647" spans="1:33">
      <c r="A2647" t="s">
        <v>144</v>
      </c>
      <c r="B2647" t="s">
        <v>1</v>
      </c>
      <c r="C2647">
        <v>1993</v>
      </c>
      <c r="D2647">
        <v>0</v>
      </c>
      <c r="E2647">
        <v>6.41</v>
      </c>
      <c r="F2647">
        <v>110194</v>
      </c>
      <c r="G2647">
        <v>24883</v>
      </c>
      <c r="H2647">
        <v>121747</v>
      </c>
      <c r="I2647">
        <v>395</v>
      </c>
      <c r="J2647">
        <v>19067</v>
      </c>
      <c r="K2647">
        <v>276286</v>
      </c>
      <c r="Z2647" s="24">
        <v>8.72E-2</v>
      </c>
      <c r="AA2647" s="23">
        <v>134638</v>
      </c>
      <c r="AB2647" s="23">
        <v>57538</v>
      </c>
      <c r="AC2647" s="23">
        <v>0</v>
      </c>
      <c r="AD2647" s="23">
        <v>0</v>
      </c>
      <c r="AE2647" s="23">
        <v>0</v>
      </c>
      <c r="AF2647" s="23">
        <v>192176</v>
      </c>
      <c r="AG2647">
        <f t="shared" si="41"/>
        <v>5.2233802058619281E-5</v>
      </c>
    </row>
    <row r="2648" spans="1:33">
      <c r="A2648" t="s">
        <v>144</v>
      </c>
      <c r="B2648" t="s">
        <v>1</v>
      </c>
      <c r="C2648">
        <v>1994</v>
      </c>
      <c r="D2648">
        <v>0</v>
      </c>
      <c r="E2648">
        <v>5.88</v>
      </c>
      <c r="F2648">
        <v>105216</v>
      </c>
      <c r="G2648">
        <v>24533</v>
      </c>
      <c r="H2648">
        <v>127440</v>
      </c>
      <c r="I2648">
        <v>398</v>
      </c>
      <c r="J2648">
        <v>22981</v>
      </c>
      <c r="K2648">
        <v>280568</v>
      </c>
      <c r="Z2648" s="24">
        <v>8.72E-2</v>
      </c>
      <c r="AA2648" s="23">
        <v>203981</v>
      </c>
      <c r="AB2648" s="23">
        <v>41908</v>
      </c>
      <c r="AC2648" s="23">
        <v>15490</v>
      </c>
      <c r="AD2648" s="23">
        <v>68</v>
      </c>
      <c r="AE2648" s="23">
        <v>42109</v>
      </c>
      <c r="AF2648" s="23">
        <v>303556</v>
      </c>
      <c r="AG2648">
        <f t="shared" si="41"/>
        <v>8.2507097752613405E-5</v>
      </c>
    </row>
    <row r="2649" spans="1:33">
      <c r="A2649" t="s">
        <v>144</v>
      </c>
      <c r="B2649" t="s">
        <v>1</v>
      </c>
      <c r="C2649">
        <v>1995</v>
      </c>
      <c r="D2649">
        <v>0</v>
      </c>
      <c r="E2649">
        <v>6.87</v>
      </c>
      <c r="F2649">
        <v>107566</v>
      </c>
      <c r="G2649">
        <v>25329</v>
      </c>
      <c r="H2649">
        <v>126788</v>
      </c>
      <c r="I2649">
        <v>405</v>
      </c>
      <c r="J2649">
        <v>21041</v>
      </c>
      <c r="K2649">
        <v>281129</v>
      </c>
      <c r="Z2649" s="24">
        <v>8.7300000000000003E-2</v>
      </c>
      <c r="AA2649" s="23">
        <v>13639</v>
      </c>
      <c r="AB2649" s="23">
        <v>2245</v>
      </c>
      <c r="AC2649" s="23">
        <v>0</v>
      </c>
      <c r="AD2649" s="23">
        <v>0</v>
      </c>
      <c r="AE2649" s="23">
        <v>0</v>
      </c>
      <c r="AF2649" s="23">
        <v>15884</v>
      </c>
      <c r="AG2649">
        <f t="shared" si="41"/>
        <v>4.3173013898671457E-6</v>
      </c>
    </row>
    <row r="2650" spans="1:33">
      <c r="A2650" t="s">
        <v>144</v>
      </c>
      <c r="B2650" t="s">
        <v>1</v>
      </c>
      <c r="C2650">
        <v>1996</v>
      </c>
      <c r="D2650">
        <v>0</v>
      </c>
      <c r="E2650">
        <v>5.31</v>
      </c>
      <c r="F2650">
        <v>115329</v>
      </c>
      <c r="G2650">
        <v>26415</v>
      </c>
      <c r="H2650">
        <v>119605</v>
      </c>
      <c r="I2650">
        <v>410</v>
      </c>
      <c r="J2650">
        <v>23192</v>
      </c>
      <c r="K2650">
        <v>284951</v>
      </c>
      <c r="Z2650" s="24">
        <v>8.7300000000000003E-2</v>
      </c>
      <c r="AA2650" s="23">
        <v>48147</v>
      </c>
      <c r="AB2650" s="23">
        <v>4900</v>
      </c>
      <c r="AC2650" s="23">
        <v>12033</v>
      </c>
      <c r="AD2650" s="23">
        <v>196</v>
      </c>
      <c r="AE2650" s="23">
        <v>25</v>
      </c>
      <c r="AF2650" s="23">
        <v>65301</v>
      </c>
      <c r="AG2650">
        <f t="shared" si="41"/>
        <v>1.774893591410945E-5</v>
      </c>
    </row>
    <row r="2651" spans="1:33">
      <c r="A2651" t="s">
        <v>144</v>
      </c>
      <c r="B2651" t="s">
        <v>1</v>
      </c>
      <c r="C2651">
        <v>1997</v>
      </c>
      <c r="D2651">
        <v>0</v>
      </c>
      <c r="E2651">
        <v>3.25</v>
      </c>
      <c r="F2651">
        <v>120614</v>
      </c>
      <c r="G2651">
        <v>66173</v>
      </c>
      <c r="H2651">
        <v>76655</v>
      </c>
      <c r="I2651">
        <v>431</v>
      </c>
      <c r="J2651">
        <v>23033</v>
      </c>
      <c r="K2651">
        <v>286906</v>
      </c>
      <c r="Z2651" s="24">
        <v>8.7300000000000003E-2</v>
      </c>
      <c r="AA2651" s="23">
        <v>46438</v>
      </c>
      <c r="AB2651" s="23">
        <v>6428</v>
      </c>
      <c r="AC2651" s="23">
        <v>0</v>
      </c>
      <c r="AD2651" s="23">
        <v>35</v>
      </c>
      <c r="AE2651" s="23">
        <v>14054</v>
      </c>
      <c r="AF2651" s="23">
        <v>66955</v>
      </c>
      <c r="AG2651">
        <f t="shared" si="41"/>
        <v>1.8198496257778568E-5</v>
      </c>
    </row>
    <row r="2652" spans="1:33">
      <c r="A2652" t="s">
        <v>144</v>
      </c>
      <c r="B2652" t="s">
        <v>1</v>
      </c>
      <c r="C2652">
        <v>1998</v>
      </c>
      <c r="D2652">
        <v>0</v>
      </c>
      <c r="E2652">
        <v>1.36</v>
      </c>
      <c r="F2652">
        <v>113996</v>
      </c>
      <c r="G2652">
        <v>74309</v>
      </c>
      <c r="H2652">
        <v>85523</v>
      </c>
      <c r="I2652">
        <v>408</v>
      </c>
      <c r="J2652">
        <v>21870</v>
      </c>
      <c r="K2652">
        <v>296106</v>
      </c>
      <c r="Z2652" s="24">
        <v>8.7300000000000003E-2</v>
      </c>
      <c r="AA2652" s="23">
        <v>158000</v>
      </c>
      <c r="AB2652" s="23">
        <v>44000</v>
      </c>
      <c r="AC2652" s="23">
        <v>41000</v>
      </c>
      <c r="AD2652" s="23">
        <v>1000</v>
      </c>
      <c r="AE2652" s="23">
        <v>78000</v>
      </c>
      <c r="AF2652" s="23">
        <v>322000</v>
      </c>
      <c r="AG2652">
        <f t="shared" si="41"/>
        <v>8.7520212008135293E-5</v>
      </c>
    </row>
    <row r="2653" spans="1:33">
      <c r="A2653" t="s">
        <v>144</v>
      </c>
      <c r="B2653" t="s">
        <v>1</v>
      </c>
      <c r="C2653">
        <v>1999</v>
      </c>
      <c r="D2653">
        <v>0</v>
      </c>
      <c r="E2653">
        <v>0.52</v>
      </c>
      <c r="F2653">
        <v>119691</v>
      </c>
      <c r="G2653">
        <v>82289</v>
      </c>
      <c r="H2653">
        <v>87821</v>
      </c>
      <c r="I2653">
        <v>967</v>
      </c>
      <c r="J2653">
        <v>23391</v>
      </c>
      <c r="K2653">
        <v>314159</v>
      </c>
      <c r="Z2653" s="24">
        <v>8.7300000000000003E-2</v>
      </c>
      <c r="AA2653" s="23">
        <v>323242</v>
      </c>
      <c r="AB2653" s="23">
        <v>59854</v>
      </c>
      <c r="AC2653" s="23">
        <v>22466</v>
      </c>
      <c r="AD2653" s="23">
        <v>85</v>
      </c>
      <c r="AE2653" s="23">
        <v>44284</v>
      </c>
      <c r="AF2653" s="23">
        <v>449931</v>
      </c>
      <c r="AG2653">
        <f t="shared" si="41"/>
        <v>1.2229210095972769E-4</v>
      </c>
    </row>
    <row r="2654" spans="1:33">
      <c r="A2654" t="s">
        <v>144</v>
      </c>
      <c r="B2654" t="s">
        <v>1</v>
      </c>
      <c r="C2654">
        <v>2000</v>
      </c>
      <c r="D2654">
        <v>0</v>
      </c>
      <c r="E2654">
        <v>4.5599999999999996</v>
      </c>
      <c r="F2654">
        <v>119909</v>
      </c>
      <c r="G2654">
        <v>85455</v>
      </c>
      <c r="H2654">
        <v>165112</v>
      </c>
      <c r="I2654">
        <v>990</v>
      </c>
      <c r="J2654">
        <v>25571</v>
      </c>
      <c r="K2654">
        <v>397037</v>
      </c>
      <c r="Z2654" s="24">
        <v>8.7400000000000005E-2</v>
      </c>
      <c r="AA2654" s="23">
        <v>1880</v>
      </c>
      <c r="AB2654" s="23">
        <v>1867</v>
      </c>
      <c r="AC2654" s="23">
        <v>137</v>
      </c>
      <c r="AD2654" s="23">
        <v>0</v>
      </c>
      <c r="AE2654" s="23">
        <v>0</v>
      </c>
      <c r="AF2654" s="23">
        <v>3884</v>
      </c>
      <c r="AG2654">
        <f t="shared" si="41"/>
        <v>1.0556785821105511E-6</v>
      </c>
    </row>
    <row r="2655" spans="1:33">
      <c r="A2655" t="s">
        <v>144</v>
      </c>
      <c r="B2655" t="s">
        <v>1</v>
      </c>
      <c r="C2655">
        <v>2001</v>
      </c>
      <c r="D2655">
        <v>0</v>
      </c>
      <c r="E2655">
        <v>3.59</v>
      </c>
      <c r="F2655">
        <v>108345</v>
      </c>
      <c r="G2655">
        <v>86572</v>
      </c>
      <c r="H2655">
        <v>253656</v>
      </c>
      <c r="I2655">
        <v>0</v>
      </c>
      <c r="J2655">
        <v>23361</v>
      </c>
      <c r="K2655">
        <v>471934</v>
      </c>
      <c r="Z2655" s="24">
        <v>8.7400000000000005E-2</v>
      </c>
      <c r="AA2655" s="23">
        <v>119549</v>
      </c>
      <c r="AB2655" s="23">
        <v>30587</v>
      </c>
      <c r="AC2655" s="23">
        <v>10882</v>
      </c>
      <c r="AD2655" s="23">
        <v>0</v>
      </c>
      <c r="AE2655" s="23">
        <v>7230</v>
      </c>
      <c r="AF2655" s="23">
        <v>168248</v>
      </c>
      <c r="AG2655">
        <f t="shared" si="41"/>
        <v>4.5730126179952626E-5</v>
      </c>
    </row>
    <row r="2656" spans="1:33">
      <c r="A2656" t="s">
        <v>144</v>
      </c>
      <c r="B2656" t="s">
        <v>1</v>
      </c>
      <c r="C2656">
        <v>2002</v>
      </c>
      <c r="D2656">
        <v>0</v>
      </c>
      <c r="E2656">
        <v>5.12</v>
      </c>
      <c r="F2656">
        <v>117315</v>
      </c>
      <c r="G2656">
        <v>74649</v>
      </c>
      <c r="H2656">
        <v>253783</v>
      </c>
      <c r="I2656">
        <v>0</v>
      </c>
      <c r="J2656">
        <v>22722</v>
      </c>
      <c r="K2656">
        <v>468469</v>
      </c>
      <c r="Z2656" s="24">
        <v>8.7400000000000005E-2</v>
      </c>
      <c r="AA2656" s="23">
        <v>127555</v>
      </c>
      <c r="AB2656" s="23">
        <v>40381</v>
      </c>
      <c r="AC2656" s="23">
        <v>12031</v>
      </c>
      <c r="AD2656" s="23">
        <v>0</v>
      </c>
      <c r="AE2656" s="23">
        <v>0</v>
      </c>
      <c r="AF2656" s="23">
        <v>179967</v>
      </c>
      <c r="AG2656">
        <f t="shared" si="41"/>
        <v>4.8915372653627589E-5</v>
      </c>
    </row>
    <row r="2657" spans="1:33">
      <c r="A2657" t="s">
        <v>144</v>
      </c>
      <c r="B2657" t="s">
        <v>1</v>
      </c>
      <c r="C2657">
        <v>2003</v>
      </c>
      <c r="D2657">
        <v>0</v>
      </c>
      <c r="E2657">
        <v>0.75</v>
      </c>
      <c r="F2657">
        <v>116579</v>
      </c>
      <c r="G2657">
        <v>104093</v>
      </c>
      <c r="H2657">
        <v>115176</v>
      </c>
      <c r="I2657">
        <v>0</v>
      </c>
      <c r="J2657">
        <v>0</v>
      </c>
      <c r="K2657">
        <v>335848</v>
      </c>
      <c r="Z2657" s="24">
        <v>8.7400000000000005E-2</v>
      </c>
      <c r="AA2657" s="23">
        <v>1800807</v>
      </c>
      <c r="AB2657" s="23">
        <v>1886372</v>
      </c>
      <c r="AC2657" s="23">
        <v>2753781</v>
      </c>
      <c r="AD2657" s="23">
        <v>45784</v>
      </c>
      <c r="AE2657" s="23">
        <v>86995</v>
      </c>
      <c r="AF2657" s="23">
        <v>6573739</v>
      </c>
      <c r="AG2657">
        <f t="shared" si="41"/>
        <v>1.7867547545532523E-3</v>
      </c>
    </row>
    <row r="2658" spans="1:33">
      <c r="A2658" t="s">
        <v>144</v>
      </c>
      <c r="B2658" t="s">
        <v>1</v>
      </c>
      <c r="C2658">
        <v>2004</v>
      </c>
      <c r="D2658">
        <v>0</v>
      </c>
      <c r="E2658">
        <v>2.11</v>
      </c>
      <c r="F2658">
        <v>120213</v>
      </c>
      <c r="G2658">
        <v>107339</v>
      </c>
      <c r="H2658">
        <v>40561</v>
      </c>
      <c r="I2658">
        <v>0</v>
      </c>
      <c r="J2658">
        <v>0</v>
      </c>
      <c r="K2658">
        <v>268113</v>
      </c>
      <c r="Z2658" s="24">
        <v>8.7499999999999994E-2</v>
      </c>
      <c r="AA2658" s="23">
        <v>2744</v>
      </c>
      <c r="AB2658" s="23">
        <v>251</v>
      </c>
      <c r="AC2658" s="23">
        <v>0</v>
      </c>
      <c r="AD2658" s="23">
        <v>0</v>
      </c>
      <c r="AE2658" s="23">
        <v>20</v>
      </c>
      <c r="AF2658" s="23">
        <v>3015</v>
      </c>
      <c r="AG2658">
        <f t="shared" si="41"/>
        <v>8.1948273044884443E-7</v>
      </c>
    </row>
    <row r="2659" spans="1:33">
      <c r="A2659" t="s">
        <v>144</v>
      </c>
      <c r="B2659" t="s">
        <v>1</v>
      </c>
      <c r="C2659">
        <v>2005</v>
      </c>
      <c r="D2659">
        <v>0</v>
      </c>
      <c r="E2659">
        <v>7.4</v>
      </c>
      <c r="F2659">
        <v>119451</v>
      </c>
      <c r="G2659">
        <v>107041</v>
      </c>
      <c r="H2659">
        <v>55758</v>
      </c>
      <c r="I2659">
        <v>0</v>
      </c>
      <c r="J2659">
        <v>0</v>
      </c>
      <c r="K2659">
        <v>282250</v>
      </c>
      <c r="Z2659" s="24">
        <v>8.7499999999999994E-2</v>
      </c>
      <c r="AA2659" s="23">
        <v>36572</v>
      </c>
      <c r="AB2659" s="23">
        <v>20797</v>
      </c>
      <c r="AC2659" s="23">
        <v>0</v>
      </c>
      <c r="AD2659" s="23">
        <v>0</v>
      </c>
      <c r="AE2659" s="23">
        <v>0</v>
      </c>
      <c r="AF2659" s="23">
        <v>57369</v>
      </c>
      <c r="AG2659">
        <f t="shared" si="41"/>
        <v>1.559300323818234E-5</v>
      </c>
    </row>
    <row r="2660" spans="1:33">
      <c r="A2660" t="s">
        <v>144</v>
      </c>
      <c r="B2660" t="s">
        <v>1</v>
      </c>
      <c r="C2660">
        <v>2006</v>
      </c>
      <c r="D2660">
        <v>0</v>
      </c>
      <c r="E2660">
        <v>5.46</v>
      </c>
      <c r="F2660">
        <v>129767</v>
      </c>
      <c r="G2660">
        <v>106524</v>
      </c>
      <c r="H2660">
        <v>55273</v>
      </c>
      <c r="I2660">
        <v>0</v>
      </c>
      <c r="J2660">
        <v>0</v>
      </c>
      <c r="K2660">
        <v>291564</v>
      </c>
      <c r="Z2660" s="24">
        <v>8.7499999999999994E-2</v>
      </c>
      <c r="AA2660" s="23">
        <v>21749</v>
      </c>
      <c r="AB2660" s="23">
        <v>3890</v>
      </c>
      <c r="AC2660" s="23">
        <v>5005</v>
      </c>
      <c r="AD2660" s="23">
        <v>0</v>
      </c>
      <c r="AE2660" s="23">
        <v>141288</v>
      </c>
      <c r="AF2660" s="23">
        <v>171932</v>
      </c>
      <c r="AG2660">
        <f t="shared" si="41"/>
        <v>4.6731444381933903E-5</v>
      </c>
    </row>
    <row r="2661" spans="1:33">
      <c r="A2661" t="s">
        <v>145</v>
      </c>
      <c r="B2661" t="s">
        <v>1</v>
      </c>
      <c r="C2661">
        <v>1988</v>
      </c>
      <c r="D2661">
        <v>0</v>
      </c>
      <c r="E2661">
        <v>5.87</v>
      </c>
      <c r="F2661">
        <v>281524</v>
      </c>
      <c r="G2661">
        <v>90950</v>
      </c>
      <c r="H2661">
        <v>162321</v>
      </c>
      <c r="I2661">
        <v>1166</v>
      </c>
      <c r="J2661">
        <v>55650</v>
      </c>
      <c r="K2661">
        <v>591611</v>
      </c>
      <c r="Z2661" s="24">
        <v>8.7499999999999994E-2</v>
      </c>
      <c r="AA2661" s="23">
        <v>455779</v>
      </c>
      <c r="AB2661" s="23">
        <v>58933</v>
      </c>
      <c r="AC2661" s="23">
        <v>107338</v>
      </c>
      <c r="AD2661" s="23">
        <v>231</v>
      </c>
      <c r="AE2661" s="23">
        <v>0</v>
      </c>
      <c r="AF2661" s="23">
        <v>622281</v>
      </c>
      <c r="AG2661">
        <f t="shared" si="41"/>
        <v>1.6913715853613179E-4</v>
      </c>
    </row>
    <row r="2662" spans="1:33">
      <c r="A2662" t="s">
        <v>145</v>
      </c>
      <c r="B2662" t="s">
        <v>1</v>
      </c>
      <c r="C2662">
        <v>1989</v>
      </c>
      <c r="D2662">
        <v>0</v>
      </c>
      <c r="E2662">
        <v>3.52</v>
      </c>
      <c r="F2662">
        <v>307200</v>
      </c>
      <c r="G2662">
        <v>98300</v>
      </c>
      <c r="H2662">
        <v>175700</v>
      </c>
      <c r="I2662">
        <v>58500</v>
      </c>
      <c r="J2662">
        <v>1500</v>
      </c>
      <c r="K2662">
        <v>641200</v>
      </c>
      <c r="Z2662" s="24">
        <v>8.7599999999999997E-2</v>
      </c>
      <c r="AA2662" s="23">
        <v>10414</v>
      </c>
      <c r="AB2662" s="23">
        <v>3576</v>
      </c>
      <c r="AC2662" s="23">
        <v>640</v>
      </c>
      <c r="AD2662" s="23">
        <v>579</v>
      </c>
      <c r="AE2662" s="23">
        <v>886</v>
      </c>
      <c r="AF2662" s="23">
        <v>16095</v>
      </c>
      <c r="AG2662">
        <f t="shared" si="41"/>
        <v>4.3746515909035323E-6</v>
      </c>
    </row>
    <row r="2663" spans="1:33">
      <c r="A2663" t="s">
        <v>145</v>
      </c>
      <c r="B2663" t="s">
        <v>1</v>
      </c>
      <c r="C2663">
        <v>1990</v>
      </c>
      <c r="D2663">
        <v>0</v>
      </c>
      <c r="E2663">
        <v>5.67</v>
      </c>
      <c r="F2663">
        <v>300300</v>
      </c>
      <c r="G2663">
        <v>102400</v>
      </c>
      <c r="H2663">
        <v>181100</v>
      </c>
      <c r="I2663">
        <v>58400</v>
      </c>
      <c r="J2663">
        <v>1000</v>
      </c>
      <c r="K2663">
        <v>643200</v>
      </c>
      <c r="Z2663" s="24">
        <v>8.7599999999999997E-2</v>
      </c>
      <c r="AA2663" s="23">
        <v>12886</v>
      </c>
      <c r="AB2663" s="23">
        <v>9734</v>
      </c>
      <c r="AC2663" s="23">
        <v>340</v>
      </c>
      <c r="AD2663" s="23">
        <v>0</v>
      </c>
      <c r="AE2663" s="23">
        <v>0</v>
      </c>
      <c r="AF2663" s="23">
        <v>22960</v>
      </c>
      <c r="AG2663">
        <f t="shared" si="41"/>
        <v>6.2405716388409511E-6</v>
      </c>
    </row>
    <row r="2664" spans="1:33">
      <c r="A2664" t="s">
        <v>145</v>
      </c>
      <c r="B2664" t="s">
        <v>1</v>
      </c>
      <c r="C2664">
        <v>1991</v>
      </c>
      <c r="D2664">
        <v>0</v>
      </c>
      <c r="E2664">
        <v>4.51</v>
      </c>
      <c r="F2664">
        <v>319600</v>
      </c>
      <c r="G2664">
        <v>105200</v>
      </c>
      <c r="H2664">
        <v>160700</v>
      </c>
      <c r="I2664">
        <v>58300</v>
      </c>
      <c r="J2664">
        <v>1200</v>
      </c>
      <c r="K2664">
        <v>645000</v>
      </c>
      <c r="Z2664" s="24">
        <v>8.7599999999999997E-2</v>
      </c>
      <c r="AA2664" s="23">
        <v>46295</v>
      </c>
      <c r="AB2664" s="23">
        <v>13803</v>
      </c>
      <c r="AC2664" s="23">
        <v>0</v>
      </c>
      <c r="AD2664" s="23">
        <v>0</v>
      </c>
      <c r="AE2664" s="23">
        <v>0</v>
      </c>
      <c r="AF2664" s="23">
        <v>60098</v>
      </c>
      <c r="AG2664">
        <f t="shared" si="41"/>
        <v>1.6334750625046318E-5</v>
      </c>
    </row>
    <row r="2665" spans="1:33">
      <c r="A2665" t="s">
        <v>145</v>
      </c>
      <c r="B2665" t="s">
        <v>1</v>
      </c>
      <c r="C2665">
        <v>1992</v>
      </c>
      <c r="D2665">
        <v>0</v>
      </c>
      <c r="E2665">
        <v>6.03</v>
      </c>
      <c r="F2665">
        <v>300298</v>
      </c>
      <c r="G2665">
        <v>106655</v>
      </c>
      <c r="H2665">
        <v>137163</v>
      </c>
      <c r="I2665">
        <v>56877</v>
      </c>
      <c r="J2665">
        <v>1907</v>
      </c>
      <c r="K2665">
        <v>602900</v>
      </c>
      <c r="Z2665" s="24">
        <v>8.7599999999999997E-2</v>
      </c>
      <c r="AA2665" s="23">
        <v>70207</v>
      </c>
      <c r="AB2665" s="23">
        <v>34984</v>
      </c>
      <c r="AC2665" s="23">
        <v>0</v>
      </c>
      <c r="AD2665" s="23">
        <v>153</v>
      </c>
      <c r="AE2665" s="23">
        <v>236349</v>
      </c>
      <c r="AF2665" s="23">
        <v>341693</v>
      </c>
      <c r="AG2665">
        <f t="shared" si="41"/>
        <v>9.2872806837564507E-5</v>
      </c>
    </row>
    <row r="2666" spans="1:33">
      <c r="A2666" t="s">
        <v>145</v>
      </c>
      <c r="B2666" t="s">
        <v>1</v>
      </c>
      <c r="C2666">
        <v>1993</v>
      </c>
      <c r="D2666">
        <v>0</v>
      </c>
      <c r="E2666">
        <v>6.08</v>
      </c>
      <c r="F2666">
        <v>333433</v>
      </c>
      <c r="G2666">
        <v>114160</v>
      </c>
      <c r="H2666">
        <v>114191</v>
      </c>
      <c r="I2666">
        <v>1170</v>
      </c>
      <c r="J2666">
        <v>88350</v>
      </c>
      <c r="K2666">
        <v>651304</v>
      </c>
      <c r="Z2666" s="24">
        <v>8.77E-2</v>
      </c>
      <c r="AA2666" s="23">
        <v>14569</v>
      </c>
      <c r="AB2666" s="23">
        <v>8368</v>
      </c>
      <c r="AC2666" s="23">
        <v>0</v>
      </c>
      <c r="AD2666" s="23">
        <v>0</v>
      </c>
      <c r="AE2666" s="23">
        <v>0</v>
      </c>
      <c r="AF2666" s="23">
        <v>22937</v>
      </c>
      <c r="AG2666">
        <f t="shared" si="41"/>
        <v>6.2343201951260845E-6</v>
      </c>
    </row>
    <row r="2667" spans="1:33">
      <c r="A2667" t="s">
        <v>145</v>
      </c>
      <c r="B2667" t="s">
        <v>1</v>
      </c>
      <c r="C2667">
        <v>1994</v>
      </c>
      <c r="D2667">
        <v>0</v>
      </c>
      <c r="E2667">
        <v>5.52</v>
      </c>
      <c r="F2667">
        <v>335484</v>
      </c>
      <c r="G2667">
        <v>121512</v>
      </c>
      <c r="H2667">
        <v>153320</v>
      </c>
      <c r="I2667">
        <v>1175</v>
      </c>
      <c r="J2667">
        <v>59900</v>
      </c>
      <c r="K2667">
        <v>671391</v>
      </c>
      <c r="Z2667" s="24">
        <v>8.77E-2</v>
      </c>
      <c r="AA2667" s="23">
        <v>67237</v>
      </c>
      <c r="AB2667" s="23">
        <v>4842</v>
      </c>
      <c r="AC2667" s="23">
        <v>11229</v>
      </c>
      <c r="AD2667" s="23">
        <v>0</v>
      </c>
      <c r="AE2667" s="23">
        <v>6018</v>
      </c>
      <c r="AF2667" s="23">
        <v>89326</v>
      </c>
      <c r="AG2667">
        <f t="shared" si="41"/>
        <v>2.4278976577138797E-5</v>
      </c>
    </row>
    <row r="2668" spans="1:33">
      <c r="A2668" t="s">
        <v>145</v>
      </c>
      <c r="B2668" t="s">
        <v>1</v>
      </c>
      <c r="C2668">
        <v>1995</v>
      </c>
      <c r="D2668">
        <v>0</v>
      </c>
      <c r="E2668">
        <v>5.05</v>
      </c>
      <c r="F2668">
        <v>342543</v>
      </c>
      <c r="G2668">
        <v>122913</v>
      </c>
      <c r="H2668">
        <v>148482</v>
      </c>
      <c r="I2668">
        <v>1200</v>
      </c>
      <c r="J2668">
        <v>59717</v>
      </c>
      <c r="K2668">
        <v>674855</v>
      </c>
      <c r="Z2668" s="24">
        <v>8.77E-2</v>
      </c>
      <c r="AA2668" s="23">
        <v>76580</v>
      </c>
      <c r="AB2668" s="23">
        <v>51029</v>
      </c>
      <c r="AC2668" s="23">
        <v>0</v>
      </c>
      <c r="AD2668" s="23">
        <v>0</v>
      </c>
      <c r="AE2668" s="23">
        <v>0</v>
      </c>
      <c r="AF2668" s="23">
        <v>127609</v>
      </c>
      <c r="AG2668">
        <f t="shared" si="41"/>
        <v>3.4684368739584272E-5</v>
      </c>
    </row>
    <row r="2669" spans="1:33">
      <c r="A2669" t="s">
        <v>145</v>
      </c>
      <c r="B2669" t="s">
        <v>1</v>
      </c>
      <c r="C2669">
        <v>1996</v>
      </c>
      <c r="D2669">
        <v>0</v>
      </c>
      <c r="E2669">
        <v>6.71</v>
      </c>
      <c r="F2669">
        <v>376098</v>
      </c>
      <c r="G2669">
        <v>127629</v>
      </c>
      <c r="H2669">
        <v>164481</v>
      </c>
      <c r="I2669">
        <v>1812</v>
      </c>
      <c r="J2669">
        <v>55935</v>
      </c>
      <c r="K2669">
        <v>725955</v>
      </c>
      <c r="Z2669" s="24">
        <v>8.77E-2</v>
      </c>
      <c r="AA2669" s="23">
        <v>178083</v>
      </c>
      <c r="AB2669" s="23">
        <v>134218</v>
      </c>
      <c r="AC2669" s="23">
        <v>59541</v>
      </c>
      <c r="AD2669" s="23">
        <v>559</v>
      </c>
      <c r="AE2669" s="23">
        <v>10700</v>
      </c>
      <c r="AF2669" s="23">
        <v>383101</v>
      </c>
      <c r="AG2669">
        <f t="shared" si="41"/>
        <v>1.0412757993952993E-4</v>
      </c>
    </row>
    <row r="2670" spans="1:33">
      <c r="A2670" t="s">
        <v>145</v>
      </c>
      <c r="B2670" t="s">
        <v>1</v>
      </c>
      <c r="C2670">
        <v>1997</v>
      </c>
      <c r="D2670">
        <v>0</v>
      </c>
      <c r="E2670">
        <v>6.79</v>
      </c>
      <c r="F2670">
        <v>367880</v>
      </c>
      <c r="G2670">
        <v>123809</v>
      </c>
      <c r="H2670">
        <v>194028</v>
      </c>
      <c r="I2670">
        <v>1000</v>
      </c>
      <c r="J2670">
        <v>33632</v>
      </c>
      <c r="K2670">
        <v>720349</v>
      </c>
      <c r="Z2670" s="24">
        <v>8.77E-2</v>
      </c>
      <c r="AA2670" s="23">
        <v>374067</v>
      </c>
      <c r="AB2670" s="23">
        <v>69510</v>
      </c>
      <c r="AC2670" s="23">
        <v>0</v>
      </c>
      <c r="AD2670" s="23">
        <v>389</v>
      </c>
      <c r="AE2670" s="23">
        <v>7120</v>
      </c>
      <c r="AF2670" s="23">
        <v>451086</v>
      </c>
      <c r="AG2670">
        <f t="shared" si="41"/>
        <v>1.2260603215497428E-4</v>
      </c>
    </row>
    <row r="2671" spans="1:33">
      <c r="A2671" t="s">
        <v>145</v>
      </c>
      <c r="B2671" t="s">
        <v>1</v>
      </c>
      <c r="C2671">
        <v>1998</v>
      </c>
      <c r="D2671">
        <v>0</v>
      </c>
      <c r="E2671">
        <v>6.41</v>
      </c>
      <c r="F2671">
        <v>371463</v>
      </c>
      <c r="G2671">
        <v>126045</v>
      </c>
      <c r="H2671">
        <v>179739</v>
      </c>
      <c r="I2671">
        <v>1099</v>
      </c>
      <c r="J2671">
        <v>47849</v>
      </c>
      <c r="K2671">
        <v>726195</v>
      </c>
      <c r="Z2671" s="24">
        <v>8.7799999999999989E-2</v>
      </c>
      <c r="AA2671" s="23">
        <v>2679</v>
      </c>
      <c r="AB2671" s="23">
        <v>250</v>
      </c>
      <c r="AC2671" s="23">
        <v>0</v>
      </c>
      <c r="AD2671" s="23">
        <v>0</v>
      </c>
      <c r="AE2671" s="23">
        <v>51</v>
      </c>
      <c r="AF2671" s="23">
        <v>2980</v>
      </c>
      <c r="AG2671">
        <f t="shared" si="41"/>
        <v>8.0996966392622104E-7</v>
      </c>
    </row>
    <row r="2672" spans="1:33">
      <c r="A2672" t="s">
        <v>145</v>
      </c>
      <c r="B2672" t="s">
        <v>1</v>
      </c>
      <c r="C2672">
        <v>1999</v>
      </c>
      <c r="D2672">
        <v>0</v>
      </c>
      <c r="E2672">
        <v>5.8</v>
      </c>
      <c r="F2672">
        <v>404049</v>
      </c>
      <c r="G2672">
        <v>133864</v>
      </c>
      <c r="H2672">
        <v>159472</v>
      </c>
      <c r="I2672">
        <v>1178</v>
      </c>
      <c r="J2672">
        <v>63223</v>
      </c>
      <c r="K2672">
        <v>761786</v>
      </c>
      <c r="Z2672" s="24">
        <v>8.7799999999999989E-2</v>
      </c>
      <c r="AA2672" s="23">
        <v>8658</v>
      </c>
      <c r="AB2672" s="23">
        <v>7373</v>
      </c>
      <c r="AC2672" s="23">
        <v>1592</v>
      </c>
      <c r="AD2672" s="23">
        <v>0</v>
      </c>
      <c r="AE2672" s="23">
        <v>0</v>
      </c>
      <c r="AF2672" s="23">
        <v>17623</v>
      </c>
      <c r="AG2672">
        <f t="shared" si="41"/>
        <v>4.7899648950912061E-6</v>
      </c>
    </row>
    <row r="2673" spans="1:33">
      <c r="A2673" t="s">
        <v>145</v>
      </c>
      <c r="B2673" t="s">
        <v>1</v>
      </c>
      <c r="C2673">
        <v>2000</v>
      </c>
      <c r="D2673">
        <v>0</v>
      </c>
      <c r="E2673">
        <v>5.74</v>
      </c>
      <c r="F2673">
        <v>398092</v>
      </c>
      <c r="G2673">
        <v>137699</v>
      </c>
      <c r="H2673">
        <v>172036</v>
      </c>
      <c r="I2673">
        <v>1225</v>
      </c>
      <c r="J2673">
        <v>66570</v>
      </c>
      <c r="K2673">
        <v>775622</v>
      </c>
      <c r="Z2673" s="24">
        <v>8.7799999999999989E-2</v>
      </c>
      <c r="AA2673" s="23">
        <v>31180</v>
      </c>
      <c r="AB2673" s="23">
        <v>7072</v>
      </c>
      <c r="AC2673" s="23">
        <v>4970</v>
      </c>
      <c r="AD2673" s="23">
        <v>0</v>
      </c>
      <c r="AE2673" s="23">
        <v>0</v>
      </c>
      <c r="AF2673" s="23">
        <v>43222</v>
      </c>
      <c r="AG2673">
        <f t="shared" si="41"/>
        <v>1.1747821749737961E-5</v>
      </c>
    </row>
    <row r="2674" spans="1:33">
      <c r="A2674" t="s">
        <v>145</v>
      </c>
      <c r="B2674" t="s">
        <v>1</v>
      </c>
      <c r="C2674">
        <v>2001</v>
      </c>
      <c r="D2674">
        <v>0</v>
      </c>
      <c r="E2674">
        <v>4.5</v>
      </c>
      <c r="F2674">
        <v>388640</v>
      </c>
      <c r="G2674">
        <v>135051</v>
      </c>
      <c r="H2674">
        <v>166536</v>
      </c>
      <c r="I2674">
        <v>0</v>
      </c>
      <c r="J2674">
        <v>63180</v>
      </c>
      <c r="K2674">
        <v>753407</v>
      </c>
      <c r="Z2674" s="24">
        <v>8.7799999999999989E-2</v>
      </c>
      <c r="AA2674" s="23">
        <v>26626</v>
      </c>
      <c r="AB2674" s="23">
        <v>3930</v>
      </c>
      <c r="AC2674" s="23">
        <v>1816</v>
      </c>
      <c r="AD2674" s="23">
        <v>0</v>
      </c>
      <c r="AE2674" s="23">
        <v>44786</v>
      </c>
      <c r="AF2674" s="23">
        <v>77158</v>
      </c>
      <c r="AG2674">
        <f t="shared" si="41"/>
        <v>2.097169105007361E-5</v>
      </c>
    </row>
    <row r="2675" spans="1:33">
      <c r="A2675" t="s">
        <v>145</v>
      </c>
      <c r="B2675" t="s">
        <v>1</v>
      </c>
      <c r="C2675">
        <v>2002</v>
      </c>
      <c r="D2675">
        <v>0</v>
      </c>
      <c r="E2675">
        <v>5.57</v>
      </c>
      <c r="F2675">
        <v>383542</v>
      </c>
      <c r="G2675">
        <v>134138</v>
      </c>
      <c r="H2675">
        <v>172514</v>
      </c>
      <c r="I2675">
        <v>0</v>
      </c>
      <c r="J2675">
        <v>61930</v>
      </c>
      <c r="K2675">
        <v>752124</v>
      </c>
      <c r="Z2675" s="24">
        <v>8.7899999999999992E-2</v>
      </c>
      <c r="AA2675" s="23">
        <v>45314</v>
      </c>
      <c r="AB2675" s="23">
        <v>13936</v>
      </c>
      <c r="AC2675" s="23">
        <v>15635</v>
      </c>
      <c r="AD2675" s="23">
        <v>0</v>
      </c>
      <c r="AE2675" s="23">
        <v>15015</v>
      </c>
      <c r="AF2675" s="23">
        <v>89900</v>
      </c>
      <c r="AG2675">
        <f t="shared" si="41"/>
        <v>2.4434990868109822E-5</v>
      </c>
    </row>
    <row r="2676" spans="1:33">
      <c r="A2676" t="s">
        <v>145</v>
      </c>
      <c r="B2676" t="s">
        <v>1</v>
      </c>
      <c r="C2676">
        <v>2003</v>
      </c>
      <c r="D2676">
        <v>0</v>
      </c>
      <c r="E2676">
        <v>6.01</v>
      </c>
      <c r="F2676">
        <v>380946</v>
      </c>
      <c r="G2676">
        <v>203613</v>
      </c>
      <c r="H2676">
        <v>187814</v>
      </c>
      <c r="I2676">
        <v>0</v>
      </c>
      <c r="J2676">
        <v>0</v>
      </c>
      <c r="K2676">
        <v>772373</v>
      </c>
      <c r="Z2676" s="24">
        <v>8.8000000000000009E-2</v>
      </c>
      <c r="AA2676" s="23">
        <v>37079</v>
      </c>
      <c r="AB2676" s="23">
        <v>20672</v>
      </c>
      <c r="AC2676" s="23">
        <v>34503</v>
      </c>
      <c r="AD2676" s="23">
        <v>0</v>
      </c>
      <c r="AE2676" s="23">
        <v>0</v>
      </c>
      <c r="AF2676" s="23">
        <v>92254</v>
      </c>
      <c r="AG2676">
        <f t="shared" si="41"/>
        <v>2.5074812542231406E-5</v>
      </c>
    </row>
    <row r="2677" spans="1:33">
      <c r="A2677" t="s">
        <v>145</v>
      </c>
      <c r="B2677" t="s">
        <v>1</v>
      </c>
      <c r="C2677">
        <v>2004</v>
      </c>
      <c r="D2677">
        <v>0</v>
      </c>
      <c r="E2677">
        <v>4.72</v>
      </c>
      <c r="F2677">
        <v>392013</v>
      </c>
      <c r="G2677">
        <v>209818</v>
      </c>
      <c r="H2677">
        <v>190867</v>
      </c>
      <c r="I2677">
        <v>0</v>
      </c>
      <c r="J2677">
        <v>0</v>
      </c>
      <c r="K2677">
        <v>792698</v>
      </c>
      <c r="Z2677" s="24">
        <v>8.8000000000000009E-2</v>
      </c>
      <c r="AA2677" s="23">
        <v>49952</v>
      </c>
      <c r="AB2677" s="23">
        <v>16497</v>
      </c>
      <c r="AC2677" s="23">
        <v>26092</v>
      </c>
      <c r="AD2677" s="23">
        <v>0</v>
      </c>
      <c r="AE2677" s="23">
        <v>0</v>
      </c>
      <c r="AF2677" s="23">
        <v>92541</v>
      </c>
      <c r="AG2677">
        <f t="shared" si="41"/>
        <v>2.5152819687716918E-5</v>
      </c>
    </row>
    <row r="2678" spans="1:33">
      <c r="A2678" t="s">
        <v>145</v>
      </c>
      <c r="B2678" t="s">
        <v>1</v>
      </c>
      <c r="C2678">
        <v>2005</v>
      </c>
      <c r="D2678">
        <v>0</v>
      </c>
      <c r="E2678">
        <v>6.14</v>
      </c>
      <c r="F2678">
        <v>395293</v>
      </c>
      <c r="G2678">
        <v>212734</v>
      </c>
      <c r="H2678">
        <v>200254</v>
      </c>
      <c r="I2678">
        <v>0</v>
      </c>
      <c r="J2678">
        <v>0</v>
      </c>
      <c r="K2678">
        <v>808281</v>
      </c>
      <c r="Z2678" s="24">
        <v>8.8000000000000009E-2</v>
      </c>
      <c r="AA2678" s="23">
        <v>120681</v>
      </c>
      <c r="AB2678" s="23">
        <v>37078</v>
      </c>
      <c r="AC2678" s="23">
        <v>0</v>
      </c>
      <c r="AD2678" s="23">
        <v>69</v>
      </c>
      <c r="AE2678" s="23">
        <v>8372</v>
      </c>
      <c r="AF2678" s="23">
        <v>166200</v>
      </c>
      <c r="AG2678">
        <f t="shared" si="41"/>
        <v>4.5173475887428838E-5</v>
      </c>
    </row>
    <row r="2679" spans="1:33">
      <c r="A2679" t="s">
        <v>145</v>
      </c>
      <c r="B2679" t="s">
        <v>1</v>
      </c>
      <c r="C2679">
        <v>2006</v>
      </c>
      <c r="D2679">
        <v>0</v>
      </c>
      <c r="E2679">
        <v>5.94</v>
      </c>
      <c r="F2679">
        <v>423026</v>
      </c>
      <c r="G2679">
        <v>218387</v>
      </c>
      <c r="H2679">
        <v>219644</v>
      </c>
      <c r="I2679">
        <v>0</v>
      </c>
      <c r="J2679">
        <v>0</v>
      </c>
      <c r="K2679">
        <v>861057</v>
      </c>
      <c r="Z2679" s="24">
        <v>8.8000000000000009E-2</v>
      </c>
      <c r="AA2679" s="23">
        <v>78956</v>
      </c>
      <c r="AB2679" s="23">
        <v>158020</v>
      </c>
      <c r="AC2679" s="23">
        <v>0</v>
      </c>
      <c r="AD2679" s="23">
        <v>168</v>
      </c>
      <c r="AE2679" s="23">
        <v>8565</v>
      </c>
      <c r="AF2679" s="23">
        <v>245709</v>
      </c>
      <c r="AG2679">
        <f t="shared" si="41"/>
        <v>6.6784173205922088E-5</v>
      </c>
    </row>
    <row r="2680" spans="1:33">
      <c r="A2680" t="s">
        <v>146</v>
      </c>
      <c r="B2680" t="s">
        <v>1</v>
      </c>
      <c r="C2680">
        <v>1988</v>
      </c>
      <c r="D2680">
        <v>0</v>
      </c>
      <c r="E2680">
        <v>9.07</v>
      </c>
      <c r="F2680">
        <v>34728</v>
      </c>
      <c r="G2680">
        <v>13280</v>
      </c>
      <c r="H2680">
        <v>0</v>
      </c>
      <c r="I2680">
        <v>12</v>
      </c>
      <c r="J2680">
        <v>0</v>
      </c>
      <c r="K2680">
        <v>48020</v>
      </c>
      <c r="Z2680" s="24">
        <v>8.8000000000000009E-2</v>
      </c>
      <c r="AA2680" s="23">
        <v>6743955</v>
      </c>
      <c r="AB2680" s="23">
        <v>5698353</v>
      </c>
      <c r="AC2680" s="23">
        <v>9063395</v>
      </c>
      <c r="AD2680" s="23">
        <v>55173</v>
      </c>
      <c r="AE2680" s="23">
        <v>66835</v>
      </c>
      <c r="AF2680" s="23">
        <v>21627711</v>
      </c>
      <c r="AG2680">
        <f t="shared" si="41"/>
        <v>5.8784529564306822E-3</v>
      </c>
    </row>
    <row r="2681" spans="1:33">
      <c r="A2681" t="s">
        <v>146</v>
      </c>
      <c r="B2681" t="s">
        <v>1</v>
      </c>
      <c r="C2681">
        <v>1989</v>
      </c>
      <c r="D2681">
        <v>0</v>
      </c>
      <c r="E2681">
        <v>7.14</v>
      </c>
      <c r="F2681">
        <v>38000</v>
      </c>
      <c r="G2681">
        <v>13000</v>
      </c>
      <c r="H2681">
        <v>0</v>
      </c>
      <c r="I2681">
        <v>1000</v>
      </c>
      <c r="J2681">
        <v>0</v>
      </c>
      <c r="K2681">
        <v>52000</v>
      </c>
      <c r="Z2681" s="24">
        <v>8.8100000000000012E-2</v>
      </c>
      <c r="AA2681" s="23">
        <v>52528</v>
      </c>
      <c r="AB2681" s="23">
        <v>63917</v>
      </c>
      <c r="AC2681" s="23">
        <v>21691</v>
      </c>
      <c r="AD2681" s="23">
        <v>0</v>
      </c>
      <c r="AE2681" s="23">
        <v>0</v>
      </c>
      <c r="AF2681" s="23">
        <v>138136</v>
      </c>
      <c r="AG2681">
        <f t="shared" si="41"/>
        <v>3.7545627347688745E-5</v>
      </c>
    </row>
    <row r="2682" spans="1:33">
      <c r="A2682" t="s">
        <v>146</v>
      </c>
      <c r="B2682" t="s">
        <v>1</v>
      </c>
      <c r="C2682">
        <v>1990</v>
      </c>
      <c r="D2682">
        <v>0</v>
      </c>
      <c r="E2682">
        <v>7.38</v>
      </c>
      <c r="F2682">
        <v>38142</v>
      </c>
      <c r="G2682">
        <v>13571</v>
      </c>
      <c r="H2682">
        <v>0</v>
      </c>
      <c r="I2682">
        <v>11</v>
      </c>
      <c r="J2682">
        <v>0</v>
      </c>
      <c r="K2682">
        <v>51724</v>
      </c>
      <c r="Z2682" s="24">
        <v>8.8100000000000012E-2</v>
      </c>
      <c r="AA2682" s="23">
        <v>261981</v>
      </c>
      <c r="AB2682" s="23">
        <v>388366</v>
      </c>
      <c r="AC2682" s="23">
        <v>136898</v>
      </c>
      <c r="AD2682" s="23">
        <v>0</v>
      </c>
      <c r="AE2682" s="23">
        <v>0</v>
      </c>
      <c r="AF2682" s="23">
        <v>787245</v>
      </c>
      <c r="AG2682">
        <f t="shared" si="41"/>
        <v>2.1397468727436171E-4</v>
      </c>
    </row>
    <row r="2683" spans="1:33">
      <c r="A2683" t="s">
        <v>146</v>
      </c>
      <c r="B2683" t="s">
        <v>1</v>
      </c>
      <c r="C2683">
        <v>1991</v>
      </c>
      <c r="D2683">
        <v>0</v>
      </c>
      <c r="E2683">
        <v>8.09</v>
      </c>
      <c r="F2683">
        <v>41200</v>
      </c>
      <c r="G2683">
        <v>14300</v>
      </c>
      <c r="H2683">
        <v>0</v>
      </c>
      <c r="I2683">
        <v>37</v>
      </c>
      <c r="J2683">
        <v>0</v>
      </c>
      <c r="K2683">
        <v>55537</v>
      </c>
      <c r="Z2683" s="24">
        <v>8.8300000000000003E-2</v>
      </c>
      <c r="AA2683" s="23">
        <v>16517</v>
      </c>
      <c r="AB2683" s="23">
        <v>6698</v>
      </c>
      <c r="AC2683" s="23">
        <v>3192</v>
      </c>
      <c r="AD2683" s="23">
        <v>0</v>
      </c>
      <c r="AE2683" s="23">
        <v>0</v>
      </c>
      <c r="AF2683" s="23">
        <v>26407</v>
      </c>
      <c r="AG2683">
        <f t="shared" si="41"/>
        <v>7.1774727903690328E-6</v>
      </c>
    </row>
    <row r="2684" spans="1:33">
      <c r="A2684" t="s">
        <v>146</v>
      </c>
      <c r="B2684" t="s">
        <v>1</v>
      </c>
      <c r="C2684">
        <v>1992</v>
      </c>
      <c r="D2684">
        <v>0</v>
      </c>
      <c r="E2684">
        <v>8.9</v>
      </c>
      <c r="F2684">
        <v>38823</v>
      </c>
      <c r="G2684">
        <v>13299</v>
      </c>
      <c r="H2684">
        <v>0</v>
      </c>
      <c r="I2684">
        <v>10</v>
      </c>
      <c r="J2684">
        <v>0</v>
      </c>
      <c r="K2684">
        <v>52132</v>
      </c>
      <c r="Z2684" s="24">
        <v>8.8300000000000003E-2</v>
      </c>
      <c r="AA2684" s="23">
        <v>34311</v>
      </c>
      <c r="AB2684" s="23">
        <v>13786</v>
      </c>
      <c r="AC2684" s="23">
        <v>0</v>
      </c>
      <c r="AD2684" s="23">
        <v>0</v>
      </c>
      <c r="AE2684" s="23">
        <v>3217</v>
      </c>
      <c r="AF2684" s="23">
        <v>51314</v>
      </c>
      <c r="AG2684">
        <f t="shared" si="41"/>
        <v>1.3947242729768492E-5</v>
      </c>
    </row>
    <row r="2685" spans="1:33">
      <c r="A2685" t="s">
        <v>146</v>
      </c>
      <c r="B2685" t="s">
        <v>1</v>
      </c>
      <c r="C2685">
        <v>1993</v>
      </c>
      <c r="D2685">
        <v>0</v>
      </c>
      <c r="E2685">
        <v>6.78</v>
      </c>
      <c r="F2685">
        <v>44200</v>
      </c>
      <c r="G2685">
        <v>14400</v>
      </c>
      <c r="H2685">
        <v>0</v>
      </c>
      <c r="I2685">
        <v>100</v>
      </c>
      <c r="J2685">
        <v>0</v>
      </c>
      <c r="K2685">
        <v>58700</v>
      </c>
      <c r="Z2685" s="24">
        <v>8.8300000000000003E-2</v>
      </c>
      <c r="AA2685" s="23">
        <v>1413012</v>
      </c>
      <c r="AB2685" s="23">
        <v>1826432</v>
      </c>
      <c r="AC2685" s="23">
        <v>1274462</v>
      </c>
      <c r="AD2685" s="23">
        <v>10950</v>
      </c>
      <c r="AE2685" s="23">
        <v>0</v>
      </c>
      <c r="AF2685" s="23">
        <v>4524856</v>
      </c>
      <c r="AG2685">
        <f t="shared" si="41"/>
        <v>1.2298644609511895E-3</v>
      </c>
    </row>
    <row r="2686" spans="1:33">
      <c r="A2686" t="s">
        <v>146</v>
      </c>
      <c r="B2686" t="s">
        <v>1</v>
      </c>
      <c r="C2686">
        <v>1994</v>
      </c>
      <c r="D2686">
        <v>0</v>
      </c>
      <c r="E2686">
        <v>7.65</v>
      </c>
      <c r="F2686">
        <v>44400</v>
      </c>
      <c r="G2686">
        <v>14400</v>
      </c>
      <c r="H2686">
        <v>0</v>
      </c>
      <c r="I2686">
        <v>100</v>
      </c>
      <c r="J2686">
        <v>0</v>
      </c>
      <c r="K2686">
        <v>58900</v>
      </c>
      <c r="Z2686" s="24">
        <v>8.8399999999999992E-2</v>
      </c>
      <c r="AA2686" s="23">
        <v>7790</v>
      </c>
      <c r="AB2686" s="23">
        <v>3956</v>
      </c>
      <c r="AC2686" s="23">
        <v>0</v>
      </c>
      <c r="AD2686" s="23">
        <v>430</v>
      </c>
      <c r="AE2686" s="23">
        <v>5456</v>
      </c>
      <c r="AF2686" s="23">
        <v>17632</v>
      </c>
      <c r="AG2686">
        <f t="shared" si="41"/>
        <v>4.792411112197023E-6</v>
      </c>
    </row>
    <row r="2687" spans="1:33">
      <c r="A2687" t="s">
        <v>146</v>
      </c>
      <c r="B2687" t="s">
        <v>1</v>
      </c>
      <c r="C2687">
        <v>1995</v>
      </c>
      <c r="D2687">
        <v>0</v>
      </c>
      <c r="E2687">
        <v>7.25</v>
      </c>
      <c r="F2687">
        <v>44201</v>
      </c>
      <c r="G2687">
        <v>14203</v>
      </c>
      <c r="H2687">
        <v>0</v>
      </c>
      <c r="I2687">
        <v>7</v>
      </c>
      <c r="J2687">
        <v>0</v>
      </c>
      <c r="K2687">
        <v>58411</v>
      </c>
      <c r="Z2687" s="24">
        <v>8.8399999999999992E-2</v>
      </c>
      <c r="AA2687" s="23">
        <v>58908</v>
      </c>
      <c r="AB2687" s="23">
        <v>65130</v>
      </c>
      <c r="AC2687" s="23">
        <v>21899</v>
      </c>
      <c r="AD2687" s="23">
        <v>0</v>
      </c>
      <c r="AE2687" s="23">
        <v>4453</v>
      </c>
      <c r="AF2687" s="23">
        <v>150390</v>
      </c>
      <c r="AG2687">
        <f t="shared" si="41"/>
        <v>4.0876287838209525E-5</v>
      </c>
    </row>
    <row r="2688" spans="1:33">
      <c r="A2688" t="s">
        <v>146</v>
      </c>
      <c r="B2688" t="s">
        <v>1</v>
      </c>
      <c r="C2688">
        <v>1996</v>
      </c>
      <c r="D2688">
        <v>0</v>
      </c>
      <c r="E2688">
        <v>11.67</v>
      </c>
      <c r="F2688">
        <v>47470</v>
      </c>
      <c r="G2688">
        <v>15191</v>
      </c>
      <c r="H2688">
        <v>0</v>
      </c>
      <c r="I2688">
        <v>6</v>
      </c>
      <c r="J2688">
        <v>0</v>
      </c>
      <c r="K2688">
        <v>62667</v>
      </c>
      <c r="Z2688" s="24">
        <v>8.8499999999999995E-2</v>
      </c>
      <c r="AA2688" s="23">
        <v>40566</v>
      </c>
      <c r="AB2688" s="23">
        <v>3236</v>
      </c>
      <c r="AC2688" s="23">
        <v>0</v>
      </c>
      <c r="AD2688" s="23">
        <v>0</v>
      </c>
      <c r="AE2688" s="23">
        <v>4471</v>
      </c>
      <c r="AF2688" s="23">
        <v>48273</v>
      </c>
      <c r="AG2688">
        <f t="shared" si="41"/>
        <v>1.3120693149902841E-5</v>
      </c>
    </row>
    <row r="2689" spans="1:33">
      <c r="A2689" t="s">
        <v>146</v>
      </c>
      <c r="B2689" t="s">
        <v>1</v>
      </c>
      <c r="C2689">
        <v>1997</v>
      </c>
      <c r="D2689">
        <v>0</v>
      </c>
      <c r="E2689">
        <v>8.1</v>
      </c>
      <c r="F2689">
        <v>45477</v>
      </c>
      <c r="G2689">
        <v>14292</v>
      </c>
      <c r="H2689">
        <v>0</v>
      </c>
      <c r="I2689">
        <v>5</v>
      </c>
      <c r="J2689">
        <v>0</v>
      </c>
      <c r="K2689">
        <v>59774</v>
      </c>
      <c r="Z2689" s="24">
        <v>8.8499999999999995E-2</v>
      </c>
      <c r="AA2689" s="23">
        <v>39097</v>
      </c>
      <c r="AB2689" s="23">
        <v>25137</v>
      </c>
      <c r="AC2689" s="23">
        <v>1072</v>
      </c>
      <c r="AD2689" s="23">
        <v>0</v>
      </c>
      <c r="AE2689" s="23">
        <v>0</v>
      </c>
      <c r="AF2689" s="23">
        <v>65306</v>
      </c>
      <c r="AG2689">
        <f t="shared" si="41"/>
        <v>1.775029492361268E-5</v>
      </c>
    </row>
    <row r="2690" spans="1:33">
      <c r="A2690" t="s">
        <v>146</v>
      </c>
      <c r="B2690" t="s">
        <v>1</v>
      </c>
      <c r="C2690">
        <v>1998</v>
      </c>
      <c r="D2690">
        <v>0</v>
      </c>
      <c r="E2690">
        <v>7.91</v>
      </c>
      <c r="F2690">
        <v>45544</v>
      </c>
      <c r="G2690">
        <v>14003</v>
      </c>
      <c r="H2690">
        <v>0</v>
      </c>
      <c r="I2690">
        <v>14</v>
      </c>
      <c r="J2690">
        <v>0</v>
      </c>
      <c r="K2690">
        <v>59561</v>
      </c>
      <c r="Z2690" s="24">
        <v>8.8499999999999995E-2</v>
      </c>
      <c r="AA2690" s="23">
        <v>130000</v>
      </c>
      <c r="AB2690" s="23">
        <v>31000</v>
      </c>
      <c r="AC2690" s="23">
        <v>26000</v>
      </c>
      <c r="AD2690" s="23">
        <v>130</v>
      </c>
      <c r="AE2690" s="23">
        <v>67000</v>
      </c>
      <c r="AF2690" s="23">
        <v>254130</v>
      </c>
      <c r="AG2690">
        <f t="shared" si="41"/>
        <v>6.9073017011265288E-5</v>
      </c>
    </row>
    <row r="2691" spans="1:33">
      <c r="A2691" t="s">
        <v>146</v>
      </c>
      <c r="B2691" t="s">
        <v>1</v>
      </c>
      <c r="C2691">
        <v>1999</v>
      </c>
      <c r="D2691">
        <v>0</v>
      </c>
      <c r="E2691">
        <v>8.0500000000000007</v>
      </c>
      <c r="F2691">
        <v>49531</v>
      </c>
      <c r="G2691">
        <v>14867</v>
      </c>
      <c r="H2691">
        <v>0</v>
      </c>
      <c r="I2691">
        <v>7</v>
      </c>
      <c r="J2691">
        <v>0</v>
      </c>
      <c r="K2691">
        <v>64405</v>
      </c>
      <c r="Z2691" s="24">
        <v>8.8599999999999998E-2</v>
      </c>
      <c r="AA2691" s="23">
        <v>2112</v>
      </c>
      <c r="AB2691" s="23">
        <v>505</v>
      </c>
      <c r="AC2691" s="23">
        <v>102</v>
      </c>
      <c r="AD2691" s="23">
        <v>0</v>
      </c>
      <c r="AE2691" s="23">
        <v>14306</v>
      </c>
      <c r="AF2691" s="23">
        <v>17025</v>
      </c>
      <c r="AG2691">
        <f t="shared" ref="AG2691:AG2754" si="42">AF2691/AF$3340</f>
        <v>4.6274273585046685E-6</v>
      </c>
    </row>
    <row r="2692" spans="1:33">
      <c r="A2692" t="s">
        <v>146</v>
      </c>
      <c r="B2692" t="s">
        <v>1</v>
      </c>
      <c r="C2692">
        <v>2000</v>
      </c>
      <c r="D2692">
        <v>0</v>
      </c>
      <c r="E2692">
        <v>9.5500000000000007</v>
      </c>
      <c r="F2692">
        <v>48289</v>
      </c>
      <c r="G2692">
        <v>14329</v>
      </c>
      <c r="H2692">
        <v>0</v>
      </c>
      <c r="I2692">
        <v>0</v>
      </c>
      <c r="J2692">
        <v>0</v>
      </c>
      <c r="K2692">
        <v>62618</v>
      </c>
      <c r="Z2692" s="24">
        <v>8.8599999999999998E-2</v>
      </c>
      <c r="AA2692" s="23">
        <v>18131</v>
      </c>
      <c r="AB2692" s="23">
        <v>18944</v>
      </c>
      <c r="AC2692" s="23">
        <v>0</v>
      </c>
      <c r="AD2692" s="23">
        <v>0</v>
      </c>
      <c r="AE2692" s="23">
        <v>0</v>
      </c>
      <c r="AF2692" s="23">
        <v>37075</v>
      </c>
      <c r="AG2692">
        <f t="shared" si="42"/>
        <v>1.0077055466464646E-5</v>
      </c>
    </row>
    <row r="2693" spans="1:33">
      <c r="A2693" t="s">
        <v>146</v>
      </c>
      <c r="B2693" t="s">
        <v>1</v>
      </c>
      <c r="C2693">
        <v>2001</v>
      </c>
      <c r="D2693">
        <v>0</v>
      </c>
      <c r="E2693">
        <v>7.98</v>
      </c>
      <c r="F2693">
        <v>46642</v>
      </c>
      <c r="G2693">
        <v>13378</v>
      </c>
      <c r="H2693">
        <v>0</v>
      </c>
      <c r="I2693">
        <v>0</v>
      </c>
      <c r="J2693">
        <v>0</v>
      </c>
      <c r="K2693">
        <v>60020</v>
      </c>
      <c r="Z2693" s="24">
        <v>8.8599999999999998E-2</v>
      </c>
      <c r="AA2693" s="23">
        <v>25166</v>
      </c>
      <c r="AB2693" s="23">
        <v>7403</v>
      </c>
      <c r="AC2693" s="23">
        <v>4377</v>
      </c>
      <c r="AD2693" s="23">
        <v>144</v>
      </c>
      <c r="AE2693" s="23">
        <v>2860</v>
      </c>
      <c r="AF2693" s="23">
        <v>39950</v>
      </c>
      <c r="AG2693">
        <f t="shared" si="42"/>
        <v>1.0858485930822997E-5</v>
      </c>
    </row>
    <row r="2694" spans="1:33">
      <c r="A2694" t="s">
        <v>146</v>
      </c>
      <c r="B2694" t="s">
        <v>1</v>
      </c>
      <c r="C2694">
        <v>2002</v>
      </c>
      <c r="D2694">
        <v>0</v>
      </c>
      <c r="E2694">
        <v>10.45</v>
      </c>
      <c r="F2694">
        <v>46000</v>
      </c>
      <c r="G2694">
        <v>13000</v>
      </c>
      <c r="H2694">
        <v>0</v>
      </c>
      <c r="I2694">
        <v>0</v>
      </c>
      <c r="J2694">
        <v>0</v>
      </c>
      <c r="K2694">
        <v>59000</v>
      </c>
      <c r="Z2694" s="24">
        <v>8.8599999999999998E-2</v>
      </c>
      <c r="AA2694" s="23">
        <v>30261</v>
      </c>
      <c r="AB2694" s="23">
        <v>17778</v>
      </c>
      <c r="AC2694" s="23">
        <v>32304</v>
      </c>
      <c r="AD2694" s="23">
        <v>0</v>
      </c>
      <c r="AE2694" s="23">
        <v>0</v>
      </c>
      <c r="AF2694" s="23">
        <v>80343</v>
      </c>
      <c r="AG2694">
        <f t="shared" si="42"/>
        <v>2.183738010363234E-5</v>
      </c>
    </row>
    <row r="2695" spans="1:33">
      <c r="A2695" t="s">
        <v>146</v>
      </c>
      <c r="B2695" t="s">
        <v>1</v>
      </c>
      <c r="C2695">
        <v>2003</v>
      </c>
      <c r="D2695">
        <v>0</v>
      </c>
      <c r="E2695">
        <v>10.74</v>
      </c>
      <c r="F2695">
        <v>46560</v>
      </c>
      <c r="G2695">
        <v>11760</v>
      </c>
      <c r="H2695">
        <v>0</v>
      </c>
      <c r="I2695">
        <v>0</v>
      </c>
      <c r="J2695">
        <v>0</v>
      </c>
      <c r="K2695">
        <v>58320</v>
      </c>
      <c r="Z2695" s="24">
        <v>8.8599999999999998E-2</v>
      </c>
      <c r="AA2695" s="23">
        <v>78642</v>
      </c>
      <c r="AB2695" s="23">
        <v>39740</v>
      </c>
      <c r="AC2695" s="23">
        <v>0</v>
      </c>
      <c r="AD2695" s="23">
        <v>121</v>
      </c>
      <c r="AE2695" s="23">
        <v>0</v>
      </c>
      <c r="AF2695" s="23">
        <v>118503</v>
      </c>
      <c r="AG2695">
        <f t="shared" si="42"/>
        <v>3.2209340632298311E-5</v>
      </c>
    </row>
    <row r="2696" spans="1:33">
      <c r="A2696" t="s">
        <v>146</v>
      </c>
      <c r="B2696" t="s">
        <v>1</v>
      </c>
      <c r="C2696">
        <v>2004</v>
      </c>
      <c r="D2696">
        <v>0</v>
      </c>
      <c r="E2696">
        <v>8.76</v>
      </c>
      <c r="F2696">
        <v>46295</v>
      </c>
      <c r="G2696">
        <v>13803</v>
      </c>
      <c r="H2696">
        <v>0</v>
      </c>
      <c r="I2696">
        <v>0</v>
      </c>
      <c r="J2696">
        <v>0</v>
      </c>
      <c r="K2696">
        <v>60098</v>
      </c>
      <c r="Z2696" s="24">
        <v>8.8599999999999998E-2</v>
      </c>
      <c r="AA2696" s="23">
        <v>135495</v>
      </c>
      <c r="AB2696" s="23">
        <v>17360</v>
      </c>
      <c r="AC2696" s="23">
        <v>11878</v>
      </c>
      <c r="AD2696" s="23">
        <v>131</v>
      </c>
      <c r="AE2696" s="23">
        <v>5801</v>
      </c>
      <c r="AF2696" s="23">
        <v>170665</v>
      </c>
      <c r="AG2696">
        <f t="shared" si="42"/>
        <v>4.6387071373814934E-5</v>
      </c>
    </row>
    <row r="2697" spans="1:33">
      <c r="A2697" t="s">
        <v>146</v>
      </c>
      <c r="B2697" t="s">
        <v>1</v>
      </c>
      <c r="C2697">
        <v>2005</v>
      </c>
      <c r="D2697">
        <v>0</v>
      </c>
      <c r="E2697">
        <v>9.18</v>
      </c>
      <c r="F2697">
        <v>47960</v>
      </c>
      <c r="G2697">
        <v>13865</v>
      </c>
      <c r="H2697">
        <v>0</v>
      </c>
      <c r="I2697">
        <v>0</v>
      </c>
      <c r="J2697">
        <v>0</v>
      </c>
      <c r="K2697">
        <v>61825</v>
      </c>
      <c r="Z2697" s="24">
        <v>8.8699999999999987E-2</v>
      </c>
      <c r="AA2697" s="23">
        <v>5023</v>
      </c>
      <c r="AB2697" s="23">
        <v>2085</v>
      </c>
      <c r="AC2697" s="23">
        <v>0</v>
      </c>
      <c r="AD2697" s="23">
        <v>0</v>
      </c>
      <c r="AE2697" s="23">
        <v>631</v>
      </c>
      <c r="AF2697" s="23">
        <v>7739</v>
      </c>
      <c r="AG2697">
        <f t="shared" si="42"/>
        <v>2.1034749091023574E-6</v>
      </c>
    </row>
    <row r="2698" spans="1:33">
      <c r="A2698" t="s">
        <v>146</v>
      </c>
      <c r="B2698" t="s">
        <v>1</v>
      </c>
      <c r="C2698">
        <v>2006</v>
      </c>
      <c r="D2698">
        <v>0</v>
      </c>
      <c r="E2698">
        <v>9.42</v>
      </c>
      <c r="F2698">
        <v>51316</v>
      </c>
      <c r="G2698">
        <v>15945</v>
      </c>
      <c r="H2698">
        <v>0</v>
      </c>
      <c r="I2698">
        <v>0</v>
      </c>
      <c r="J2698">
        <v>0</v>
      </c>
      <c r="K2698">
        <v>67261</v>
      </c>
      <c r="Z2698" s="24">
        <v>8.8699999999999987E-2</v>
      </c>
      <c r="AA2698" s="23">
        <v>5023</v>
      </c>
      <c r="AB2698" s="23">
        <v>2085</v>
      </c>
      <c r="AC2698" s="23">
        <v>0</v>
      </c>
      <c r="AD2698" s="23">
        <v>0</v>
      </c>
      <c r="AE2698" s="23">
        <v>631</v>
      </c>
      <c r="AF2698" s="23">
        <v>7739</v>
      </c>
      <c r="AG2698">
        <f t="shared" si="42"/>
        <v>2.1034749091023574E-6</v>
      </c>
    </row>
    <row r="2699" spans="1:33">
      <c r="A2699" t="s">
        <v>147</v>
      </c>
      <c r="B2699" t="s">
        <v>1</v>
      </c>
      <c r="C2699">
        <v>1988</v>
      </c>
      <c r="D2699">
        <v>0</v>
      </c>
      <c r="E2699">
        <v>2.7</v>
      </c>
      <c r="F2699">
        <v>222682</v>
      </c>
      <c r="G2699">
        <v>177495</v>
      </c>
      <c r="H2699">
        <v>57112</v>
      </c>
      <c r="I2699">
        <v>2043</v>
      </c>
      <c r="J2699">
        <v>50122</v>
      </c>
      <c r="K2699">
        <v>509454</v>
      </c>
      <c r="Z2699" s="24">
        <v>8.8699999999999987E-2</v>
      </c>
      <c r="AA2699" s="23">
        <v>22914</v>
      </c>
      <c r="AB2699" s="23">
        <v>4922</v>
      </c>
      <c r="AC2699" s="23">
        <v>1116</v>
      </c>
      <c r="AD2699" s="23">
        <v>99</v>
      </c>
      <c r="AE2699" s="23">
        <v>1702</v>
      </c>
      <c r="AF2699" s="23">
        <v>30753</v>
      </c>
      <c r="AG2699">
        <f t="shared" si="42"/>
        <v>8.3587238505782135E-6</v>
      </c>
    </row>
    <row r="2700" spans="1:33">
      <c r="A2700" t="s">
        <v>147</v>
      </c>
      <c r="B2700" t="s">
        <v>1</v>
      </c>
      <c r="C2700">
        <v>1989</v>
      </c>
      <c r="D2700">
        <v>0</v>
      </c>
      <c r="E2700">
        <v>4.7300000000000004</v>
      </c>
      <c r="F2700">
        <v>234224</v>
      </c>
      <c r="G2700">
        <v>176388</v>
      </c>
      <c r="H2700">
        <v>49328</v>
      </c>
      <c r="I2700">
        <v>2028</v>
      </c>
      <c r="J2700">
        <v>53162</v>
      </c>
      <c r="K2700">
        <v>515130</v>
      </c>
      <c r="Z2700" s="24">
        <v>8.8699999999999987E-2</v>
      </c>
      <c r="AA2700" s="23">
        <v>30341</v>
      </c>
      <c r="AB2700" s="23">
        <v>15887</v>
      </c>
      <c r="AC2700" s="23">
        <v>17758</v>
      </c>
      <c r="AD2700" s="23">
        <v>0</v>
      </c>
      <c r="AE2700" s="23">
        <v>0</v>
      </c>
      <c r="AF2700" s="23">
        <v>63986</v>
      </c>
      <c r="AG2700">
        <f t="shared" si="42"/>
        <v>1.7391516414759456E-5</v>
      </c>
    </row>
    <row r="2701" spans="1:33">
      <c r="A2701" t="s">
        <v>147</v>
      </c>
      <c r="B2701" t="s">
        <v>1</v>
      </c>
      <c r="C2701">
        <v>1990</v>
      </c>
      <c r="D2701">
        <v>0</v>
      </c>
      <c r="E2701">
        <v>6.79</v>
      </c>
      <c r="F2701">
        <v>229311</v>
      </c>
      <c r="G2701">
        <v>173787</v>
      </c>
      <c r="H2701">
        <v>50525</v>
      </c>
      <c r="I2701">
        <v>2001</v>
      </c>
      <c r="J2701">
        <v>47429</v>
      </c>
      <c r="K2701">
        <v>503053</v>
      </c>
      <c r="Z2701" s="24">
        <v>8.8699999999999987E-2</v>
      </c>
      <c r="AA2701" s="23">
        <v>86531</v>
      </c>
      <c r="AB2701" s="23">
        <v>17134</v>
      </c>
      <c r="AC2701" s="23">
        <v>10002</v>
      </c>
      <c r="AD2701" s="23">
        <v>0</v>
      </c>
      <c r="AE2701" s="23">
        <v>5610</v>
      </c>
      <c r="AF2701" s="23">
        <v>119277</v>
      </c>
      <c r="AG2701">
        <f t="shared" si="42"/>
        <v>3.2419715303398614E-5</v>
      </c>
    </row>
    <row r="2702" spans="1:33">
      <c r="A2702" t="s">
        <v>147</v>
      </c>
      <c r="B2702" t="s">
        <v>1</v>
      </c>
      <c r="C2702">
        <v>1991</v>
      </c>
      <c r="D2702">
        <v>0</v>
      </c>
      <c r="E2702">
        <v>3.35</v>
      </c>
      <c r="F2702">
        <v>249314</v>
      </c>
      <c r="G2702">
        <v>169415</v>
      </c>
      <c r="H2702">
        <v>51804</v>
      </c>
      <c r="I2702">
        <v>1985</v>
      </c>
      <c r="J2702">
        <v>57891</v>
      </c>
      <c r="K2702">
        <v>530409</v>
      </c>
      <c r="Z2702" s="24">
        <v>8.8800000000000004E-2</v>
      </c>
      <c r="AA2702" s="23">
        <v>2382</v>
      </c>
      <c r="AB2702" s="23">
        <v>295</v>
      </c>
      <c r="AC2702" s="23">
        <v>0</v>
      </c>
      <c r="AD2702" s="23">
        <v>0</v>
      </c>
      <c r="AE2702" s="23">
        <v>21</v>
      </c>
      <c r="AF2702" s="23">
        <v>2698</v>
      </c>
      <c r="AG2702">
        <f t="shared" si="42"/>
        <v>7.3332152794394102E-7</v>
      </c>
    </row>
    <row r="2703" spans="1:33">
      <c r="A2703" t="s">
        <v>147</v>
      </c>
      <c r="B2703" t="s">
        <v>1</v>
      </c>
      <c r="C2703">
        <v>1992</v>
      </c>
      <c r="D2703">
        <v>0</v>
      </c>
      <c r="E2703">
        <v>7.87</v>
      </c>
      <c r="F2703">
        <v>236707</v>
      </c>
      <c r="G2703">
        <v>170837</v>
      </c>
      <c r="H2703">
        <v>59156</v>
      </c>
      <c r="I2703">
        <v>2001</v>
      </c>
      <c r="J2703">
        <v>62335</v>
      </c>
      <c r="K2703">
        <v>531036</v>
      </c>
      <c r="Z2703" s="24">
        <v>8.8800000000000004E-2</v>
      </c>
      <c r="AA2703" s="23">
        <v>8170</v>
      </c>
      <c r="AB2703" s="23">
        <v>3351</v>
      </c>
      <c r="AC2703" s="23">
        <v>29</v>
      </c>
      <c r="AD2703" s="23">
        <v>96</v>
      </c>
      <c r="AE2703" s="23">
        <v>1800</v>
      </c>
      <c r="AF2703" s="23">
        <v>13446</v>
      </c>
      <c r="AG2703">
        <f t="shared" si="42"/>
        <v>3.6546483560912642E-6</v>
      </c>
    </row>
    <row r="2704" spans="1:33">
      <c r="A2704" t="s">
        <v>147</v>
      </c>
      <c r="B2704" t="s">
        <v>1</v>
      </c>
      <c r="C2704">
        <v>1993</v>
      </c>
      <c r="D2704">
        <v>0</v>
      </c>
      <c r="E2704">
        <v>5.21</v>
      </c>
      <c r="F2704">
        <v>277576</v>
      </c>
      <c r="G2704">
        <v>183913</v>
      </c>
      <c r="H2704">
        <v>71331</v>
      </c>
      <c r="I2704">
        <v>2000</v>
      </c>
      <c r="J2704">
        <v>49246</v>
      </c>
      <c r="K2704">
        <v>584066</v>
      </c>
      <c r="Z2704" s="24">
        <v>8.8800000000000004E-2</v>
      </c>
      <c r="AA2704" s="23">
        <v>30604</v>
      </c>
      <c r="AB2704" s="23">
        <v>29178</v>
      </c>
      <c r="AC2704" s="23">
        <v>13218</v>
      </c>
      <c r="AD2704" s="23">
        <v>456</v>
      </c>
      <c r="AE2704" s="23">
        <v>0</v>
      </c>
      <c r="AF2704" s="23">
        <v>73456</v>
      </c>
      <c r="AG2704">
        <f t="shared" si="42"/>
        <v>1.99654804138807E-5</v>
      </c>
    </row>
    <row r="2705" spans="1:33">
      <c r="A2705" t="s">
        <v>147</v>
      </c>
      <c r="B2705" t="s">
        <v>1</v>
      </c>
      <c r="C2705">
        <v>1994</v>
      </c>
      <c r="D2705">
        <v>0</v>
      </c>
      <c r="E2705">
        <v>6.51</v>
      </c>
      <c r="F2705">
        <v>261277</v>
      </c>
      <c r="G2705">
        <v>184593</v>
      </c>
      <c r="H2705">
        <v>53985</v>
      </c>
      <c r="I2705">
        <v>2002</v>
      </c>
      <c r="J2705">
        <v>64807</v>
      </c>
      <c r="K2705">
        <v>566664</v>
      </c>
      <c r="Z2705" s="24">
        <v>8.8900000000000007E-2</v>
      </c>
      <c r="AA2705" s="23">
        <v>76943</v>
      </c>
      <c r="AB2705" s="23">
        <v>6898</v>
      </c>
      <c r="AC2705" s="23">
        <v>0</v>
      </c>
      <c r="AD2705" s="23">
        <v>0</v>
      </c>
      <c r="AE2705" s="23">
        <v>38808</v>
      </c>
      <c r="AF2705" s="23">
        <v>122649</v>
      </c>
      <c r="AG2705">
        <f t="shared" si="42"/>
        <v>3.3336231312378215E-5</v>
      </c>
    </row>
    <row r="2706" spans="1:33">
      <c r="A2706" t="s">
        <v>147</v>
      </c>
      <c r="B2706" t="s">
        <v>1</v>
      </c>
      <c r="C2706">
        <v>1995</v>
      </c>
      <c r="D2706">
        <v>0</v>
      </c>
      <c r="E2706">
        <v>5.55</v>
      </c>
      <c r="F2706">
        <v>273598</v>
      </c>
      <c r="G2706">
        <v>187859</v>
      </c>
      <c r="H2706">
        <v>45903</v>
      </c>
      <c r="I2706">
        <v>2050</v>
      </c>
      <c r="J2706">
        <v>61125</v>
      </c>
      <c r="K2706">
        <v>570535</v>
      </c>
      <c r="Z2706" s="24">
        <v>8.8900000000000007E-2</v>
      </c>
      <c r="AA2706" s="23">
        <v>73194</v>
      </c>
      <c r="AB2706" s="23">
        <v>45970</v>
      </c>
      <c r="AC2706" s="23">
        <v>0</v>
      </c>
      <c r="AD2706" s="23">
        <v>89</v>
      </c>
      <c r="AE2706" s="23">
        <v>45108</v>
      </c>
      <c r="AF2706" s="23">
        <v>164361</v>
      </c>
      <c r="AG2706">
        <f t="shared" si="42"/>
        <v>4.467363219214014E-5</v>
      </c>
    </row>
    <row r="2707" spans="1:33">
      <c r="A2707" t="s">
        <v>147</v>
      </c>
      <c r="B2707" t="s">
        <v>1</v>
      </c>
      <c r="C2707">
        <v>1996</v>
      </c>
      <c r="D2707">
        <v>0</v>
      </c>
      <c r="E2707">
        <v>9.99</v>
      </c>
      <c r="F2707">
        <v>296045</v>
      </c>
      <c r="G2707">
        <v>195875</v>
      </c>
      <c r="H2707">
        <v>42887</v>
      </c>
      <c r="I2707">
        <v>2069</v>
      </c>
      <c r="J2707">
        <v>60617</v>
      </c>
      <c r="K2707">
        <v>597493</v>
      </c>
      <c r="Z2707" s="24">
        <v>8.8900000000000007E-2</v>
      </c>
      <c r="AA2707" s="23">
        <v>4426976</v>
      </c>
      <c r="AB2707" s="23">
        <v>3511236</v>
      </c>
      <c r="AC2707" s="23">
        <v>5041819</v>
      </c>
      <c r="AD2707" s="23">
        <v>0</v>
      </c>
      <c r="AE2707" s="23">
        <v>0</v>
      </c>
      <c r="AF2707" s="23">
        <v>12980031</v>
      </c>
      <c r="AG2707">
        <f t="shared" si="42"/>
        <v>3.5279970962489699E-3</v>
      </c>
    </row>
    <row r="2708" spans="1:33">
      <c r="A2708" t="s">
        <v>147</v>
      </c>
      <c r="B2708" t="s">
        <v>1</v>
      </c>
      <c r="C2708">
        <v>1997</v>
      </c>
      <c r="D2708">
        <v>0</v>
      </c>
      <c r="E2708">
        <v>4.97</v>
      </c>
      <c r="F2708">
        <v>298524</v>
      </c>
      <c r="G2708">
        <v>199809</v>
      </c>
      <c r="H2708">
        <v>51704</v>
      </c>
      <c r="I2708">
        <v>2066</v>
      </c>
      <c r="J2708">
        <v>52267</v>
      </c>
      <c r="K2708">
        <v>604370</v>
      </c>
      <c r="Z2708" s="24">
        <v>8.900000000000001E-2</v>
      </c>
      <c r="AA2708" s="23">
        <v>26064</v>
      </c>
      <c r="AB2708" s="23">
        <v>3744</v>
      </c>
      <c r="AC2708" s="23">
        <v>0</v>
      </c>
      <c r="AD2708" s="23">
        <v>0</v>
      </c>
      <c r="AE2708" s="23">
        <v>2904</v>
      </c>
      <c r="AF2708" s="23">
        <v>32712</v>
      </c>
      <c r="AG2708">
        <f t="shared" si="42"/>
        <v>8.8911837739444773E-6</v>
      </c>
    </row>
    <row r="2709" spans="1:33">
      <c r="A2709" t="s">
        <v>147</v>
      </c>
      <c r="B2709" t="s">
        <v>1</v>
      </c>
      <c r="C2709">
        <v>1998</v>
      </c>
      <c r="D2709">
        <v>0</v>
      </c>
      <c r="E2709">
        <v>5.83</v>
      </c>
      <c r="F2709">
        <v>276817</v>
      </c>
      <c r="G2709">
        <v>196394</v>
      </c>
      <c r="H2709">
        <v>44734</v>
      </c>
      <c r="I2709">
        <v>2077</v>
      </c>
      <c r="J2709">
        <v>67324</v>
      </c>
      <c r="K2709">
        <v>587346</v>
      </c>
      <c r="Z2709" s="24">
        <v>8.900000000000001E-2</v>
      </c>
      <c r="AA2709" s="23">
        <v>38823</v>
      </c>
      <c r="AB2709" s="23">
        <v>13299</v>
      </c>
      <c r="AC2709" s="23">
        <v>0</v>
      </c>
      <c r="AD2709" s="23">
        <v>10</v>
      </c>
      <c r="AE2709" s="23">
        <v>0</v>
      </c>
      <c r="AF2709" s="23">
        <v>52132</v>
      </c>
      <c r="AG2709">
        <f t="shared" si="42"/>
        <v>1.4169576684497233E-5</v>
      </c>
    </row>
    <row r="2710" spans="1:33">
      <c r="A2710" t="s">
        <v>147</v>
      </c>
      <c r="B2710" t="s">
        <v>1</v>
      </c>
      <c r="C2710">
        <v>1999</v>
      </c>
      <c r="D2710">
        <v>0</v>
      </c>
      <c r="E2710">
        <v>5.0599999999999996</v>
      </c>
      <c r="F2710">
        <v>284172</v>
      </c>
      <c r="G2710">
        <v>204817</v>
      </c>
      <c r="H2710">
        <v>46312</v>
      </c>
      <c r="I2710">
        <v>1631</v>
      </c>
      <c r="J2710">
        <v>65956</v>
      </c>
      <c r="K2710">
        <v>602888</v>
      </c>
      <c r="Z2710" s="24">
        <v>8.900000000000001E-2</v>
      </c>
      <c r="AA2710" s="23">
        <v>55101</v>
      </c>
      <c r="AB2710" s="23">
        <v>13512</v>
      </c>
      <c r="AC2710" s="23">
        <v>0</v>
      </c>
      <c r="AD2710" s="23">
        <v>744</v>
      </c>
      <c r="AE2710" s="23">
        <v>10226</v>
      </c>
      <c r="AF2710" s="23">
        <v>79583</v>
      </c>
      <c r="AG2710">
        <f t="shared" si="42"/>
        <v>2.1630810659141091E-5</v>
      </c>
    </row>
    <row r="2711" spans="1:33">
      <c r="A2711" t="s">
        <v>147</v>
      </c>
      <c r="B2711" t="s">
        <v>1</v>
      </c>
      <c r="C2711">
        <v>2000</v>
      </c>
      <c r="D2711">
        <v>0</v>
      </c>
      <c r="E2711">
        <v>7.55</v>
      </c>
      <c r="F2711">
        <v>285726</v>
      </c>
      <c r="G2711">
        <v>205052</v>
      </c>
      <c r="H2711">
        <v>42612</v>
      </c>
      <c r="I2711">
        <v>1322</v>
      </c>
      <c r="J2711">
        <v>71463</v>
      </c>
      <c r="K2711">
        <v>606175</v>
      </c>
      <c r="Z2711" s="24">
        <v>8.900000000000001E-2</v>
      </c>
      <c r="AA2711" s="23">
        <v>104445</v>
      </c>
      <c r="AB2711" s="23">
        <v>31067</v>
      </c>
      <c r="AC2711" s="23">
        <v>0</v>
      </c>
      <c r="AD2711" s="23">
        <v>2597</v>
      </c>
      <c r="AE2711" s="23">
        <v>12052</v>
      </c>
      <c r="AF2711" s="23">
        <v>150161</v>
      </c>
      <c r="AG2711">
        <f t="shared" si="42"/>
        <v>4.0814045202961504E-5</v>
      </c>
    </row>
    <row r="2712" spans="1:33">
      <c r="A2712" t="s">
        <v>147</v>
      </c>
      <c r="B2712" t="s">
        <v>1</v>
      </c>
      <c r="C2712">
        <v>2001</v>
      </c>
      <c r="D2712">
        <v>0</v>
      </c>
      <c r="E2712">
        <v>3.48</v>
      </c>
      <c r="F2712">
        <v>281614</v>
      </c>
      <c r="G2712">
        <v>199134</v>
      </c>
      <c r="H2712">
        <v>37488</v>
      </c>
      <c r="I2712">
        <v>0</v>
      </c>
      <c r="J2712">
        <v>64538</v>
      </c>
      <c r="K2712">
        <v>582774</v>
      </c>
      <c r="Z2712" s="24">
        <v>8.900000000000001E-2</v>
      </c>
      <c r="AA2712" s="23">
        <v>70525</v>
      </c>
      <c r="AB2712" s="23">
        <v>64792</v>
      </c>
      <c r="AC2712" s="23">
        <v>22323</v>
      </c>
      <c r="AD2712" s="23">
        <v>0</v>
      </c>
      <c r="AE2712" s="23">
        <v>0</v>
      </c>
      <c r="AF2712" s="23">
        <v>157640</v>
      </c>
      <c r="AG2712">
        <f t="shared" si="42"/>
        <v>4.2846851617895801E-5</v>
      </c>
    </row>
    <row r="2713" spans="1:33">
      <c r="A2713" t="s">
        <v>147</v>
      </c>
      <c r="B2713" t="s">
        <v>1</v>
      </c>
      <c r="C2713">
        <v>2002</v>
      </c>
      <c r="D2713">
        <v>0</v>
      </c>
      <c r="E2713">
        <v>4.13</v>
      </c>
      <c r="F2713">
        <v>261205</v>
      </c>
      <c r="G2713">
        <v>183677</v>
      </c>
      <c r="H2713">
        <v>35164</v>
      </c>
      <c r="I2713">
        <v>0</v>
      </c>
      <c r="J2713">
        <v>70686</v>
      </c>
      <c r="K2713">
        <v>550732</v>
      </c>
      <c r="Z2713" s="24">
        <v>8.9099999999999999E-2</v>
      </c>
      <c r="AA2713" s="23">
        <v>2228</v>
      </c>
      <c r="AB2713" s="23">
        <v>2139</v>
      </c>
      <c r="AC2713" s="23">
        <v>19805</v>
      </c>
      <c r="AD2713" s="23">
        <v>0</v>
      </c>
      <c r="AE2713" s="23">
        <v>0</v>
      </c>
      <c r="AF2713" s="23">
        <v>24172</v>
      </c>
      <c r="AG2713">
        <f t="shared" si="42"/>
        <v>6.5699955424243668E-6</v>
      </c>
    </row>
    <row r="2714" spans="1:33">
      <c r="A2714" t="s">
        <v>147</v>
      </c>
      <c r="B2714" t="s">
        <v>1</v>
      </c>
      <c r="C2714">
        <v>2003</v>
      </c>
      <c r="D2714">
        <v>0</v>
      </c>
      <c r="E2714">
        <v>6.15</v>
      </c>
      <c r="F2714">
        <v>252535</v>
      </c>
      <c r="G2714">
        <v>255678</v>
      </c>
      <c r="H2714">
        <v>32287</v>
      </c>
      <c r="I2714">
        <v>0</v>
      </c>
      <c r="J2714">
        <v>0</v>
      </c>
      <c r="K2714">
        <v>540500</v>
      </c>
      <c r="Z2714" s="24">
        <v>8.9099999999999999E-2</v>
      </c>
      <c r="AA2714" s="23">
        <v>46107</v>
      </c>
      <c r="AB2714" s="23">
        <v>30196</v>
      </c>
      <c r="AC2714" s="23">
        <v>1111</v>
      </c>
      <c r="AD2714" s="23">
        <v>0</v>
      </c>
      <c r="AE2714" s="23">
        <v>0</v>
      </c>
      <c r="AF2714" s="23">
        <v>77414</v>
      </c>
      <c r="AG2714">
        <f t="shared" si="42"/>
        <v>2.1041272336639084E-5</v>
      </c>
    </row>
    <row r="2715" spans="1:33">
      <c r="A2715" t="s">
        <v>147</v>
      </c>
      <c r="B2715" t="s">
        <v>1</v>
      </c>
      <c r="C2715">
        <v>2004</v>
      </c>
      <c r="D2715">
        <v>0</v>
      </c>
      <c r="E2715">
        <v>3.76</v>
      </c>
      <c r="F2715">
        <v>265263</v>
      </c>
      <c r="G2715">
        <v>261460</v>
      </c>
      <c r="H2715">
        <v>46511</v>
      </c>
      <c r="I2715">
        <v>0</v>
      </c>
      <c r="J2715">
        <v>0</v>
      </c>
      <c r="K2715">
        <v>573234</v>
      </c>
      <c r="Z2715" s="24">
        <v>8.9099999999999999E-2</v>
      </c>
      <c r="AA2715" s="23">
        <v>42902</v>
      </c>
      <c r="AB2715" s="23">
        <v>38036</v>
      </c>
      <c r="AC2715" s="23">
        <v>0</v>
      </c>
      <c r="AD2715" s="23">
        <v>280</v>
      </c>
      <c r="AE2715" s="23">
        <v>0</v>
      </c>
      <c r="AF2715" s="23">
        <v>81218</v>
      </c>
      <c r="AG2715">
        <f t="shared" si="42"/>
        <v>2.2075206766697925E-5</v>
      </c>
    </row>
    <row r="2716" spans="1:33">
      <c r="A2716" t="s">
        <v>147</v>
      </c>
      <c r="B2716" t="s">
        <v>1</v>
      </c>
      <c r="C2716">
        <v>2005</v>
      </c>
      <c r="D2716">
        <v>0</v>
      </c>
      <c r="E2716">
        <v>6.23</v>
      </c>
      <c r="F2716">
        <v>262901</v>
      </c>
      <c r="G2716">
        <v>270636</v>
      </c>
      <c r="H2716">
        <v>41276</v>
      </c>
      <c r="I2716">
        <v>0</v>
      </c>
      <c r="J2716">
        <v>0</v>
      </c>
      <c r="K2716">
        <v>574813</v>
      </c>
      <c r="Z2716" s="24">
        <v>8.9200000000000002E-2</v>
      </c>
      <c r="AA2716" s="23">
        <v>2168</v>
      </c>
      <c r="AB2716" s="23">
        <v>308</v>
      </c>
      <c r="AC2716" s="23">
        <v>0</v>
      </c>
      <c r="AD2716" s="23">
        <v>0</v>
      </c>
      <c r="AE2716" s="23">
        <v>0</v>
      </c>
      <c r="AF2716" s="23">
        <v>2476</v>
      </c>
      <c r="AG2716">
        <f t="shared" si="42"/>
        <v>6.7298150600044405E-7</v>
      </c>
    </row>
    <row r="2717" spans="1:33">
      <c r="A2717" t="s">
        <v>147</v>
      </c>
      <c r="B2717" t="s">
        <v>1</v>
      </c>
      <c r="C2717">
        <v>2006</v>
      </c>
      <c r="D2717">
        <v>0</v>
      </c>
      <c r="E2717">
        <v>4.47</v>
      </c>
      <c r="F2717">
        <v>275415</v>
      </c>
      <c r="G2717">
        <v>266836</v>
      </c>
      <c r="H2717">
        <v>49237</v>
      </c>
      <c r="I2717">
        <v>0</v>
      </c>
      <c r="J2717">
        <v>0</v>
      </c>
      <c r="K2717">
        <v>591488</v>
      </c>
      <c r="Z2717" s="24">
        <v>8.9200000000000002E-2</v>
      </c>
      <c r="AA2717" s="23">
        <v>48959</v>
      </c>
      <c r="AB2717" s="23">
        <v>4727</v>
      </c>
      <c r="AC2717" s="23">
        <v>14544</v>
      </c>
      <c r="AD2717" s="23">
        <v>0</v>
      </c>
      <c r="AE2717" s="23">
        <v>0</v>
      </c>
      <c r="AF2717" s="23">
        <v>68230</v>
      </c>
      <c r="AG2717">
        <f t="shared" si="42"/>
        <v>1.8545043681102703E-5</v>
      </c>
    </row>
    <row r="2718" spans="1:33">
      <c r="A2718" t="s">
        <v>148</v>
      </c>
      <c r="B2718" t="s">
        <v>1</v>
      </c>
      <c r="C2718">
        <v>1988</v>
      </c>
      <c r="D2718">
        <v>0</v>
      </c>
      <c r="E2718">
        <v>2.63</v>
      </c>
      <c r="F2718">
        <v>56511</v>
      </c>
      <c r="G2718">
        <v>27933</v>
      </c>
      <c r="H2718">
        <v>39256</v>
      </c>
      <c r="I2718">
        <v>264</v>
      </c>
      <c r="J2718">
        <v>0</v>
      </c>
      <c r="K2718">
        <v>123964</v>
      </c>
      <c r="Z2718" s="24">
        <v>8.929999999999999E-2</v>
      </c>
      <c r="AA2718" s="23">
        <v>761</v>
      </c>
      <c r="AB2718" s="23">
        <v>274</v>
      </c>
      <c r="AC2718" s="23">
        <v>0</v>
      </c>
      <c r="AD2718" s="23">
        <v>0</v>
      </c>
      <c r="AE2718" s="23">
        <v>0</v>
      </c>
      <c r="AF2718" s="23">
        <v>1035</v>
      </c>
      <c r="AG2718">
        <f t="shared" si="42"/>
        <v>2.813149671690063E-7</v>
      </c>
    </row>
    <row r="2719" spans="1:33">
      <c r="A2719" t="s">
        <v>148</v>
      </c>
      <c r="B2719" t="s">
        <v>1</v>
      </c>
      <c r="C2719">
        <v>1989</v>
      </c>
      <c r="D2719">
        <v>0</v>
      </c>
      <c r="E2719">
        <v>1.6</v>
      </c>
      <c r="F2719">
        <v>60528</v>
      </c>
      <c r="G2719">
        <v>31096</v>
      </c>
      <c r="H2719">
        <v>112310</v>
      </c>
      <c r="I2719">
        <v>275</v>
      </c>
      <c r="J2719">
        <v>0</v>
      </c>
      <c r="K2719">
        <v>204209</v>
      </c>
      <c r="Z2719" s="24">
        <v>8.929999999999999E-2</v>
      </c>
      <c r="AA2719" s="23">
        <v>39925</v>
      </c>
      <c r="AB2719" s="23">
        <v>3399</v>
      </c>
      <c r="AC2719" s="23">
        <v>16924</v>
      </c>
      <c r="AD2719" s="23">
        <v>341</v>
      </c>
      <c r="AE2719" s="23">
        <v>0</v>
      </c>
      <c r="AF2719" s="23">
        <v>60589</v>
      </c>
      <c r="AG2719">
        <f t="shared" si="42"/>
        <v>1.6468205358263694E-5</v>
      </c>
    </row>
    <row r="2720" spans="1:33">
      <c r="A2720" t="s">
        <v>148</v>
      </c>
      <c r="B2720" t="s">
        <v>1</v>
      </c>
      <c r="C2720">
        <v>1990</v>
      </c>
      <c r="D2720">
        <v>0</v>
      </c>
      <c r="E2720">
        <v>1.5</v>
      </c>
      <c r="F2720">
        <v>57966</v>
      </c>
      <c r="G2720">
        <v>29146</v>
      </c>
      <c r="H2720">
        <v>624359</v>
      </c>
      <c r="I2720">
        <v>290</v>
      </c>
      <c r="J2720">
        <v>0</v>
      </c>
      <c r="K2720">
        <v>711761</v>
      </c>
      <c r="Z2720" s="24">
        <v>8.9399999999999993E-2</v>
      </c>
      <c r="AA2720" s="23">
        <v>35736</v>
      </c>
      <c r="AB2720" s="23">
        <v>5668</v>
      </c>
      <c r="AC2720" s="23">
        <v>7605</v>
      </c>
      <c r="AD2720" s="23">
        <v>10</v>
      </c>
      <c r="AE2720" s="23">
        <v>4825</v>
      </c>
      <c r="AF2720" s="23">
        <v>53844</v>
      </c>
      <c r="AG2720">
        <f t="shared" si="42"/>
        <v>1.463490153840384E-5</v>
      </c>
    </row>
    <row r="2721" spans="1:33">
      <c r="A2721" t="s">
        <v>148</v>
      </c>
      <c r="B2721" t="s">
        <v>1</v>
      </c>
      <c r="C2721">
        <v>1991</v>
      </c>
      <c r="D2721">
        <v>0</v>
      </c>
      <c r="E2721">
        <v>2.16</v>
      </c>
      <c r="F2721">
        <v>65492</v>
      </c>
      <c r="G2721">
        <v>31952</v>
      </c>
      <c r="H2721">
        <v>704440</v>
      </c>
      <c r="I2721">
        <v>315</v>
      </c>
      <c r="J2721">
        <v>0</v>
      </c>
      <c r="K2721">
        <v>802199</v>
      </c>
      <c r="Z2721" s="24">
        <v>8.9499999999999996E-2</v>
      </c>
      <c r="AA2721" s="23">
        <v>3691</v>
      </c>
      <c r="AB2721" s="23">
        <v>2384</v>
      </c>
      <c r="AC2721" s="23">
        <v>0</v>
      </c>
      <c r="AD2721" s="23">
        <v>11</v>
      </c>
      <c r="AE2721" s="23">
        <v>0</v>
      </c>
      <c r="AF2721" s="23">
        <v>6086</v>
      </c>
      <c r="AG2721">
        <f t="shared" si="42"/>
        <v>1.6541863673338862E-6</v>
      </c>
    </row>
    <row r="2722" spans="1:33">
      <c r="A2722" t="s">
        <v>148</v>
      </c>
      <c r="B2722" t="s">
        <v>1</v>
      </c>
      <c r="C2722">
        <v>1992</v>
      </c>
      <c r="D2722">
        <v>0</v>
      </c>
      <c r="E2722">
        <v>1.67</v>
      </c>
      <c r="F2722">
        <v>85682</v>
      </c>
      <c r="G2722">
        <v>31877</v>
      </c>
      <c r="H2722">
        <v>721164</v>
      </c>
      <c r="I2722">
        <v>342</v>
      </c>
      <c r="J2722">
        <v>0</v>
      </c>
      <c r="K2722">
        <v>839065</v>
      </c>
      <c r="Z2722" s="24">
        <v>8.9499999999999996E-2</v>
      </c>
      <c r="AA2722" s="23">
        <v>106889</v>
      </c>
      <c r="AB2722" s="23">
        <v>12557</v>
      </c>
      <c r="AC2722" s="23">
        <v>8641</v>
      </c>
      <c r="AD2722" s="23">
        <v>130</v>
      </c>
      <c r="AE2722" s="23">
        <v>7345</v>
      </c>
      <c r="AF2722" s="23">
        <v>135562</v>
      </c>
      <c r="AG2722">
        <f t="shared" si="42"/>
        <v>3.6846009255424958E-5</v>
      </c>
    </row>
    <row r="2723" spans="1:33">
      <c r="A2723" t="s">
        <v>148</v>
      </c>
      <c r="B2723" t="s">
        <v>1</v>
      </c>
      <c r="C2723">
        <v>1993</v>
      </c>
      <c r="D2723">
        <v>0</v>
      </c>
      <c r="E2723">
        <v>2.87</v>
      </c>
      <c r="F2723">
        <v>99178</v>
      </c>
      <c r="G2723">
        <v>34392</v>
      </c>
      <c r="H2723">
        <v>739919</v>
      </c>
      <c r="I2723">
        <v>343</v>
      </c>
      <c r="J2723">
        <v>0</v>
      </c>
      <c r="K2723">
        <v>873832</v>
      </c>
      <c r="Z2723" s="24">
        <v>8.9499999999999996E-2</v>
      </c>
      <c r="AA2723" s="23">
        <v>109660</v>
      </c>
      <c r="AB2723" s="23">
        <v>25857</v>
      </c>
      <c r="AC2723" s="23">
        <v>10598</v>
      </c>
      <c r="AD2723" s="23">
        <v>0</v>
      </c>
      <c r="AE2723" s="23">
        <v>3969</v>
      </c>
      <c r="AF2723" s="23">
        <v>150084</v>
      </c>
      <c r="AG2723">
        <f t="shared" si="42"/>
        <v>4.0793116456611729E-5</v>
      </c>
    </row>
    <row r="2724" spans="1:33">
      <c r="A2724" t="s">
        <v>148</v>
      </c>
      <c r="B2724" t="s">
        <v>1</v>
      </c>
      <c r="C2724">
        <v>1994</v>
      </c>
      <c r="D2724">
        <v>0</v>
      </c>
      <c r="E2724">
        <v>1.33</v>
      </c>
      <c r="F2724">
        <v>98454</v>
      </c>
      <c r="G2724">
        <v>34781</v>
      </c>
      <c r="H2724">
        <v>765678</v>
      </c>
      <c r="I2724">
        <v>346</v>
      </c>
      <c r="J2724">
        <v>1442</v>
      </c>
      <c r="K2724">
        <v>900701</v>
      </c>
      <c r="Z2724" s="24">
        <v>8.9600000000000013E-2</v>
      </c>
      <c r="AA2724" s="23">
        <v>42212</v>
      </c>
      <c r="AB2724" s="23">
        <v>6500</v>
      </c>
      <c r="AC2724" s="23">
        <v>0</v>
      </c>
      <c r="AD2724" s="23">
        <v>35</v>
      </c>
      <c r="AE2724" s="23">
        <v>24264</v>
      </c>
      <c r="AF2724" s="23">
        <v>73011</v>
      </c>
      <c r="AG2724">
        <f t="shared" si="42"/>
        <v>1.9844528568093061E-5</v>
      </c>
    </row>
    <row r="2725" spans="1:33">
      <c r="A2725" t="s">
        <v>148</v>
      </c>
      <c r="B2725" t="s">
        <v>1</v>
      </c>
      <c r="C2725">
        <v>1995</v>
      </c>
      <c r="D2725">
        <v>0</v>
      </c>
      <c r="E2725">
        <v>1.1299999999999999</v>
      </c>
      <c r="F2725">
        <v>105844</v>
      </c>
      <c r="G2725">
        <v>38559</v>
      </c>
      <c r="H2725">
        <v>755900</v>
      </c>
      <c r="I2725">
        <v>348</v>
      </c>
      <c r="J2725">
        <v>2740</v>
      </c>
      <c r="K2725">
        <v>903391</v>
      </c>
      <c r="Z2725" s="24">
        <v>8.9600000000000013E-2</v>
      </c>
      <c r="AA2725" s="23">
        <v>116956</v>
      </c>
      <c r="AB2725" s="23">
        <v>108098</v>
      </c>
      <c r="AC2725" s="23">
        <v>0</v>
      </c>
      <c r="AD2725" s="23">
        <v>0</v>
      </c>
      <c r="AE2725" s="23">
        <v>0</v>
      </c>
      <c r="AF2725" s="23">
        <v>225054</v>
      </c>
      <c r="AG2725">
        <f t="shared" si="42"/>
        <v>6.1170104948071052E-5</v>
      </c>
    </row>
    <row r="2726" spans="1:33">
      <c r="A2726" t="s">
        <v>148</v>
      </c>
      <c r="B2726" t="s">
        <v>1</v>
      </c>
      <c r="C2726">
        <v>1996</v>
      </c>
      <c r="D2726">
        <v>0</v>
      </c>
      <c r="E2726">
        <v>1.61</v>
      </c>
      <c r="F2726">
        <v>116838</v>
      </c>
      <c r="G2726">
        <v>42482</v>
      </c>
      <c r="H2726">
        <v>724926</v>
      </c>
      <c r="I2726">
        <v>344</v>
      </c>
      <c r="J2726">
        <v>3300</v>
      </c>
      <c r="K2726">
        <v>887890</v>
      </c>
      <c r="Z2726" s="24">
        <v>8.9700000000000002E-2</v>
      </c>
      <c r="AA2726" s="23">
        <v>23478</v>
      </c>
      <c r="AB2726" s="23">
        <v>25070</v>
      </c>
      <c r="AC2726" s="23">
        <v>0</v>
      </c>
      <c r="AD2726" s="23">
        <v>0</v>
      </c>
      <c r="AE2726" s="23">
        <v>0</v>
      </c>
      <c r="AF2726" s="23">
        <v>48548</v>
      </c>
      <c r="AG2726">
        <f t="shared" si="42"/>
        <v>1.3195438672580596E-5</v>
      </c>
    </row>
    <row r="2727" spans="1:33">
      <c r="A2727" t="s">
        <v>148</v>
      </c>
      <c r="B2727" t="s">
        <v>1</v>
      </c>
      <c r="C2727">
        <v>1997</v>
      </c>
      <c r="D2727">
        <v>0</v>
      </c>
      <c r="E2727">
        <v>1.41</v>
      </c>
      <c r="F2727">
        <v>117567</v>
      </c>
      <c r="G2727">
        <v>42408</v>
      </c>
      <c r="H2727">
        <v>713136</v>
      </c>
      <c r="I2727">
        <v>345</v>
      </c>
      <c r="J2727">
        <v>3803</v>
      </c>
      <c r="K2727">
        <v>877259</v>
      </c>
      <c r="Z2727" s="24">
        <v>8.9700000000000002E-2</v>
      </c>
      <c r="AA2727" s="23">
        <v>83327</v>
      </c>
      <c r="AB2727" s="23">
        <v>53928</v>
      </c>
      <c r="AC2727" s="23">
        <v>0</v>
      </c>
      <c r="AD2727" s="23">
        <v>0</v>
      </c>
      <c r="AE2727" s="23">
        <v>0</v>
      </c>
      <c r="AF2727" s="23">
        <v>137255</v>
      </c>
      <c r="AG2727">
        <f t="shared" si="42"/>
        <v>3.7306169873219283E-5</v>
      </c>
    </row>
    <row r="2728" spans="1:33">
      <c r="A2728" t="s">
        <v>148</v>
      </c>
      <c r="B2728" t="s">
        <v>1</v>
      </c>
      <c r="C2728">
        <v>1998</v>
      </c>
      <c r="D2728">
        <v>0</v>
      </c>
      <c r="E2728">
        <v>1.82</v>
      </c>
      <c r="F2728">
        <v>112202</v>
      </c>
      <c r="G2728">
        <v>41027</v>
      </c>
      <c r="H2728">
        <v>752836</v>
      </c>
      <c r="I2728">
        <v>331</v>
      </c>
      <c r="J2728">
        <v>2923</v>
      </c>
      <c r="K2728">
        <v>909319</v>
      </c>
      <c r="Z2728" s="24">
        <v>8.9800000000000005E-2</v>
      </c>
      <c r="AA2728" s="23">
        <v>2340</v>
      </c>
      <c r="AB2728" s="23">
        <v>318</v>
      </c>
      <c r="AC2728" s="23">
        <v>37</v>
      </c>
      <c r="AD2728" s="23">
        <v>0</v>
      </c>
      <c r="AE2728" s="23">
        <v>0</v>
      </c>
      <c r="AF2728" s="23">
        <v>2695</v>
      </c>
      <c r="AG2728">
        <f t="shared" si="42"/>
        <v>7.3250612224200192E-7</v>
      </c>
    </row>
    <row r="2729" spans="1:33">
      <c r="A2729" t="s">
        <v>148</v>
      </c>
      <c r="B2729" t="s">
        <v>1</v>
      </c>
      <c r="C2729">
        <v>1999</v>
      </c>
      <c r="D2729">
        <v>0</v>
      </c>
      <c r="E2729">
        <v>0.81</v>
      </c>
      <c r="F2729">
        <v>122276</v>
      </c>
      <c r="G2729">
        <v>43474</v>
      </c>
      <c r="H2729">
        <v>760044</v>
      </c>
      <c r="I2729">
        <v>322</v>
      </c>
      <c r="J2729">
        <v>3352</v>
      </c>
      <c r="K2729">
        <v>929468</v>
      </c>
      <c r="Z2729" s="24">
        <v>8.9800000000000005E-2</v>
      </c>
      <c r="AA2729" s="23">
        <v>3628</v>
      </c>
      <c r="AB2729" s="23">
        <v>2462</v>
      </c>
      <c r="AC2729" s="23">
        <v>0</v>
      </c>
      <c r="AD2729" s="23">
        <v>23</v>
      </c>
      <c r="AE2729" s="23">
        <v>0</v>
      </c>
      <c r="AF2729" s="23">
        <v>6113</v>
      </c>
      <c r="AG2729">
        <f t="shared" si="42"/>
        <v>1.6615250186513387E-6</v>
      </c>
    </row>
    <row r="2730" spans="1:33">
      <c r="A2730" t="s">
        <v>148</v>
      </c>
      <c r="B2730" t="s">
        <v>1</v>
      </c>
      <c r="C2730">
        <v>2000</v>
      </c>
      <c r="D2730">
        <v>0</v>
      </c>
      <c r="E2730">
        <v>1.42</v>
      </c>
      <c r="F2730">
        <v>126843</v>
      </c>
      <c r="G2730">
        <v>43709</v>
      </c>
      <c r="H2730">
        <v>754118</v>
      </c>
      <c r="I2730">
        <v>322</v>
      </c>
      <c r="J2730">
        <v>2428</v>
      </c>
      <c r="K2730">
        <v>927420</v>
      </c>
      <c r="Z2730" s="24">
        <v>8.9800000000000005E-2</v>
      </c>
      <c r="AA2730" s="23">
        <v>8828</v>
      </c>
      <c r="AB2730" s="23">
        <v>6568</v>
      </c>
      <c r="AC2730" s="23">
        <v>0</v>
      </c>
      <c r="AD2730" s="23">
        <v>0</v>
      </c>
      <c r="AE2730" s="23">
        <v>2164</v>
      </c>
      <c r="AF2730" s="23">
        <v>17560</v>
      </c>
      <c r="AG2730">
        <f t="shared" si="42"/>
        <v>4.7728413753504837E-6</v>
      </c>
    </row>
    <row r="2731" spans="1:33">
      <c r="A2731" t="s">
        <v>148</v>
      </c>
      <c r="B2731" t="s">
        <v>1</v>
      </c>
      <c r="C2731">
        <v>2001</v>
      </c>
      <c r="D2731">
        <v>0</v>
      </c>
      <c r="E2731">
        <v>1.4</v>
      </c>
      <c r="F2731">
        <v>126031</v>
      </c>
      <c r="G2731">
        <v>42837</v>
      </c>
      <c r="H2731">
        <v>687787</v>
      </c>
      <c r="I2731">
        <v>0</v>
      </c>
      <c r="J2731">
        <v>1538</v>
      </c>
      <c r="K2731">
        <v>858193</v>
      </c>
      <c r="Z2731" s="24">
        <v>8.9800000000000005E-2</v>
      </c>
      <c r="AA2731" s="23">
        <v>19957</v>
      </c>
      <c r="AB2731" s="23">
        <v>23685</v>
      </c>
      <c r="AC2731" s="23">
        <v>6190</v>
      </c>
      <c r="AD2731" s="23">
        <v>178</v>
      </c>
      <c r="AE2731" s="23">
        <v>11462</v>
      </c>
      <c r="AF2731" s="23">
        <v>61472</v>
      </c>
      <c r="AG2731">
        <f t="shared" si="42"/>
        <v>1.6708206436534449E-5</v>
      </c>
    </row>
    <row r="2732" spans="1:33">
      <c r="A2732" t="s">
        <v>148</v>
      </c>
      <c r="B2732" t="s">
        <v>1</v>
      </c>
      <c r="C2732">
        <v>2002</v>
      </c>
      <c r="D2732">
        <v>0</v>
      </c>
      <c r="E2732">
        <v>0.8</v>
      </c>
      <c r="F2732">
        <v>126747</v>
      </c>
      <c r="G2732">
        <v>43242</v>
      </c>
      <c r="H2732">
        <v>781274</v>
      </c>
      <c r="I2732">
        <v>0</v>
      </c>
      <c r="J2732">
        <v>2931</v>
      </c>
      <c r="K2732">
        <v>954194</v>
      </c>
      <c r="Z2732" s="24">
        <v>8.9900000000000008E-2</v>
      </c>
      <c r="AA2732" s="23">
        <v>410</v>
      </c>
      <c r="AB2732" s="23">
        <v>170</v>
      </c>
      <c r="AC2732" s="23">
        <v>0</v>
      </c>
      <c r="AD2732" s="23">
        <v>0</v>
      </c>
      <c r="AE2732" s="23">
        <v>0</v>
      </c>
      <c r="AF2732" s="23">
        <v>580</v>
      </c>
      <c r="AG2732">
        <f t="shared" si="42"/>
        <v>1.5764510237490208E-7</v>
      </c>
    </row>
    <row r="2733" spans="1:33">
      <c r="A2733" t="s">
        <v>148</v>
      </c>
      <c r="B2733" t="s">
        <v>1</v>
      </c>
      <c r="C2733">
        <v>2003</v>
      </c>
      <c r="D2733">
        <v>0</v>
      </c>
      <c r="E2733">
        <v>1.7</v>
      </c>
      <c r="F2733">
        <v>122838</v>
      </c>
      <c r="G2733">
        <v>45078</v>
      </c>
      <c r="H2733">
        <v>782174</v>
      </c>
      <c r="I2733">
        <v>0</v>
      </c>
      <c r="J2733">
        <v>0</v>
      </c>
      <c r="K2733">
        <v>950090</v>
      </c>
      <c r="Z2733" s="24">
        <v>0.09</v>
      </c>
      <c r="AA2733" s="23">
        <v>3529</v>
      </c>
      <c r="AB2733" s="23">
        <v>2671</v>
      </c>
      <c r="AC2733" s="23">
        <v>765</v>
      </c>
      <c r="AD2733" s="23">
        <v>0</v>
      </c>
      <c r="AE2733" s="23">
        <v>0</v>
      </c>
      <c r="AF2733" s="23">
        <v>6965</v>
      </c>
      <c r="AG2733">
        <f t="shared" si="42"/>
        <v>1.8931002380020567E-6</v>
      </c>
    </row>
    <row r="2734" spans="1:33">
      <c r="A2734" t="s">
        <v>148</v>
      </c>
      <c r="B2734" t="s">
        <v>1</v>
      </c>
      <c r="C2734">
        <v>2004</v>
      </c>
      <c r="D2734">
        <v>0</v>
      </c>
      <c r="E2734">
        <v>0.83</v>
      </c>
      <c r="F2734">
        <v>125401</v>
      </c>
      <c r="G2734">
        <v>47415</v>
      </c>
      <c r="H2734">
        <v>794724</v>
      </c>
      <c r="I2734">
        <v>0</v>
      </c>
      <c r="J2734">
        <v>0</v>
      </c>
      <c r="K2734">
        <v>967540</v>
      </c>
      <c r="Z2734" s="24">
        <v>0.09</v>
      </c>
      <c r="AA2734" s="23">
        <v>7701</v>
      </c>
      <c r="AB2734" s="23">
        <v>4758</v>
      </c>
      <c r="AC2734" s="23">
        <v>0</v>
      </c>
      <c r="AD2734" s="23">
        <v>0</v>
      </c>
      <c r="AE2734" s="23">
        <v>682</v>
      </c>
      <c r="AF2734" s="23">
        <v>13141</v>
      </c>
      <c r="AG2734">
        <f t="shared" si="42"/>
        <v>3.5717487763941176E-6</v>
      </c>
    </row>
    <row r="2735" spans="1:33">
      <c r="A2735" t="s">
        <v>148</v>
      </c>
      <c r="B2735" t="s">
        <v>1</v>
      </c>
      <c r="C2735">
        <v>2005</v>
      </c>
      <c r="D2735">
        <v>0</v>
      </c>
      <c r="E2735">
        <v>1.63</v>
      </c>
      <c r="F2735">
        <v>131586</v>
      </c>
      <c r="G2735">
        <v>49182</v>
      </c>
      <c r="H2735">
        <v>796323</v>
      </c>
      <c r="I2735">
        <v>0</v>
      </c>
      <c r="J2735">
        <v>0</v>
      </c>
      <c r="K2735">
        <v>977091</v>
      </c>
      <c r="Z2735" s="24">
        <v>0.09</v>
      </c>
      <c r="AA2735" s="23">
        <v>118849</v>
      </c>
      <c r="AB2735" s="23">
        <v>15954</v>
      </c>
      <c r="AC2735" s="23">
        <v>10299</v>
      </c>
      <c r="AD2735" s="23">
        <v>141</v>
      </c>
      <c r="AE2735" s="23">
        <v>5993</v>
      </c>
      <c r="AF2735" s="23">
        <v>151236</v>
      </c>
      <c r="AG2735">
        <f t="shared" si="42"/>
        <v>4.1106232246156364E-5</v>
      </c>
    </row>
    <row r="2736" spans="1:33">
      <c r="A2736" t="s">
        <v>148</v>
      </c>
      <c r="B2736" t="s">
        <v>1</v>
      </c>
      <c r="C2736">
        <v>2006</v>
      </c>
      <c r="D2736">
        <v>0</v>
      </c>
      <c r="E2736">
        <v>0.78</v>
      </c>
      <c r="F2736">
        <v>134260</v>
      </c>
      <c r="G2736">
        <v>51060</v>
      </c>
      <c r="H2736">
        <v>771622</v>
      </c>
      <c r="I2736">
        <v>0</v>
      </c>
      <c r="J2736">
        <v>0</v>
      </c>
      <c r="K2736">
        <v>956942</v>
      </c>
      <c r="Z2736" s="24">
        <v>9.01E-2</v>
      </c>
      <c r="AA2736" s="23">
        <v>760</v>
      </c>
      <c r="AB2736" s="23">
        <v>298</v>
      </c>
      <c r="AC2736" s="23">
        <v>0</v>
      </c>
      <c r="AD2736" s="23">
        <v>0</v>
      </c>
      <c r="AE2736" s="23">
        <v>0</v>
      </c>
      <c r="AF2736" s="23">
        <v>1058</v>
      </c>
      <c r="AG2736">
        <f t="shared" si="42"/>
        <v>2.8756641088387308E-7</v>
      </c>
    </row>
    <row r="2737" spans="1:33">
      <c r="A2737" t="s">
        <v>149</v>
      </c>
      <c r="B2737" t="s">
        <v>1</v>
      </c>
      <c r="C2737">
        <v>1988</v>
      </c>
      <c r="D2737">
        <v>0</v>
      </c>
      <c r="E2737">
        <v>6.04</v>
      </c>
      <c r="F2737">
        <v>50496</v>
      </c>
      <c r="G2737">
        <v>23550</v>
      </c>
      <c r="H2737">
        <v>29034</v>
      </c>
      <c r="I2737">
        <v>365</v>
      </c>
      <c r="J2737">
        <v>210</v>
      </c>
      <c r="K2737">
        <v>103655</v>
      </c>
      <c r="Z2737" s="24">
        <v>9.01E-2</v>
      </c>
      <c r="AA2737" s="23">
        <v>2429</v>
      </c>
      <c r="AB2737" s="23">
        <v>108</v>
      </c>
      <c r="AC2737" s="23">
        <v>0</v>
      </c>
      <c r="AD2737" s="23">
        <v>0</v>
      </c>
      <c r="AE2737" s="23">
        <v>750</v>
      </c>
      <c r="AF2737" s="23">
        <v>3287</v>
      </c>
      <c r="AG2737">
        <f t="shared" si="42"/>
        <v>8.9341284742466061E-7</v>
      </c>
    </row>
    <row r="2738" spans="1:33">
      <c r="A2738" t="s">
        <v>149</v>
      </c>
      <c r="B2738" t="s">
        <v>1</v>
      </c>
      <c r="C2738">
        <v>1989</v>
      </c>
      <c r="D2738">
        <v>0</v>
      </c>
      <c r="E2738">
        <v>5.61</v>
      </c>
      <c r="F2738">
        <v>54698</v>
      </c>
      <c r="G2738">
        <v>21486</v>
      </c>
      <c r="H2738">
        <v>33011</v>
      </c>
      <c r="I2738">
        <v>365</v>
      </c>
      <c r="J2738">
        <v>0</v>
      </c>
      <c r="K2738">
        <v>109560</v>
      </c>
      <c r="Z2738" s="24">
        <v>9.01E-2</v>
      </c>
      <c r="AA2738" s="23">
        <v>29500</v>
      </c>
      <c r="AB2738" s="23">
        <v>3800</v>
      </c>
      <c r="AC2738" s="23">
        <v>5900</v>
      </c>
      <c r="AD2738" s="23">
        <v>10</v>
      </c>
      <c r="AE2738" s="23">
        <v>5100</v>
      </c>
      <c r="AF2738" s="23">
        <v>44310</v>
      </c>
      <c r="AG2738">
        <f t="shared" si="42"/>
        <v>1.2043542217641225E-5</v>
      </c>
    </row>
    <row r="2739" spans="1:33">
      <c r="A2739" t="s">
        <v>149</v>
      </c>
      <c r="B2739" t="s">
        <v>1</v>
      </c>
      <c r="C2739">
        <v>1990</v>
      </c>
      <c r="D2739">
        <v>0</v>
      </c>
      <c r="E2739">
        <v>4.3600000000000003</v>
      </c>
      <c r="F2739">
        <v>55824</v>
      </c>
      <c r="G2739">
        <v>21657</v>
      </c>
      <c r="H2739">
        <v>32589</v>
      </c>
      <c r="I2739">
        <v>397</v>
      </c>
      <c r="J2739">
        <v>186</v>
      </c>
      <c r="K2739">
        <v>110653</v>
      </c>
      <c r="Z2739" s="24">
        <v>9.01E-2</v>
      </c>
      <c r="AA2739" s="23">
        <v>96473</v>
      </c>
      <c r="AB2739" s="23">
        <v>32461</v>
      </c>
      <c r="AC2739" s="23">
        <v>0</v>
      </c>
      <c r="AD2739" s="23">
        <v>81</v>
      </c>
      <c r="AE2739" s="23">
        <v>2343</v>
      </c>
      <c r="AF2739" s="23">
        <v>131358</v>
      </c>
      <c r="AG2739">
        <f t="shared" si="42"/>
        <v>3.5703354065107562E-5</v>
      </c>
    </row>
    <row r="2740" spans="1:33">
      <c r="A2740" t="s">
        <v>149</v>
      </c>
      <c r="B2740" t="s">
        <v>1</v>
      </c>
      <c r="C2740">
        <v>1991</v>
      </c>
      <c r="D2740">
        <v>0</v>
      </c>
      <c r="E2740">
        <v>7.17</v>
      </c>
      <c r="F2740">
        <v>57283</v>
      </c>
      <c r="G2740">
        <v>22751</v>
      </c>
      <c r="H2740">
        <v>28281</v>
      </c>
      <c r="I2740">
        <v>389</v>
      </c>
      <c r="J2740">
        <v>194</v>
      </c>
      <c r="K2740">
        <v>108898</v>
      </c>
      <c r="Z2740" s="24">
        <v>9.01E-2</v>
      </c>
      <c r="AA2740" s="23">
        <v>108104</v>
      </c>
      <c r="AB2740" s="23">
        <v>81771</v>
      </c>
      <c r="AC2740" s="23">
        <v>26830</v>
      </c>
      <c r="AD2740" s="23">
        <v>1179</v>
      </c>
      <c r="AE2740" s="23">
        <v>0</v>
      </c>
      <c r="AF2740" s="23">
        <v>217884</v>
      </c>
      <c r="AG2740">
        <f t="shared" si="42"/>
        <v>5.9221285320436488E-5</v>
      </c>
    </row>
    <row r="2741" spans="1:33">
      <c r="A2741" t="s">
        <v>149</v>
      </c>
      <c r="B2741" t="s">
        <v>1</v>
      </c>
      <c r="C2741">
        <v>1992</v>
      </c>
      <c r="D2741">
        <v>0</v>
      </c>
      <c r="E2741">
        <v>6.61</v>
      </c>
      <c r="F2741">
        <v>55810</v>
      </c>
      <c r="G2741">
        <v>23673</v>
      </c>
      <c r="H2741">
        <v>11668</v>
      </c>
      <c r="I2741">
        <v>389</v>
      </c>
      <c r="J2741">
        <v>197</v>
      </c>
      <c r="K2741">
        <v>91737</v>
      </c>
      <c r="Z2741" s="24">
        <v>9.01E-2</v>
      </c>
      <c r="AA2741" s="23">
        <v>244734</v>
      </c>
      <c r="AB2741" s="23">
        <v>48339</v>
      </c>
      <c r="AC2741" s="23">
        <v>49462</v>
      </c>
      <c r="AD2741" s="23">
        <v>567</v>
      </c>
      <c r="AE2741" s="23">
        <v>5515</v>
      </c>
      <c r="AF2741" s="23">
        <v>348617</v>
      </c>
      <c r="AG2741">
        <f t="shared" si="42"/>
        <v>9.4754763197640063E-5</v>
      </c>
    </row>
    <row r="2742" spans="1:33">
      <c r="A2742" t="s">
        <v>149</v>
      </c>
      <c r="B2742" t="s">
        <v>1</v>
      </c>
      <c r="C2742">
        <v>1993</v>
      </c>
      <c r="D2742">
        <v>0</v>
      </c>
      <c r="E2742">
        <v>6.51</v>
      </c>
      <c r="F2742">
        <v>63030</v>
      </c>
      <c r="G2742">
        <v>28730</v>
      </c>
      <c r="H2742">
        <v>11795</v>
      </c>
      <c r="I2742">
        <v>389</v>
      </c>
      <c r="J2742">
        <v>197</v>
      </c>
      <c r="K2742">
        <v>104141</v>
      </c>
      <c r="Z2742" s="24">
        <v>9.0200000000000002E-2</v>
      </c>
      <c r="AA2742" s="23">
        <v>3174</v>
      </c>
      <c r="AB2742" s="23">
        <v>9500</v>
      </c>
      <c r="AC2742" s="23">
        <v>2570</v>
      </c>
      <c r="AD2742" s="23">
        <v>0</v>
      </c>
      <c r="AE2742" s="23">
        <v>1153</v>
      </c>
      <c r="AF2742" s="23">
        <v>16397</v>
      </c>
      <c r="AG2742">
        <f t="shared" si="42"/>
        <v>4.4567357648987407E-6</v>
      </c>
    </row>
    <row r="2743" spans="1:33">
      <c r="A2743" t="s">
        <v>149</v>
      </c>
      <c r="B2743" t="s">
        <v>1</v>
      </c>
      <c r="C2743">
        <v>1994</v>
      </c>
      <c r="D2743">
        <v>0</v>
      </c>
      <c r="E2743">
        <v>7.17</v>
      </c>
      <c r="F2743">
        <v>60264</v>
      </c>
      <c r="G2743">
        <v>26618</v>
      </c>
      <c r="H2743">
        <v>13294</v>
      </c>
      <c r="I2743">
        <v>394</v>
      </c>
      <c r="J2743">
        <v>0</v>
      </c>
      <c r="K2743">
        <v>100570</v>
      </c>
      <c r="Z2743" s="24">
        <v>9.0200000000000002E-2</v>
      </c>
      <c r="AA2743" s="23">
        <v>42607</v>
      </c>
      <c r="AB2743" s="23">
        <v>13631</v>
      </c>
      <c r="AC2743" s="23">
        <v>9998</v>
      </c>
      <c r="AD2743" s="23">
        <v>87</v>
      </c>
      <c r="AE2743" s="23">
        <v>7088</v>
      </c>
      <c r="AF2743" s="23">
        <v>73411</v>
      </c>
      <c r="AG2743">
        <f t="shared" si="42"/>
        <v>1.9953249328351615E-5</v>
      </c>
    </row>
    <row r="2744" spans="1:33">
      <c r="A2744" t="s">
        <v>149</v>
      </c>
      <c r="B2744" t="s">
        <v>1</v>
      </c>
      <c r="C2744">
        <v>1995</v>
      </c>
      <c r="D2744">
        <v>0</v>
      </c>
      <c r="E2744">
        <v>6.67</v>
      </c>
      <c r="F2744">
        <v>62408</v>
      </c>
      <c r="G2744">
        <v>26368</v>
      </c>
      <c r="H2744">
        <v>12911</v>
      </c>
      <c r="I2744">
        <v>395</v>
      </c>
      <c r="J2744">
        <v>234</v>
      </c>
      <c r="K2744">
        <v>102316</v>
      </c>
      <c r="Z2744" s="24">
        <v>9.0299999999999991E-2</v>
      </c>
      <c r="AA2744" s="23">
        <v>59357</v>
      </c>
      <c r="AB2744" s="23">
        <v>68891</v>
      </c>
      <c r="AC2744" s="23">
        <v>9768</v>
      </c>
      <c r="AD2744" s="23">
        <v>664</v>
      </c>
      <c r="AE2744" s="23">
        <v>3371</v>
      </c>
      <c r="AF2744" s="23">
        <v>142051</v>
      </c>
      <c r="AG2744">
        <f t="shared" si="42"/>
        <v>3.8609731788719339E-5</v>
      </c>
    </row>
    <row r="2745" spans="1:33">
      <c r="A2745" t="s">
        <v>149</v>
      </c>
      <c r="B2745" t="s">
        <v>1</v>
      </c>
      <c r="C2745">
        <v>1996</v>
      </c>
      <c r="D2745">
        <v>0</v>
      </c>
      <c r="E2745">
        <v>10.24</v>
      </c>
      <c r="F2745">
        <v>68103</v>
      </c>
      <c r="G2745">
        <v>28339</v>
      </c>
      <c r="H2745">
        <v>13292</v>
      </c>
      <c r="I2745">
        <v>401</v>
      </c>
      <c r="J2745">
        <v>237</v>
      </c>
      <c r="K2745">
        <v>110372</v>
      </c>
      <c r="Z2745" s="24">
        <v>9.0399999999999994E-2</v>
      </c>
      <c r="AA2745" s="23">
        <v>1995</v>
      </c>
      <c r="AB2745" s="23">
        <v>505</v>
      </c>
      <c r="AC2745" s="23">
        <v>442</v>
      </c>
      <c r="AD2745" s="23">
        <v>0</v>
      </c>
      <c r="AE2745" s="23">
        <v>16868</v>
      </c>
      <c r="AF2745" s="23">
        <v>19810</v>
      </c>
      <c r="AG2745">
        <f t="shared" si="42"/>
        <v>5.3843956518048448E-6</v>
      </c>
    </row>
    <row r="2746" spans="1:33">
      <c r="A2746" t="s">
        <v>149</v>
      </c>
      <c r="B2746" t="s">
        <v>1</v>
      </c>
      <c r="C2746">
        <v>1997</v>
      </c>
      <c r="D2746">
        <v>0</v>
      </c>
      <c r="E2746">
        <v>6.99</v>
      </c>
      <c r="F2746">
        <v>65617</v>
      </c>
      <c r="G2746">
        <v>27381</v>
      </c>
      <c r="H2746">
        <v>14600</v>
      </c>
      <c r="I2746">
        <v>401</v>
      </c>
      <c r="J2746">
        <v>240</v>
      </c>
      <c r="K2746">
        <v>108239</v>
      </c>
      <c r="Z2746" s="24">
        <v>9.0399999999999994E-2</v>
      </c>
      <c r="AA2746" s="23">
        <v>43667</v>
      </c>
      <c r="AB2746" s="23">
        <v>8041</v>
      </c>
      <c r="AC2746" s="23">
        <v>0</v>
      </c>
      <c r="AD2746" s="23">
        <v>32</v>
      </c>
      <c r="AE2746" s="23">
        <v>32440</v>
      </c>
      <c r="AF2746" s="23">
        <v>84180</v>
      </c>
      <c r="AG2746">
        <f t="shared" si="42"/>
        <v>2.2880283996412512E-5</v>
      </c>
    </row>
    <row r="2747" spans="1:33">
      <c r="A2747" t="s">
        <v>149</v>
      </c>
      <c r="B2747" t="s">
        <v>1</v>
      </c>
      <c r="C2747">
        <v>1998</v>
      </c>
      <c r="D2747">
        <v>0</v>
      </c>
      <c r="E2747">
        <v>7.43</v>
      </c>
      <c r="F2747">
        <v>66127</v>
      </c>
      <c r="G2747">
        <v>26930</v>
      </c>
      <c r="H2747">
        <v>16879</v>
      </c>
      <c r="I2747">
        <v>402</v>
      </c>
      <c r="J2747">
        <v>241</v>
      </c>
      <c r="K2747">
        <v>110579</v>
      </c>
      <c r="Z2747" s="24">
        <v>9.0500000000000011E-2</v>
      </c>
      <c r="AA2747" s="23">
        <v>95739</v>
      </c>
      <c r="AB2747" s="23">
        <v>23460</v>
      </c>
      <c r="AC2747" s="23">
        <v>8474</v>
      </c>
      <c r="AD2747" s="23">
        <v>0</v>
      </c>
      <c r="AE2747" s="23">
        <v>10031</v>
      </c>
      <c r="AF2747" s="23">
        <v>137704</v>
      </c>
      <c r="AG2747">
        <f t="shared" si="42"/>
        <v>3.7428208926609508E-5</v>
      </c>
    </row>
    <row r="2748" spans="1:33">
      <c r="A2748" t="s">
        <v>149</v>
      </c>
      <c r="B2748" t="s">
        <v>1</v>
      </c>
      <c r="C2748">
        <v>1999</v>
      </c>
      <c r="D2748">
        <v>0</v>
      </c>
      <c r="E2748">
        <v>5.54</v>
      </c>
      <c r="F2748">
        <v>69811</v>
      </c>
      <c r="G2748">
        <v>27006</v>
      </c>
      <c r="H2748">
        <v>17953</v>
      </c>
      <c r="I2748">
        <v>404</v>
      </c>
      <c r="J2748">
        <v>231</v>
      </c>
      <c r="K2748">
        <v>115405</v>
      </c>
      <c r="Z2748" s="24">
        <v>9.06E-2</v>
      </c>
      <c r="AA2748" s="23">
        <v>241</v>
      </c>
      <c r="AB2748" s="23">
        <v>0</v>
      </c>
      <c r="AC2748" s="23">
        <v>0</v>
      </c>
      <c r="AD2748" s="23">
        <v>0</v>
      </c>
      <c r="AE2748" s="23">
        <v>0</v>
      </c>
      <c r="AF2748" s="23">
        <v>241</v>
      </c>
      <c r="AG2748">
        <f t="shared" si="42"/>
        <v>6.5504258055778283E-8</v>
      </c>
    </row>
    <row r="2749" spans="1:33">
      <c r="A2749" t="s">
        <v>149</v>
      </c>
      <c r="B2749" t="s">
        <v>1</v>
      </c>
      <c r="C2749">
        <v>2000</v>
      </c>
      <c r="D2749">
        <v>0</v>
      </c>
      <c r="E2749">
        <v>5.83</v>
      </c>
      <c r="F2749">
        <v>71573</v>
      </c>
      <c r="G2749">
        <v>26820</v>
      </c>
      <c r="H2749">
        <v>19496</v>
      </c>
      <c r="I2749">
        <v>403</v>
      </c>
      <c r="J2749">
        <v>235</v>
      </c>
      <c r="K2749">
        <v>118527</v>
      </c>
      <c r="Z2749" s="24">
        <v>9.06E-2</v>
      </c>
      <c r="AA2749" s="23">
        <v>16556</v>
      </c>
      <c r="AB2749" s="23">
        <v>2849</v>
      </c>
      <c r="AC2749" s="23">
        <v>0</v>
      </c>
      <c r="AD2749" s="23">
        <v>0</v>
      </c>
      <c r="AE2749" s="23">
        <v>4567</v>
      </c>
      <c r="AF2749" s="23">
        <v>23972</v>
      </c>
      <c r="AG2749">
        <f t="shared" si="42"/>
        <v>6.5156351622950904E-6</v>
      </c>
    </row>
    <row r="2750" spans="1:33">
      <c r="A2750" t="s">
        <v>149</v>
      </c>
      <c r="B2750" t="s">
        <v>1</v>
      </c>
      <c r="C2750">
        <v>2001</v>
      </c>
      <c r="D2750">
        <v>0</v>
      </c>
      <c r="E2750">
        <v>8.61</v>
      </c>
      <c r="F2750">
        <v>62235</v>
      </c>
      <c r="G2750">
        <v>28756</v>
      </c>
      <c r="H2750">
        <v>16723</v>
      </c>
      <c r="I2750">
        <v>0</v>
      </c>
      <c r="J2750">
        <v>403</v>
      </c>
      <c r="K2750">
        <v>108117</v>
      </c>
      <c r="Z2750" s="24">
        <v>9.06E-2</v>
      </c>
      <c r="AA2750" s="23">
        <v>18297</v>
      </c>
      <c r="AB2750" s="23">
        <v>8519</v>
      </c>
      <c r="AC2750" s="23">
        <v>0</v>
      </c>
      <c r="AD2750" s="23">
        <v>119</v>
      </c>
      <c r="AE2750" s="23">
        <v>0</v>
      </c>
      <c r="AF2750" s="23">
        <v>26935</v>
      </c>
      <c r="AG2750">
        <f t="shared" si="42"/>
        <v>7.3209841939103228E-6</v>
      </c>
    </row>
    <row r="2751" spans="1:33">
      <c r="A2751" t="s">
        <v>149</v>
      </c>
      <c r="B2751" t="s">
        <v>1</v>
      </c>
      <c r="C2751">
        <v>2002</v>
      </c>
      <c r="D2751">
        <v>0</v>
      </c>
      <c r="E2751">
        <v>7.1</v>
      </c>
      <c r="F2751">
        <v>60752</v>
      </c>
      <c r="G2751">
        <v>31256</v>
      </c>
      <c r="H2751">
        <v>19055</v>
      </c>
      <c r="I2751">
        <v>0</v>
      </c>
      <c r="J2751">
        <v>403</v>
      </c>
      <c r="K2751">
        <v>111466</v>
      </c>
      <c r="Z2751" s="24">
        <v>9.06E-2</v>
      </c>
      <c r="AA2751" s="23">
        <v>46205</v>
      </c>
      <c r="AB2751" s="23">
        <v>21366</v>
      </c>
      <c r="AC2751" s="23">
        <v>40541</v>
      </c>
      <c r="AD2751" s="23">
        <v>114</v>
      </c>
      <c r="AE2751" s="23">
        <v>1300</v>
      </c>
      <c r="AF2751" s="23">
        <v>109526</v>
      </c>
      <c r="AG2751">
        <f t="shared" si="42"/>
        <v>2.9769374970195731E-5</v>
      </c>
    </row>
    <row r="2752" spans="1:33">
      <c r="A2752" t="s">
        <v>149</v>
      </c>
      <c r="B2752" t="s">
        <v>1</v>
      </c>
      <c r="C2752">
        <v>2003</v>
      </c>
      <c r="D2752">
        <v>0</v>
      </c>
      <c r="E2752">
        <v>7.06</v>
      </c>
      <c r="F2752">
        <v>65310</v>
      </c>
      <c r="G2752">
        <v>21291</v>
      </c>
      <c r="H2752">
        <v>28161</v>
      </c>
      <c r="I2752">
        <v>0</v>
      </c>
      <c r="J2752">
        <v>0</v>
      </c>
      <c r="K2752">
        <v>114762</v>
      </c>
      <c r="Z2752" s="24">
        <v>9.06E-2</v>
      </c>
      <c r="AA2752" s="23">
        <v>27425</v>
      </c>
      <c r="AB2752" s="23">
        <v>1120</v>
      </c>
      <c r="AC2752" s="23">
        <v>14507</v>
      </c>
      <c r="AD2752" s="23">
        <v>0</v>
      </c>
      <c r="AE2752" s="23">
        <v>122262</v>
      </c>
      <c r="AF2752" s="23">
        <v>165314</v>
      </c>
      <c r="AG2752">
        <f t="shared" si="42"/>
        <v>4.4932659403456144E-5</v>
      </c>
    </row>
    <row r="2753" spans="1:33">
      <c r="A2753" t="s">
        <v>149</v>
      </c>
      <c r="B2753" t="s">
        <v>1</v>
      </c>
      <c r="C2753">
        <v>2004</v>
      </c>
      <c r="D2753">
        <v>0</v>
      </c>
      <c r="E2753">
        <v>6.24</v>
      </c>
      <c r="F2753">
        <v>68357</v>
      </c>
      <c r="G2753">
        <v>17690</v>
      </c>
      <c r="H2753">
        <v>34682</v>
      </c>
      <c r="I2753">
        <v>0</v>
      </c>
      <c r="J2753">
        <v>0</v>
      </c>
      <c r="K2753">
        <v>120729</v>
      </c>
      <c r="Z2753" s="24">
        <v>9.0700000000000003E-2</v>
      </c>
      <c r="AA2753" s="23">
        <v>36712</v>
      </c>
      <c r="AB2753" s="23">
        <v>798</v>
      </c>
      <c r="AC2753" s="23">
        <v>0</v>
      </c>
      <c r="AD2753" s="23">
        <v>10</v>
      </c>
      <c r="AE2753" s="23">
        <v>1933</v>
      </c>
      <c r="AF2753" s="23">
        <v>39453</v>
      </c>
      <c r="AG2753">
        <f t="shared" si="42"/>
        <v>1.0723400386201745E-5</v>
      </c>
    </row>
    <row r="2754" spans="1:33">
      <c r="A2754" t="s">
        <v>149</v>
      </c>
      <c r="B2754" t="s">
        <v>1</v>
      </c>
      <c r="C2754">
        <v>2005</v>
      </c>
      <c r="D2754">
        <v>0</v>
      </c>
      <c r="E2754">
        <v>5.37</v>
      </c>
      <c r="F2754">
        <v>67302</v>
      </c>
      <c r="G2754">
        <v>21189</v>
      </c>
      <c r="H2754">
        <v>34468</v>
      </c>
      <c r="I2754">
        <v>0</v>
      </c>
      <c r="J2754">
        <v>0</v>
      </c>
      <c r="K2754">
        <v>122959</v>
      </c>
      <c r="Z2754" s="24">
        <v>9.0700000000000003E-2</v>
      </c>
      <c r="AA2754" s="23">
        <v>29390</v>
      </c>
      <c r="AB2754" s="23">
        <v>17678</v>
      </c>
      <c r="AC2754" s="23">
        <v>0</v>
      </c>
      <c r="AD2754" s="23">
        <v>0</v>
      </c>
      <c r="AE2754" s="23">
        <v>0</v>
      </c>
      <c r="AF2754" s="23">
        <v>47068</v>
      </c>
      <c r="AG2754">
        <f t="shared" si="42"/>
        <v>1.279317185962395E-5</v>
      </c>
    </row>
    <row r="2755" spans="1:33">
      <c r="A2755" t="s">
        <v>149</v>
      </c>
      <c r="B2755" t="s">
        <v>1</v>
      </c>
      <c r="C2755">
        <v>2006</v>
      </c>
      <c r="D2755">
        <v>0</v>
      </c>
      <c r="E2755">
        <v>12.49</v>
      </c>
      <c r="F2755">
        <v>64463</v>
      </c>
      <c r="G2755">
        <v>22707</v>
      </c>
      <c r="H2755">
        <v>32712</v>
      </c>
      <c r="I2755">
        <v>0</v>
      </c>
      <c r="J2755">
        <v>0</v>
      </c>
      <c r="K2755">
        <v>119882</v>
      </c>
      <c r="Z2755" s="24">
        <v>9.0700000000000003E-2</v>
      </c>
      <c r="AA2755" s="23">
        <v>34728</v>
      </c>
      <c r="AB2755" s="23">
        <v>13280</v>
      </c>
      <c r="AC2755" s="23">
        <v>0</v>
      </c>
      <c r="AD2755" s="23">
        <v>12</v>
      </c>
      <c r="AE2755" s="23">
        <v>0</v>
      </c>
      <c r="AF2755" s="23">
        <v>48020</v>
      </c>
      <c r="AG2755">
        <f t="shared" ref="AG2755:AG2818" si="43">AF2755/AF$3340</f>
        <v>1.3051927269039306E-5</v>
      </c>
    </row>
    <row r="2756" spans="1:33">
      <c r="A2756" t="s">
        <v>150</v>
      </c>
      <c r="B2756" t="s">
        <v>1</v>
      </c>
      <c r="C2756">
        <v>1988</v>
      </c>
      <c r="D2756">
        <v>0</v>
      </c>
      <c r="E2756">
        <v>4.8</v>
      </c>
      <c r="F2756">
        <v>2741351</v>
      </c>
      <c r="G2756">
        <v>1293840</v>
      </c>
      <c r="H2756">
        <v>899665</v>
      </c>
      <c r="I2756">
        <v>14884</v>
      </c>
      <c r="J2756">
        <v>5580</v>
      </c>
      <c r="K2756">
        <v>4955320</v>
      </c>
      <c r="Z2756" s="24">
        <v>9.0700000000000003E-2</v>
      </c>
      <c r="AA2756" s="23">
        <v>45799</v>
      </c>
      <c r="AB2756" s="23">
        <v>4510</v>
      </c>
      <c r="AC2756" s="23">
        <v>10645</v>
      </c>
      <c r="AD2756" s="23">
        <v>200</v>
      </c>
      <c r="AE2756" s="23">
        <v>40</v>
      </c>
      <c r="AF2756" s="23">
        <v>61194</v>
      </c>
      <c r="AG2756">
        <f t="shared" si="43"/>
        <v>1.6632645508154754E-5</v>
      </c>
    </row>
    <row r="2757" spans="1:33">
      <c r="A2757" t="s">
        <v>150</v>
      </c>
      <c r="B2757" t="s">
        <v>1</v>
      </c>
      <c r="C2757">
        <v>1989</v>
      </c>
      <c r="D2757">
        <v>0</v>
      </c>
      <c r="E2757">
        <v>4.12</v>
      </c>
      <c r="F2757">
        <v>2943343</v>
      </c>
      <c r="G2757">
        <v>1403500</v>
      </c>
      <c r="H2757">
        <v>944861</v>
      </c>
      <c r="I2757">
        <v>15545</v>
      </c>
      <c r="J2757">
        <v>5231</v>
      </c>
      <c r="K2757">
        <v>5312480</v>
      </c>
      <c r="Z2757" s="24">
        <v>9.0700000000000003E-2</v>
      </c>
      <c r="AA2757" s="23">
        <v>67326</v>
      </c>
      <c r="AB2757" s="23">
        <v>4353</v>
      </c>
      <c r="AC2757" s="23">
        <v>5664</v>
      </c>
      <c r="AD2757" s="23">
        <v>0</v>
      </c>
      <c r="AE2757" s="23">
        <v>30193</v>
      </c>
      <c r="AF2757" s="23">
        <v>107536</v>
      </c>
      <c r="AG2757">
        <f t="shared" si="43"/>
        <v>2.9228489187909431E-5</v>
      </c>
    </row>
    <row r="2758" spans="1:33">
      <c r="A2758" t="s">
        <v>150</v>
      </c>
      <c r="B2758" t="s">
        <v>1</v>
      </c>
      <c r="C2758">
        <v>1990</v>
      </c>
      <c r="D2758">
        <v>0</v>
      </c>
      <c r="E2758">
        <v>5.63</v>
      </c>
      <c r="F2758">
        <v>2966177</v>
      </c>
      <c r="G2758">
        <v>1481530</v>
      </c>
      <c r="H2758">
        <v>963713</v>
      </c>
      <c r="I2758">
        <v>16048</v>
      </c>
      <c r="J2758">
        <v>2223</v>
      </c>
      <c r="K2758">
        <v>5429691</v>
      </c>
      <c r="Z2758" s="24">
        <v>9.0800000000000006E-2</v>
      </c>
      <c r="AA2758" s="23">
        <v>14501</v>
      </c>
      <c r="AB2758" s="23">
        <v>3497</v>
      </c>
      <c r="AC2758" s="23">
        <v>0</v>
      </c>
      <c r="AD2758" s="23">
        <v>57</v>
      </c>
      <c r="AE2758" s="23">
        <v>1682</v>
      </c>
      <c r="AF2758" s="23">
        <v>19737</v>
      </c>
      <c r="AG2758">
        <f t="shared" si="43"/>
        <v>5.3645541130576594E-6</v>
      </c>
    </row>
    <row r="2759" spans="1:33">
      <c r="A2759" t="s">
        <v>150</v>
      </c>
      <c r="B2759" t="s">
        <v>1</v>
      </c>
      <c r="C2759">
        <v>1991</v>
      </c>
      <c r="D2759">
        <v>0</v>
      </c>
      <c r="E2759">
        <v>3.08</v>
      </c>
      <c r="F2759">
        <v>3111799</v>
      </c>
      <c r="G2759">
        <v>1547317</v>
      </c>
      <c r="H2759">
        <v>956050</v>
      </c>
      <c r="I2759">
        <v>16832</v>
      </c>
      <c r="J2759">
        <v>0</v>
      </c>
      <c r="K2759">
        <v>5631998</v>
      </c>
      <c r="Z2759" s="24">
        <v>9.0800000000000006E-2</v>
      </c>
      <c r="AA2759" s="23">
        <v>36299</v>
      </c>
      <c r="AB2759" s="23">
        <v>40894</v>
      </c>
      <c r="AC2759" s="23">
        <v>0</v>
      </c>
      <c r="AD2759" s="23">
        <v>400</v>
      </c>
      <c r="AE2759" s="23">
        <v>1917</v>
      </c>
      <c r="AF2759" s="23">
        <v>79510</v>
      </c>
      <c r="AG2759">
        <f t="shared" si="43"/>
        <v>2.1610969120393904E-5</v>
      </c>
    </row>
    <row r="2760" spans="1:33">
      <c r="A2760" t="s">
        <v>150</v>
      </c>
      <c r="B2760" t="s">
        <v>1</v>
      </c>
      <c r="C2760">
        <v>1992</v>
      </c>
      <c r="D2760">
        <v>0</v>
      </c>
      <c r="E2760">
        <v>5.4</v>
      </c>
      <c r="F2760">
        <v>2859045</v>
      </c>
      <c r="G2760">
        <v>1584617</v>
      </c>
      <c r="H2760">
        <v>960642</v>
      </c>
      <c r="I2760">
        <v>17165</v>
      </c>
      <c r="J2760">
        <v>0</v>
      </c>
      <c r="K2760">
        <v>5421469</v>
      </c>
      <c r="Z2760" s="24">
        <v>9.0899999999999995E-2</v>
      </c>
      <c r="AA2760" s="23">
        <v>13000</v>
      </c>
      <c r="AB2760" s="23">
        <v>7000</v>
      </c>
      <c r="AC2760" s="23">
        <v>0</v>
      </c>
      <c r="AD2760" s="23">
        <v>0</v>
      </c>
      <c r="AE2760" s="23">
        <v>0</v>
      </c>
      <c r="AF2760" s="23">
        <v>20000</v>
      </c>
      <c r="AG2760">
        <f t="shared" si="43"/>
        <v>5.4360380129276582E-6</v>
      </c>
    </row>
    <row r="2761" spans="1:33">
      <c r="A2761" t="s">
        <v>150</v>
      </c>
      <c r="B2761" t="s">
        <v>1</v>
      </c>
      <c r="C2761">
        <v>1993</v>
      </c>
      <c r="D2761">
        <v>0</v>
      </c>
      <c r="E2761">
        <v>4.3099999999999996</v>
      </c>
      <c r="F2761">
        <v>3145416</v>
      </c>
      <c r="G2761">
        <v>1675329</v>
      </c>
      <c r="H2761">
        <v>1000201</v>
      </c>
      <c r="I2761">
        <v>17943</v>
      </c>
      <c r="J2761">
        <v>0</v>
      </c>
      <c r="K2761">
        <v>5838889</v>
      </c>
      <c r="Z2761" s="24">
        <v>9.0899999999999995E-2</v>
      </c>
      <c r="AA2761" s="23">
        <v>79889</v>
      </c>
      <c r="AB2761" s="23">
        <v>5572</v>
      </c>
      <c r="AC2761" s="23">
        <v>11034</v>
      </c>
      <c r="AD2761" s="23">
        <v>0</v>
      </c>
      <c r="AE2761" s="23">
        <v>7330</v>
      </c>
      <c r="AF2761" s="23">
        <v>103825</v>
      </c>
      <c r="AG2761">
        <f t="shared" si="43"/>
        <v>2.8219832334610704E-5</v>
      </c>
    </row>
    <row r="2762" spans="1:33">
      <c r="A2762" t="s">
        <v>150</v>
      </c>
      <c r="B2762" t="s">
        <v>1</v>
      </c>
      <c r="C2762">
        <v>1994</v>
      </c>
      <c r="D2762">
        <v>0</v>
      </c>
      <c r="E2762">
        <v>4.04</v>
      </c>
      <c r="F2762">
        <v>3044169</v>
      </c>
      <c r="G2762">
        <v>1726751</v>
      </c>
      <c r="H2762">
        <v>985350</v>
      </c>
      <c r="I2762">
        <v>15274</v>
      </c>
      <c r="J2762">
        <v>0</v>
      </c>
      <c r="K2762">
        <v>5771544</v>
      </c>
      <c r="Z2762" s="24">
        <v>9.0999999999999998E-2</v>
      </c>
      <c r="AA2762" s="23">
        <v>2102</v>
      </c>
      <c r="AB2762" s="23">
        <v>589</v>
      </c>
      <c r="AC2762" s="23">
        <v>437</v>
      </c>
      <c r="AD2762" s="23">
        <v>0</v>
      </c>
      <c r="AE2762" s="23">
        <v>15478</v>
      </c>
      <c r="AF2762" s="23">
        <v>18606</v>
      </c>
      <c r="AG2762">
        <f t="shared" si="43"/>
        <v>5.0571461634265998E-6</v>
      </c>
    </row>
    <row r="2763" spans="1:33">
      <c r="A2763" t="s">
        <v>150</v>
      </c>
      <c r="B2763" t="s">
        <v>1</v>
      </c>
      <c r="C2763">
        <v>1995</v>
      </c>
      <c r="D2763">
        <v>0</v>
      </c>
      <c r="E2763">
        <v>4</v>
      </c>
      <c r="F2763">
        <v>3014461</v>
      </c>
      <c r="G2763">
        <v>1783722</v>
      </c>
      <c r="H2763">
        <v>864680</v>
      </c>
      <c r="I2763">
        <v>19701</v>
      </c>
      <c r="J2763">
        <v>0</v>
      </c>
      <c r="K2763">
        <v>5682564</v>
      </c>
      <c r="Z2763" s="24">
        <v>9.11E-2</v>
      </c>
      <c r="AA2763" s="23">
        <v>13414</v>
      </c>
      <c r="AB2763" s="23">
        <v>4445</v>
      </c>
      <c r="AC2763" s="23">
        <v>0</v>
      </c>
      <c r="AD2763" s="23">
        <v>64</v>
      </c>
      <c r="AE2763" s="23">
        <v>4211</v>
      </c>
      <c r="AF2763" s="23">
        <v>22134</v>
      </c>
      <c r="AG2763">
        <f t="shared" si="43"/>
        <v>6.0160632689070385E-6</v>
      </c>
    </row>
    <row r="2764" spans="1:33">
      <c r="A2764" t="s">
        <v>150</v>
      </c>
      <c r="B2764" t="s">
        <v>1</v>
      </c>
      <c r="C2764">
        <v>1996</v>
      </c>
      <c r="D2764">
        <v>0</v>
      </c>
      <c r="E2764">
        <v>4.21</v>
      </c>
      <c r="F2764">
        <v>3189021</v>
      </c>
      <c r="G2764">
        <v>1850409</v>
      </c>
      <c r="H2764">
        <v>988084</v>
      </c>
      <c r="I2764">
        <v>20297</v>
      </c>
      <c r="J2764">
        <v>0</v>
      </c>
      <c r="K2764">
        <v>6047811</v>
      </c>
      <c r="Z2764" s="24">
        <v>9.11E-2</v>
      </c>
      <c r="AA2764" s="23">
        <v>63554</v>
      </c>
      <c r="AB2764" s="23">
        <v>4485</v>
      </c>
      <c r="AC2764" s="23">
        <v>1969</v>
      </c>
      <c r="AD2764" s="23">
        <v>79</v>
      </c>
      <c r="AE2764" s="23">
        <v>30511</v>
      </c>
      <c r="AF2764" s="23">
        <v>100598</v>
      </c>
      <c r="AG2764">
        <f t="shared" si="43"/>
        <v>2.7342727601224825E-5</v>
      </c>
    </row>
    <row r="2765" spans="1:33">
      <c r="A2765" t="s">
        <v>150</v>
      </c>
      <c r="B2765" t="s">
        <v>1</v>
      </c>
      <c r="C2765">
        <v>1997</v>
      </c>
      <c r="D2765">
        <v>0</v>
      </c>
      <c r="E2765">
        <v>2.57</v>
      </c>
      <c r="F2765">
        <v>3206762</v>
      </c>
      <c r="G2765">
        <v>1904259</v>
      </c>
      <c r="H2765">
        <v>1040261</v>
      </c>
      <c r="I2765">
        <v>20804</v>
      </c>
      <c r="J2765">
        <v>0</v>
      </c>
      <c r="K2765">
        <v>6172086</v>
      </c>
      <c r="Z2765" s="24">
        <v>9.1199999999999989E-2</v>
      </c>
      <c r="AA2765" s="23">
        <v>57450</v>
      </c>
      <c r="AB2765" s="23">
        <v>73937</v>
      </c>
      <c r="AC2765" s="23">
        <v>6392</v>
      </c>
      <c r="AD2765" s="23">
        <v>647</v>
      </c>
      <c r="AE2765" s="23">
        <v>3998</v>
      </c>
      <c r="AF2765" s="23">
        <v>142424</v>
      </c>
      <c r="AG2765">
        <f t="shared" si="43"/>
        <v>3.8711113897660437E-5</v>
      </c>
    </row>
    <row r="2766" spans="1:33">
      <c r="A2766" t="s">
        <v>150</v>
      </c>
      <c r="B2766" t="s">
        <v>1</v>
      </c>
      <c r="C2766">
        <v>1998</v>
      </c>
      <c r="D2766">
        <v>0</v>
      </c>
      <c r="E2766">
        <v>3.54</v>
      </c>
      <c r="F2766">
        <v>3185870</v>
      </c>
      <c r="G2766">
        <v>1990607</v>
      </c>
      <c r="H2766">
        <v>1038625</v>
      </c>
      <c r="I2766">
        <v>21503</v>
      </c>
      <c r="J2766">
        <v>0</v>
      </c>
      <c r="K2766">
        <v>6236605</v>
      </c>
      <c r="Z2766" s="24">
        <v>9.1199999999999989E-2</v>
      </c>
      <c r="AA2766" s="23">
        <v>61913</v>
      </c>
      <c r="AB2766" s="23">
        <v>64186</v>
      </c>
      <c r="AC2766" s="23">
        <v>25562</v>
      </c>
      <c r="AD2766" s="23">
        <v>0</v>
      </c>
      <c r="AE2766" s="23">
        <v>3371</v>
      </c>
      <c r="AF2766" s="23">
        <v>155032</v>
      </c>
      <c r="AG2766">
        <f t="shared" si="43"/>
        <v>4.2137992261010032E-5</v>
      </c>
    </row>
    <row r="2767" spans="1:33">
      <c r="A2767" t="s">
        <v>150</v>
      </c>
      <c r="B2767" t="s">
        <v>1</v>
      </c>
      <c r="C2767">
        <v>1999</v>
      </c>
      <c r="D2767">
        <v>0</v>
      </c>
      <c r="E2767">
        <v>4.57</v>
      </c>
      <c r="F2767">
        <v>3436872</v>
      </c>
      <c r="G2767">
        <v>2082247</v>
      </c>
      <c r="H2767">
        <v>991553</v>
      </c>
      <c r="I2767">
        <v>22221</v>
      </c>
      <c r="J2767">
        <v>0</v>
      </c>
      <c r="K2767">
        <v>6532893</v>
      </c>
      <c r="Z2767" s="24">
        <v>9.1300000000000006E-2</v>
      </c>
      <c r="AA2767" s="23">
        <v>16765</v>
      </c>
      <c r="AB2767" s="23">
        <v>23896</v>
      </c>
      <c r="AC2767" s="23">
        <v>0</v>
      </c>
      <c r="AD2767" s="23">
        <v>43</v>
      </c>
      <c r="AE2767" s="23">
        <v>3226</v>
      </c>
      <c r="AF2767" s="23">
        <v>43930</v>
      </c>
      <c r="AG2767">
        <f t="shared" si="43"/>
        <v>1.19402574953956E-5</v>
      </c>
    </row>
    <row r="2768" spans="1:33">
      <c r="A2768" t="s">
        <v>150</v>
      </c>
      <c r="B2768" t="s">
        <v>1</v>
      </c>
      <c r="C2768">
        <v>2000</v>
      </c>
      <c r="D2768">
        <v>0</v>
      </c>
      <c r="E2768">
        <v>4.9400000000000004</v>
      </c>
      <c r="F2768">
        <v>3385283</v>
      </c>
      <c r="G2768">
        <v>2167521</v>
      </c>
      <c r="H2768">
        <v>949512</v>
      </c>
      <c r="I2768">
        <v>22693</v>
      </c>
      <c r="J2768">
        <v>0</v>
      </c>
      <c r="K2768">
        <v>6525009</v>
      </c>
      <c r="Z2768" s="24">
        <v>9.1300000000000006E-2</v>
      </c>
      <c r="AA2768" s="23">
        <v>106000</v>
      </c>
      <c r="AB2768" s="23">
        <v>33000</v>
      </c>
      <c r="AC2768" s="23">
        <v>0</v>
      </c>
      <c r="AD2768" s="23">
        <v>0</v>
      </c>
      <c r="AE2768" s="23">
        <v>2300</v>
      </c>
      <c r="AF2768" s="23">
        <v>141300</v>
      </c>
      <c r="AG2768">
        <f t="shared" si="43"/>
        <v>3.8405608561333903E-5</v>
      </c>
    </row>
    <row r="2769" spans="1:33">
      <c r="A2769" t="s">
        <v>150</v>
      </c>
      <c r="B2769" t="s">
        <v>1</v>
      </c>
      <c r="C2769">
        <v>2001</v>
      </c>
      <c r="D2769">
        <v>0</v>
      </c>
      <c r="E2769">
        <v>3.63</v>
      </c>
      <c r="F2769">
        <v>3215167</v>
      </c>
      <c r="G2769">
        <v>2080288</v>
      </c>
      <c r="H2769">
        <v>865613</v>
      </c>
      <c r="I2769">
        <v>0</v>
      </c>
      <c r="J2769">
        <v>23477</v>
      </c>
      <c r="K2769">
        <v>6184545</v>
      </c>
      <c r="Z2769" s="24">
        <v>9.1400000000000009E-2</v>
      </c>
      <c r="AA2769" s="23">
        <v>6511</v>
      </c>
      <c r="AB2769" s="23">
        <v>22708</v>
      </c>
      <c r="AC2769" s="23">
        <v>3587</v>
      </c>
      <c r="AD2769" s="23">
        <v>0</v>
      </c>
      <c r="AE2769" s="23">
        <v>0</v>
      </c>
      <c r="AF2769" s="23">
        <v>32806</v>
      </c>
      <c r="AG2769">
        <f t="shared" si="43"/>
        <v>8.9167331526052377E-6</v>
      </c>
    </row>
    <row r="2770" spans="1:33">
      <c r="A2770" t="s">
        <v>150</v>
      </c>
      <c r="B2770" t="s">
        <v>1</v>
      </c>
      <c r="C2770">
        <v>2002</v>
      </c>
      <c r="D2770">
        <v>0</v>
      </c>
      <c r="E2770">
        <v>2.4900000000000002</v>
      </c>
      <c r="F2770">
        <v>3233187</v>
      </c>
      <c r="G2770">
        <v>2103795</v>
      </c>
      <c r="H2770">
        <v>832995</v>
      </c>
      <c r="I2770">
        <v>0</v>
      </c>
      <c r="J2770">
        <v>23695</v>
      </c>
      <c r="K2770">
        <v>6193672</v>
      </c>
      <c r="Z2770" s="24">
        <v>9.1499999999999998E-2</v>
      </c>
      <c r="AA2770" s="23">
        <v>12159</v>
      </c>
      <c r="AB2770" s="23">
        <v>10333</v>
      </c>
      <c r="AC2770" s="23">
        <v>0</v>
      </c>
      <c r="AD2770" s="23">
        <v>0</v>
      </c>
      <c r="AE2770" s="23">
        <v>0</v>
      </c>
      <c r="AF2770" s="23">
        <v>22492</v>
      </c>
      <c r="AG2770">
        <f t="shared" si="43"/>
        <v>6.1133683493384439E-6</v>
      </c>
    </row>
    <row r="2771" spans="1:33">
      <c r="A2771" t="s">
        <v>150</v>
      </c>
      <c r="B2771" t="s">
        <v>1</v>
      </c>
      <c r="C2771">
        <v>2003</v>
      </c>
      <c r="D2771">
        <v>0</v>
      </c>
      <c r="E2771">
        <v>3.88</v>
      </c>
      <c r="F2771">
        <v>3073454</v>
      </c>
      <c r="G2771">
        <v>2124000</v>
      </c>
      <c r="H2771">
        <v>867430</v>
      </c>
      <c r="I2771">
        <v>0</v>
      </c>
      <c r="J2771">
        <v>0</v>
      </c>
      <c r="K2771">
        <v>6064884</v>
      </c>
      <c r="Z2771" s="24">
        <v>9.1600000000000001E-2</v>
      </c>
      <c r="AA2771" s="23">
        <v>24310</v>
      </c>
      <c r="AB2771" s="23">
        <v>7269</v>
      </c>
      <c r="AC2771" s="23">
        <v>3476</v>
      </c>
      <c r="AD2771" s="23">
        <v>138</v>
      </c>
      <c r="AE2771" s="23">
        <v>2865</v>
      </c>
      <c r="AF2771" s="23">
        <v>38058</v>
      </c>
      <c r="AG2771">
        <f t="shared" si="43"/>
        <v>1.034423673480004E-5</v>
      </c>
    </row>
    <row r="2772" spans="1:33">
      <c r="A2772" t="s">
        <v>150</v>
      </c>
      <c r="B2772" t="s">
        <v>1</v>
      </c>
      <c r="C2772">
        <v>2004</v>
      </c>
      <c r="D2772">
        <v>0</v>
      </c>
      <c r="E2772">
        <v>3.15</v>
      </c>
      <c r="F2772">
        <v>3129705</v>
      </c>
      <c r="G2772">
        <v>2179217</v>
      </c>
      <c r="H2772">
        <v>842789</v>
      </c>
      <c r="I2772">
        <v>0</v>
      </c>
      <c r="J2772">
        <v>0</v>
      </c>
      <c r="K2772">
        <v>6151711</v>
      </c>
      <c r="Z2772" s="24">
        <v>9.1600000000000001E-2</v>
      </c>
      <c r="AA2772" s="23">
        <v>17046</v>
      </c>
      <c r="AB2772" s="23">
        <v>37168</v>
      </c>
      <c r="AC2772" s="23">
        <v>0</v>
      </c>
      <c r="AD2772" s="23">
        <v>43</v>
      </c>
      <c r="AE2772" s="23">
        <v>1921</v>
      </c>
      <c r="AF2772" s="23">
        <v>56178</v>
      </c>
      <c r="AG2772">
        <f t="shared" si="43"/>
        <v>1.5269287174512498E-5</v>
      </c>
    </row>
    <row r="2773" spans="1:33">
      <c r="A2773" t="s">
        <v>150</v>
      </c>
      <c r="B2773" t="s">
        <v>1</v>
      </c>
      <c r="C2773">
        <v>2005</v>
      </c>
      <c r="D2773">
        <v>0</v>
      </c>
      <c r="E2773">
        <v>3.45</v>
      </c>
      <c r="F2773">
        <v>3188146</v>
      </c>
      <c r="G2773">
        <v>2266511</v>
      </c>
      <c r="H2773">
        <v>850519</v>
      </c>
      <c r="I2773">
        <v>0</v>
      </c>
      <c r="J2773">
        <v>0</v>
      </c>
      <c r="K2773">
        <v>6305176</v>
      </c>
      <c r="Z2773" s="24">
        <v>9.1700000000000004E-2</v>
      </c>
      <c r="AA2773" s="23">
        <v>38340</v>
      </c>
      <c r="AB2773" s="23">
        <v>3133</v>
      </c>
      <c r="AC2773" s="23">
        <v>0</v>
      </c>
      <c r="AD2773" s="23">
        <v>0</v>
      </c>
      <c r="AE2773" s="23">
        <v>5174</v>
      </c>
      <c r="AF2773" s="23">
        <v>46647</v>
      </c>
      <c r="AG2773">
        <f t="shared" si="43"/>
        <v>1.2678743259451823E-5</v>
      </c>
    </row>
    <row r="2774" spans="1:33">
      <c r="A2774" t="s">
        <v>150</v>
      </c>
      <c r="B2774" t="s">
        <v>1</v>
      </c>
      <c r="C2774">
        <v>2006</v>
      </c>
      <c r="D2774">
        <v>0</v>
      </c>
      <c r="E2774">
        <v>3.49</v>
      </c>
      <c r="F2774">
        <v>3309591</v>
      </c>
      <c r="G2774">
        <v>2308328</v>
      </c>
      <c r="H2774">
        <v>865568</v>
      </c>
      <c r="I2774">
        <v>0</v>
      </c>
      <c r="J2774">
        <v>0</v>
      </c>
      <c r="K2774">
        <v>6483487</v>
      </c>
      <c r="Z2774" s="24">
        <v>9.1700000000000004E-2</v>
      </c>
      <c r="AA2774" s="23">
        <v>15420</v>
      </c>
      <c r="AB2774" s="23">
        <v>29238</v>
      </c>
      <c r="AC2774" s="23">
        <v>2409</v>
      </c>
      <c r="AD2774" s="23">
        <v>0</v>
      </c>
      <c r="AE2774" s="23">
        <v>0</v>
      </c>
      <c r="AF2774" s="23">
        <v>47067</v>
      </c>
      <c r="AG2774">
        <f t="shared" si="43"/>
        <v>1.2792900057723304E-5</v>
      </c>
    </row>
    <row r="2775" spans="1:33">
      <c r="A2775" t="s">
        <v>151</v>
      </c>
      <c r="B2775" t="s">
        <v>1</v>
      </c>
      <c r="C2775">
        <v>1988</v>
      </c>
      <c r="D2775">
        <v>0</v>
      </c>
      <c r="E2775">
        <v>7.35</v>
      </c>
      <c r="F2775">
        <v>22461</v>
      </c>
      <c r="G2775">
        <v>4803</v>
      </c>
      <c r="H2775">
        <v>1223</v>
      </c>
      <c r="I2775">
        <v>78</v>
      </c>
      <c r="J2775">
        <v>1462</v>
      </c>
      <c r="K2775">
        <v>30027</v>
      </c>
      <c r="Z2775" s="24">
        <v>9.1799999999999993E-2</v>
      </c>
      <c r="AA2775" s="23">
        <v>8691</v>
      </c>
      <c r="AB2775" s="23">
        <v>2399</v>
      </c>
      <c r="AC2775" s="23">
        <v>0</v>
      </c>
      <c r="AD2775" s="23">
        <v>0</v>
      </c>
      <c r="AE2775" s="23">
        <v>17</v>
      </c>
      <c r="AF2775" s="23">
        <v>11107</v>
      </c>
      <c r="AG2775">
        <f t="shared" si="43"/>
        <v>3.0189037104793746E-6</v>
      </c>
    </row>
    <row r="2776" spans="1:33">
      <c r="A2776" t="s">
        <v>151</v>
      </c>
      <c r="B2776" t="s">
        <v>1</v>
      </c>
      <c r="C2776">
        <v>1989</v>
      </c>
      <c r="D2776">
        <v>0</v>
      </c>
      <c r="E2776">
        <v>9.2200000000000006</v>
      </c>
      <c r="F2776">
        <v>23033</v>
      </c>
      <c r="G2776">
        <v>4957</v>
      </c>
      <c r="H2776">
        <v>1108</v>
      </c>
      <c r="I2776">
        <v>87</v>
      </c>
      <c r="J2776">
        <v>1487</v>
      </c>
      <c r="K2776">
        <v>30672</v>
      </c>
      <c r="Z2776" s="24">
        <v>9.1799999999999993E-2</v>
      </c>
      <c r="AA2776" s="23">
        <v>47960</v>
      </c>
      <c r="AB2776" s="23">
        <v>13865</v>
      </c>
      <c r="AC2776" s="23">
        <v>0</v>
      </c>
      <c r="AD2776" s="23">
        <v>0</v>
      </c>
      <c r="AE2776" s="23">
        <v>0</v>
      </c>
      <c r="AF2776" s="23">
        <v>61825</v>
      </c>
      <c r="AG2776">
        <f t="shared" si="43"/>
        <v>1.6804152507462622E-5</v>
      </c>
    </row>
    <row r="2777" spans="1:33">
      <c r="A2777" t="s">
        <v>151</v>
      </c>
      <c r="B2777" t="s">
        <v>1</v>
      </c>
      <c r="C2777">
        <v>1990</v>
      </c>
      <c r="D2777">
        <v>0</v>
      </c>
      <c r="E2777">
        <v>8.8699999999999992</v>
      </c>
      <c r="F2777">
        <v>22914</v>
      </c>
      <c r="G2777">
        <v>4922</v>
      </c>
      <c r="H2777">
        <v>1116</v>
      </c>
      <c r="I2777">
        <v>99</v>
      </c>
      <c r="J2777">
        <v>1702</v>
      </c>
      <c r="K2777">
        <v>30753</v>
      </c>
      <c r="Z2777" s="24">
        <v>9.1899999999999996E-2</v>
      </c>
      <c r="AA2777" s="23">
        <v>2408</v>
      </c>
      <c r="AB2777" s="23">
        <v>271</v>
      </c>
      <c r="AC2777" s="23">
        <v>0</v>
      </c>
      <c r="AD2777" s="23">
        <v>0</v>
      </c>
      <c r="AE2777" s="23">
        <v>27</v>
      </c>
      <c r="AF2777" s="23">
        <v>2706</v>
      </c>
      <c r="AG2777">
        <f t="shared" si="43"/>
        <v>7.3549594314911209E-7</v>
      </c>
    </row>
    <row r="2778" spans="1:33">
      <c r="A2778" t="s">
        <v>151</v>
      </c>
      <c r="B2778" t="s">
        <v>1</v>
      </c>
      <c r="C2778">
        <v>1991</v>
      </c>
      <c r="D2778">
        <v>0</v>
      </c>
      <c r="E2778">
        <v>7.45</v>
      </c>
      <c r="F2778">
        <v>24645</v>
      </c>
      <c r="G2778">
        <v>7496</v>
      </c>
      <c r="H2778">
        <v>0</v>
      </c>
      <c r="I2778">
        <v>100</v>
      </c>
      <c r="J2778">
        <v>236</v>
      </c>
      <c r="K2778">
        <v>32477</v>
      </c>
      <c r="Z2778" s="24">
        <v>9.1899999999999996E-2</v>
      </c>
      <c r="AA2778" s="23">
        <v>13158</v>
      </c>
      <c r="AB2778" s="23">
        <v>5102</v>
      </c>
      <c r="AC2778" s="23">
        <v>0</v>
      </c>
      <c r="AD2778" s="23">
        <v>64</v>
      </c>
      <c r="AE2778" s="23">
        <v>5169</v>
      </c>
      <c r="AF2778" s="23">
        <v>23493</v>
      </c>
      <c r="AG2778">
        <f t="shared" si="43"/>
        <v>6.3854420518854731E-6</v>
      </c>
    </row>
    <row r="2779" spans="1:33">
      <c r="A2779" t="s">
        <v>151</v>
      </c>
      <c r="B2779" t="s">
        <v>1</v>
      </c>
      <c r="C2779">
        <v>1992</v>
      </c>
      <c r="D2779">
        <v>0</v>
      </c>
      <c r="E2779">
        <v>4.22</v>
      </c>
      <c r="F2779">
        <v>21549</v>
      </c>
      <c r="G2779">
        <v>9909</v>
      </c>
      <c r="H2779">
        <v>0</v>
      </c>
      <c r="I2779">
        <v>105</v>
      </c>
      <c r="J2779">
        <v>487</v>
      </c>
      <c r="K2779">
        <v>32050</v>
      </c>
      <c r="Z2779" s="24">
        <v>9.1899999999999996E-2</v>
      </c>
      <c r="AA2779" s="23">
        <v>54938</v>
      </c>
      <c r="AB2779" s="23">
        <v>14236</v>
      </c>
      <c r="AC2779" s="23">
        <v>0</v>
      </c>
      <c r="AD2779" s="23">
        <v>500</v>
      </c>
      <c r="AE2779" s="23">
        <v>10287</v>
      </c>
      <c r="AF2779" s="23">
        <v>79961</v>
      </c>
      <c r="AG2779">
        <f t="shared" si="43"/>
        <v>2.1733551777585421E-5</v>
      </c>
    </row>
    <row r="2780" spans="1:33">
      <c r="A2780" t="s">
        <v>151</v>
      </c>
      <c r="B2780" t="s">
        <v>1</v>
      </c>
      <c r="C2780">
        <v>1993</v>
      </c>
      <c r="D2780">
        <v>0</v>
      </c>
      <c r="E2780">
        <v>6.66</v>
      </c>
      <c r="F2780">
        <v>23967</v>
      </c>
      <c r="G2780">
        <v>8813</v>
      </c>
      <c r="H2780">
        <v>0</v>
      </c>
      <c r="I2780">
        <v>116</v>
      </c>
      <c r="J2780">
        <v>494</v>
      </c>
      <c r="K2780">
        <v>33390</v>
      </c>
      <c r="Z2780" s="24">
        <v>9.1899999999999996E-2</v>
      </c>
      <c r="AA2780" s="23">
        <v>86701</v>
      </c>
      <c r="AB2780" s="23">
        <v>56892</v>
      </c>
      <c r="AC2780" s="23">
        <v>0</v>
      </c>
      <c r="AD2780" s="23">
        <v>82</v>
      </c>
      <c r="AE2780" s="23">
        <v>26003</v>
      </c>
      <c r="AF2780" s="23">
        <v>169678</v>
      </c>
      <c r="AG2780">
        <f t="shared" si="43"/>
        <v>4.6118802897876956E-5</v>
      </c>
    </row>
    <row r="2781" spans="1:33">
      <c r="A2781" t="s">
        <v>151</v>
      </c>
      <c r="B2781" t="s">
        <v>1</v>
      </c>
      <c r="C2781">
        <v>1994</v>
      </c>
      <c r="D2781">
        <v>0</v>
      </c>
      <c r="E2781">
        <v>3.81</v>
      </c>
      <c r="F2781">
        <v>24946</v>
      </c>
      <c r="G2781">
        <v>8976</v>
      </c>
      <c r="H2781">
        <v>446</v>
      </c>
      <c r="I2781">
        <v>424</v>
      </c>
      <c r="J2781">
        <v>0</v>
      </c>
      <c r="K2781">
        <v>34792</v>
      </c>
      <c r="Z2781" s="24">
        <v>9.1899999999999996E-2</v>
      </c>
      <c r="AA2781" s="23">
        <v>1943983</v>
      </c>
      <c r="AB2781" s="23">
        <v>2376039</v>
      </c>
      <c r="AC2781" s="23">
        <v>2669769</v>
      </c>
      <c r="AD2781" s="23">
        <v>33678</v>
      </c>
      <c r="AE2781" s="23">
        <v>84351</v>
      </c>
      <c r="AF2781" s="23">
        <v>7107820</v>
      </c>
      <c r="AG2781">
        <f t="shared" si="43"/>
        <v>1.9319189854523733E-3</v>
      </c>
    </row>
    <row r="2782" spans="1:33">
      <c r="A2782" t="s">
        <v>151</v>
      </c>
      <c r="B2782" t="s">
        <v>1</v>
      </c>
      <c r="C2782">
        <v>1995</v>
      </c>
      <c r="D2782">
        <v>0</v>
      </c>
      <c r="E2782">
        <v>3.54</v>
      </c>
      <c r="F2782">
        <v>23422</v>
      </c>
      <c r="G2782">
        <v>8538</v>
      </c>
      <c r="H2782">
        <v>433</v>
      </c>
      <c r="I2782">
        <v>387</v>
      </c>
      <c r="J2782">
        <v>0</v>
      </c>
      <c r="K2782">
        <v>32780</v>
      </c>
      <c r="Z2782" s="24">
        <v>9.1999999999999998E-2</v>
      </c>
      <c r="AA2782" s="23">
        <v>4046</v>
      </c>
      <c r="AB2782" s="23">
        <v>0</v>
      </c>
      <c r="AC2782" s="23">
        <v>0</v>
      </c>
      <c r="AD2782" s="23">
        <v>0</v>
      </c>
      <c r="AE2782" s="23">
        <v>0</v>
      </c>
      <c r="AF2782" s="23">
        <v>4046</v>
      </c>
      <c r="AG2782">
        <f t="shared" si="43"/>
        <v>1.0997104900152652E-6</v>
      </c>
    </row>
    <row r="2783" spans="1:33">
      <c r="A2783" t="s">
        <v>151</v>
      </c>
      <c r="B2783" t="s">
        <v>1</v>
      </c>
      <c r="C2783">
        <v>1996</v>
      </c>
      <c r="D2783">
        <v>0</v>
      </c>
      <c r="E2783">
        <v>5.78</v>
      </c>
      <c r="F2783">
        <v>26132</v>
      </c>
      <c r="G2783">
        <v>9662</v>
      </c>
      <c r="H2783">
        <v>422</v>
      </c>
      <c r="I2783">
        <v>380</v>
      </c>
      <c r="J2783">
        <v>0</v>
      </c>
      <c r="K2783">
        <v>36596</v>
      </c>
      <c r="Z2783" s="24">
        <v>9.1999999999999998E-2</v>
      </c>
      <c r="AA2783" s="23">
        <v>2042</v>
      </c>
      <c r="AB2783" s="23">
        <v>472</v>
      </c>
      <c r="AC2783" s="23">
        <v>0</v>
      </c>
      <c r="AD2783" s="23">
        <v>0</v>
      </c>
      <c r="AE2783" s="23">
        <v>16317</v>
      </c>
      <c r="AF2783" s="23">
        <v>18831</v>
      </c>
      <c r="AG2783">
        <f t="shared" si="43"/>
        <v>5.1183015910720361E-6</v>
      </c>
    </row>
    <row r="2784" spans="1:33">
      <c r="A2784" t="s">
        <v>151</v>
      </c>
      <c r="B2784" t="s">
        <v>1</v>
      </c>
      <c r="C2784">
        <v>1997</v>
      </c>
      <c r="D2784">
        <v>0</v>
      </c>
      <c r="E2784">
        <v>6.05</v>
      </c>
      <c r="F2784">
        <v>24819</v>
      </c>
      <c r="G2784">
        <v>10443</v>
      </c>
      <c r="H2784">
        <v>0</v>
      </c>
      <c r="I2784">
        <v>327</v>
      </c>
      <c r="J2784">
        <v>0</v>
      </c>
      <c r="K2784">
        <v>35589</v>
      </c>
      <c r="Z2784" s="24">
        <v>9.1999999999999998E-2</v>
      </c>
      <c r="AA2784" s="23">
        <v>19424</v>
      </c>
      <c r="AB2784" s="23">
        <v>0</v>
      </c>
      <c r="AC2784" s="23">
        <v>21722</v>
      </c>
      <c r="AD2784" s="23">
        <v>0</v>
      </c>
      <c r="AE2784" s="23">
        <v>0</v>
      </c>
      <c r="AF2784" s="23">
        <v>41146</v>
      </c>
      <c r="AG2784">
        <f t="shared" si="43"/>
        <v>1.118356100399607E-5</v>
      </c>
    </row>
    <row r="2785" spans="1:33">
      <c r="A2785" t="s">
        <v>151</v>
      </c>
      <c r="B2785" t="s">
        <v>1</v>
      </c>
      <c r="C2785">
        <v>1998</v>
      </c>
      <c r="D2785">
        <v>0</v>
      </c>
      <c r="E2785">
        <v>8.43</v>
      </c>
      <c r="F2785">
        <v>24688</v>
      </c>
      <c r="G2785">
        <v>10575</v>
      </c>
      <c r="H2785">
        <v>0</v>
      </c>
      <c r="I2785">
        <v>296</v>
      </c>
      <c r="J2785">
        <v>0</v>
      </c>
      <c r="K2785">
        <v>35559</v>
      </c>
      <c r="Z2785" s="24">
        <v>9.1999999999999998E-2</v>
      </c>
      <c r="AA2785" s="23">
        <v>33430</v>
      </c>
      <c r="AB2785" s="23">
        <v>17297</v>
      </c>
      <c r="AC2785" s="23">
        <v>0</v>
      </c>
      <c r="AD2785" s="23">
        <v>0</v>
      </c>
      <c r="AE2785" s="23">
        <v>0</v>
      </c>
      <c r="AF2785" s="23">
        <v>50727</v>
      </c>
      <c r="AG2785">
        <f t="shared" si="43"/>
        <v>1.3787695014089065E-5</v>
      </c>
    </row>
    <row r="2786" spans="1:33">
      <c r="A2786" t="s">
        <v>151</v>
      </c>
      <c r="B2786" t="s">
        <v>1</v>
      </c>
      <c r="C2786">
        <v>1999</v>
      </c>
      <c r="D2786">
        <v>0</v>
      </c>
      <c r="E2786">
        <v>6.11</v>
      </c>
      <c r="F2786">
        <v>27024</v>
      </c>
      <c r="G2786">
        <v>10505</v>
      </c>
      <c r="H2786">
        <v>0</v>
      </c>
      <c r="I2786">
        <v>298</v>
      </c>
      <c r="J2786">
        <v>0</v>
      </c>
      <c r="K2786">
        <v>37827</v>
      </c>
      <c r="Z2786" s="24">
        <v>9.1999999999999998E-2</v>
      </c>
      <c r="AA2786" s="23">
        <v>56759</v>
      </c>
      <c r="AB2786" s="23">
        <v>9040</v>
      </c>
      <c r="AC2786" s="23">
        <v>10565</v>
      </c>
      <c r="AD2786" s="23">
        <v>84</v>
      </c>
      <c r="AE2786" s="23">
        <v>32616</v>
      </c>
      <c r="AF2786" s="23">
        <v>109064</v>
      </c>
      <c r="AG2786">
        <f t="shared" si="43"/>
        <v>2.9643802492097104E-5</v>
      </c>
    </row>
    <row r="2787" spans="1:33">
      <c r="A2787" t="s">
        <v>151</v>
      </c>
      <c r="B2787" t="s">
        <v>1</v>
      </c>
      <c r="C2787">
        <v>2000</v>
      </c>
      <c r="D2787">
        <v>0</v>
      </c>
      <c r="E2787">
        <v>4.5</v>
      </c>
      <c r="F2787">
        <v>27611</v>
      </c>
      <c r="G2787">
        <v>9491</v>
      </c>
      <c r="H2787">
        <v>0</v>
      </c>
      <c r="I2787">
        <v>296</v>
      </c>
      <c r="J2787">
        <v>0</v>
      </c>
      <c r="K2787">
        <v>37398</v>
      </c>
      <c r="Z2787" s="24">
        <v>9.1999999999999998E-2</v>
      </c>
      <c r="AA2787" s="23">
        <v>113472</v>
      </c>
      <c r="AB2787" s="23">
        <v>30578</v>
      </c>
      <c r="AC2787" s="23">
        <v>25004</v>
      </c>
      <c r="AD2787" s="23">
        <v>80</v>
      </c>
      <c r="AE2787" s="23">
        <v>5559</v>
      </c>
      <c r="AF2787" s="23">
        <v>174693</v>
      </c>
      <c r="AG2787">
        <f t="shared" si="43"/>
        <v>4.7481889429618567E-5</v>
      </c>
    </row>
    <row r="2788" spans="1:33">
      <c r="A2788" t="s">
        <v>151</v>
      </c>
      <c r="B2788" t="s">
        <v>1</v>
      </c>
      <c r="C2788">
        <v>2001</v>
      </c>
      <c r="D2788">
        <v>0</v>
      </c>
      <c r="E2788">
        <v>5.99</v>
      </c>
      <c r="F2788">
        <v>25562</v>
      </c>
      <c r="G2788">
        <v>9062</v>
      </c>
      <c r="H2788">
        <v>0</v>
      </c>
      <c r="I2788">
        <v>0</v>
      </c>
      <c r="J2788">
        <v>292</v>
      </c>
      <c r="K2788">
        <v>34916</v>
      </c>
      <c r="Z2788" s="24">
        <v>9.2100000000000015E-2</v>
      </c>
      <c r="AA2788" s="23">
        <v>6433</v>
      </c>
      <c r="AB2788" s="23">
        <v>4290</v>
      </c>
      <c r="AC2788" s="23">
        <v>0</v>
      </c>
      <c r="AD2788" s="23">
        <v>0</v>
      </c>
      <c r="AE2788" s="23">
        <v>1940</v>
      </c>
      <c r="AF2788" s="23">
        <v>12663</v>
      </c>
      <c r="AG2788">
        <f t="shared" si="43"/>
        <v>3.4418274678851465E-6</v>
      </c>
    </row>
    <row r="2789" spans="1:33">
      <c r="A2789" t="s">
        <v>151</v>
      </c>
      <c r="B2789" t="s">
        <v>1</v>
      </c>
      <c r="C2789">
        <v>2002</v>
      </c>
      <c r="D2789">
        <v>0</v>
      </c>
      <c r="E2789">
        <v>5.91</v>
      </c>
      <c r="F2789">
        <v>24841</v>
      </c>
      <c r="G2789">
        <v>9257</v>
      </c>
      <c r="H2789">
        <v>0</v>
      </c>
      <c r="I2789">
        <v>0</v>
      </c>
      <c r="J2789">
        <v>293</v>
      </c>
      <c r="K2789">
        <v>34391</v>
      </c>
      <c r="Z2789" s="24">
        <v>9.2200000000000004E-2</v>
      </c>
      <c r="AA2789" s="23">
        <v>23033</v>
      </c>
      <c r="AB2789" s="23">
        <v>4957</v>
      </c>
      <c r="AC2789" s="23">
        <v>1108</v>
      </c>
      <c r="AD2789" s="23">
        <v>87</v>
      </c>
      <c r="AE2789" s="23">
        <v>1487</v>
      </c>
      <c r="AF2789" s="23">
        <v>30672</v>
      </c>
      <c r="AG2789">
        <f t="shared" si="43"/>
        <v>8.3367078966258557E-6</v>
      </c>
    </row>
    <row r="2790" spans="1:33">
      <c r="A2790" t="s">
        <v>151</v>
      </c>
      <c r="B2790" t="s">
        <v>1</v>
      </c>
      <c r="C2790">
        <v>2003</v>
      </c>
      <c r="D2790">
        <v>0</v>
      </c>
      <c r="E2790">
        <v>7.13</v>
      </c>
      <c r="F2790">
        <v>24564</v>
      </c>
      <c r="G2790">
        <v>9502</v>
      </c>
      <c r="H2790">
        <v>0</v>
      </c>
      <c r="I2790">
        <v>0</v>
      </c>
      <c r="J2790">
        <v>0</v>
      </c>
      <c r="K2790">
        <v>34066</v>
      </c>
      <c r="Z2790" s="24">
        <v>9.2200000000000004E-2</v>
      </c>
      <c r="AA2790" s="23">
        <v>45277</v>
      </c>
      <c r="AB2790" s="23">
        <v>4143</v>
      </c>
      <c r="AC2790" s="23">
        <v>8550</v>
      </c>
      <c r="AD2790" s="23">
        <v>200</v>
      </c>
      <c r="AE2790" s="23">
        <v>1</v>
      </c>
      <c r="AF2790" s="23">
        <v>58171</v>
      </c>
      <c r="AG2790">
        <f t="shared" si="43"/>
        <v>1.5810988362500739E-5</v>
      </c>
    </row>
    <row r="2791" spans="1:33">
      <c r="A2791" t="s">
        <v>151</v>
      </c>
      <c r="B2791" t="s">
        <v>1</v>
      </c>
      <c r="C2791">
        <v>2004</v>
      </c>
      <c r="D2791">
        <v>0</v>
      </c>
      <c r="E2791">
        <v>2.78</v>
      </c>
      <c r="F2791">
        <v>26000</v>
      </c>
      <c r="G2791">
        <v>9000</v>
      </c>
      <c r="H2791">
        <v>0</v>
      </c>
      <c r="I2791">
        <v>0</v>
      </c>
      <c r="J2791">
        <v>0</v>
      </c>
      <c r="K2791">
        <v>35000</v>
      </c>
      <c r="Z2791" s="24">
        <v>9.2200000000000004E-2</v>
      </c>
      <c r="AA2791" s="23">
        <v>43378</v>
      </c>
      <c r="AB2791" s="23">
        <v>26620</v>
      </c>
      <c r="AC2791" s="23">
        <v>1108</v>
      </c>
      <c r="AD2791" s="23">
        <v>0</v>
      </c>
      <c r="AE2791" s="23">
        <v>0</v>
      </c>
      <c r="AF2791" s="23">
        <v>71106</v>
      </c>
      <c r="AG2791">
        <f t="shared" si="43"/>
        <v>1.9326745947361702E-5</v>
      </c>
    </row>
    <row r="2792" spans="1:33">
      <c r="A2792" t="s">
        <v>151</v>
      </c>
      <c r="B2792" t="s">
        <v>1</v>
      </c>
      <c r="C2792">
        <v>2005</v>
      </c>
      <c r="D2792">
        <v>0</v>
      </c>
      <c r="E2792">
        <v>8.17</v>
      </c>
      <c r="F2792">
        <v>26264</v>
      </c>
      <c r="G2792">
        <v>9815</v>
      </c>
      <c r="H2792">
        <v>0</v>
      </c>
      <c r="I2792">
        <v>0</v>
      </c>
      <c r="J2792">
        <v>0</v>
      </c>
      <c r="K2792">
        <v>36079</v>
      </c>
      <c r="Z2792" s="24">
        <v>9.2200000000000004E-2</v>
      </c>
      <c r="AA2792" s="23">
        <v>43368</v>
      </c>
      <c r="AB2792" s="23">
        <v>14993</v>
      </c>
      <c r="AC2792" s="23">
        <v>10679</v>
      </c>
      <c r="AD2792" s="23">
        <v>94</v>
      </c>
      <c r="AE2792" s="23">
        <v>7775</v>
      </c>
      <c r="AF2792" s="23">
        <v>76909</v>
      </c>
      <c r="AG2792">
        <f t="shared" si="43"/>
        <v>2.090401237681266E-5</v>
      </c>
    </row>
    <row r="2793" spans="1:33">
      <c r="A2793" t="s">
        <v>151</v>
      </c>
      <c r="B2793" t="s">
        <v>1</v>
      </c>
      <c r="C2793">
        <v>2006</v>
      </c>
      <c r="D2793">
        <v>0</v>
      </c>
      <c r="E2793">
        <v>8.24</v>
      </c>
      <c r="F2793">
        <v>28156</v>
      </c>
      <c r="G2793">
        <v>10150</v>
      </c>
      <c r="H2793">
        <v>0</v>
      </c>
      <c r="I2793">
        <v>0</v>
      </c>
      <c r="J2793">
        <v>0</v>
      </c>
      <c r="K2793">
        <v>38306</v>
      </c>
      <c r="Z2793" s="24">
        <v>9.2300000000000007E-2</v>
      </c>
      <c r="AA2793" s="23">
        <v>15250</v>
      </c>
      <c r="AB2793" s="23">
        <v>15923</v>
      </c>
      <c r="AC2793" s="23">
        <v>3070</v>
      </c>
      <c r="AD2793" s="23">
        <v>0</v>
      </c>
      <c r="AE2793" s="23">
        <v>0</v>
      </c>
      <c r="AF2793" s="23">
        <v>34243</v>
      </c>
      <c r="AG2793">
        <f t="shared" si="43"/>
        <v>9.3073124838340889E-6</v>
      </c>
    </row>
    <row r="2794" spans="1:33">
      <c r="A2794" t="s">
        <v>152</v>
      </c>
      <c r="B2794" t="s">
        <v>1</v>
      </c>
      <c r="C2794">
        <v>1988</v>
      </c>
      <c r="D2794">
        <v>0</v>
      </c>
      <c r="E2794">
        <v>0</v>
      </c>
      <c r="F2794">
        <v>0</v>
      </c>
      <c r="G2794">
        <v>0</v>
      </c>
      <c r="H2794">
        <v>147361</v>
      </c>
      <c r="I2794">
        <v>0</v>
      </c>
      <c r="J2794">
        <v>0</v>
      </c>
      <c r="K2794">
        <v>147361</v>
      </c>
      <c r="Z2794" s="24">
        <v>9.2300000000000007E-2</v>
      </c>
      <c r="AA2794" s="23">
        <v>41379</v>
      </c>
      <c r="AB2794" s="23">
        <v>32784</v>
      </c>
      <c r="AC2794" s="23">
        <v>24075</v>
      </c>
      <c r="AD2794" s="23">
        <v>135</v>
      </c>
      <c r="AE2794" s="23">
        <v>6868</v>
      </c>
      <c r="AF2794" s="23">
        <v>105241</v>
      </c>
      <c r="AG2794">
        <f t="shared" si="43"/>
        <v>2.8604703825925983E-5</v>
      </c>
    </row>
    <row r="2795" spans="1:33">
      <c r="A2795" t="s">
        <v>152</v>
      </c>
      <c r="B2795" t="s">
        <v>1</v>
      </c>
      <c r="C2795">
        <v>1989</v>
      </c>
      <c r="D2795">
        <v>0</v>
      </c>
      <c r="E2795">
        <v>0</v>
      </c>
      <c r="F2795">
        <v>0</v>
      </c>
      <c r="G2795">
        <v>0</v>
      </c>
      <c r="H2795">
        <v>147900</v>
      </c>
      <c r="I2795">
        <v>0</v>
      </c>
      <c r="J2795">
        <v>0</v>
      </c>
      <c r="K2795">
        <v>147900</v>
      </c>
      <c r="Z2795" s="24">
        <v>9.2300000000000007E-2</v>
      </c>
      <c r="AA2795" s="23">
        <v>108206</v>
      </c>
      <c r="AB2795" s="23">
        <v>26002</v>
      </c>
      <c r="AC2795" s="23">
        <v>10762</v>
      </c>
      <c r="AD2795" s="23">
        <v>0</v>
      </c>
      <c r="AE2795" s="23">
        <v>3723</v>
      </c>
      <c r="AF2795" s="23">
        <v>148693</v>
      </c>
      <c r="AG2795">
        <f t="shared" si="43"/>
        <v>4.0415040012812608E-5</v>
      </c>
    </row>
    <row r="2796" spans="1:33">
      <c r="A2796" t="s">
        <v>152</v>
      </c>
      <c r="B2796" t="s">
        <v>1</v>
      </c>
      <c r="C2796">
        <v>1990</v>
      </c>
      <c r="D2796">
        <v>0</v>
      </c>
      <c r="E2796">
        <v>0</v>
      </c>
      <c r="F2796">
        <v>0</v>
      </c>
      <c r="G2796">
        <v>0</v>
      </c>
      <c r="H2796">
        <v>131886</v>
      </c>
      <c r="I2796">
        <v>0</v>
      </c>
      <c r="J2796">
        <v>0</v>
      </c>
      <c r="K2796">
        <v>131886</v>
      </c>
      <c r="Z2796" s="24">
        <v>9.2300000000000007E-2</v>
      </c>
      <c r="AA2796" s="23">
        <v>77961</v>
      </c>
      <c r="AB2796" s="23">
        <v>69190</v>
      </c>
      <c r="AC2796" s="23">
        <v>23930</v>
      </c>
      <c r="AD2796" s="23">
        <v>0</v>
      </c>
      <c r="AE2796" s="23">
        <v>0</v>
      </c>
      <c r="AF2796" s="23">
        <v>171081</v>
      </c>
      <c r="AG2796">
        <f t="shared" si="43"/>
        <v>4.6500140964483832E-5</v>
      </c>
    </row>
    <row r="2797" spans="1:33">
      <c r="A2797" t="s">
        <v>152</v>
      </c>
      <c r="B2797" t="s">
        <v>1</v>
      </c>
      <c r="C2797">
        <v>1991</v>
      </c>
      <c r="D2797">
        <v>0</v>
      </c>
      <c r="E2797">
        <v>0</v>
      </c>
      <c r="F2797">
        <v>0</v>
      </c>
      <c r="G2797">
        <v>0</v>
      </c>
      <c r="H2797">
        <v>149043</v>
      </c>
      <c r="I2797">
        <v>0</v>
      </c>
      <c r="J2797">
        <v>0</v>
      </c>
      <c r="K2797">
        <v>149043</v>
      </c>
      <c r="Z2797" s="24">
        <v>9.2300000000000007E-2</v>
      </c>
      <c r="AA2797" s="23">
        <v>25339</v>
      </c>
      <c r="AB2797" s="23">
        <v>12887</v>
      </c>
      <c r="AC2797" s="23">
        <v>58510</v>
      </c>
      <c r="AD2797" s="23">
        <v>40</v>
      </c>
      <c r="AE2797" s="23">
        <v>90842</v>
      </c>
      <c r="AF2797" s="23">
        <v>187618</v>
      </c>
      <c r="AG2797">
        <f t="shared" si="43"/>
        <v>5.0994928995473064E-5</v>
      </c>
    </row>
    <row r="2798" spans="1:33">
      <c r="A2798" t="s">
        <v>152</v>
      </c>
      <c r="B2798" t="s">
        <v>1</v>
      </c>
      <c r="C2798">
        <v>1992</v>
      </c>
      <c r="D2798">
        <v>0</v>
      </c>
      <c r="E2798">
        <v>0</v>
      </c>
      <c r="F2798">
        <v>0</v>
      </c>
      <c r="G2798">
        <v>0</v>
      </c>
      <c r="H2798">
        <v>141788</v>
      </c>
      <c r="I2798">
        <v>0</v>
      </c>
      <c r="J2798">
        <v>0</v>
      </c>
      <c r="K2798">
        <v>141788</v>
      </c>
      <c r="Z2798" s="24">
        <v>9.2300000000000007E-2</v>
      </c>
      <c r="AA2798" s="23">
        <v>271472</v>
      </c>
      <c r="AB2798" s="23">
        <v>253820</v>
      </c>
      <c r="AC2798" s="23">
        <v>37434</v>
      </c>
      <c r="AD2798" s="23">
        <v>3215</v>
      </c>
      <c r="AE2798" s="23">
        <v>40635</v>
      </c>
      <c r="AF2798" s="23">
        <v>606576</v>
      </c>
      <c r="AG2798">
        <f t="shared" si="43"/>
        <v>1.6486850968648034E-4</v>
      </c>
    </row>
    <row r="2799" spans="1:33">
      <c r="A2799" t="s">
        <v>152</v>
      </c>
      <c r="B2799" t="s">
        <v>1</v>
      </c>
      <c r="C2799">
        <v>1993</v>
      </c>
      <c r="D2799">
        <v>0</v>
      </c>
      <c r="E2799">
        <v>0</v>
      </c>
      <c r="F2799">
        <v>0</v>
      </c>
      <c r="G2799">
        <v>0</v>
      </c>
      <c r="H2799">
        <v>139229</v>
      </c>
      <c r="I2799">
        <v>0</v>
      </c>
      <c r="J2799">
        <v>0</v>
      </c>
      <c r="K2799">
        <v>139229</v>
      </c>
      <c r="Z2799" s="24">
        <v>9.2399999999999996E-2</v>
      </c>
      <c r="AA2799" s="23">
        <v>32070</v>
      </c>
      <c r="AB2799" s="23">
        <v>8289</v>
      </c>
      <c r="AC2799" s="23">
        <v>288</v>
      </c>
      <c r="AD2799" s="23">
        <v>0</v>
      </c>
      <c r="AE2799" s="23">
        <v>0</v>
      </c>
      <c r="AF2799" s="23">
        <v>40647</v>
      </c>
      <c r="AG2799">
        <f t="shared" si="43"/>
        <v>1.1047931855573526E-5</v>
      </c>
    </row>
    <row r="2800" spans="1:33">
      <c r="A2800" t="s">
        <v>152</v>
      </c>
      <c r="B2800" t="s">
        <v>1</v>
      </c>
      <c r="C2800">
        <v>1994</v>
      </c>
      <c r="D2800">
        <v>0</v>
      </c>
      <c r="E2800">
        <v>0</v>
      </c>
      <c r="F2800">
        <v>0</v>
      </c>
      <c r="G2800">
        <v>0</v>
      </c>
      <c r="H2800">
        <v>171659</v>
      </c>
      <c r="I2800">
        <v>0</v>
      </c>
      <c r="J2800">
        <v>0</v>
      </c>
      <c r="K2800">
        <v>171659</v>
      </c>
      <c r="Z2800" s="24">
        <v>9.2399999999999996E-2</v>
      </c>
      <c r="AA2800" s="23">
        <v>28169</v>
      </c>
      <c r="AB2800" s="23">
        <v>5690</v>
      </c>
      <c r="AC2800" s="23">
        <v>8634</v>
      </c>
      <c r="AD2800" s="23">
        <v>215</v>
      </c>
      <c r="AE2800" s="23">
        <v>2242</v>
      </c>
      <c r="AF2800" s="23">
        <v>44950</v>
      </c>
      <c r="AG2800">
        <f t="shared" si="43"/>
        <v>1.2217495434054911E-5</v>
      </c>
    </row>
    <row r="2801" spans="1:33">
      <c r="A2801" t="s">
        <v>152</v>
      </c>
      <c r="B2801" t="s">
        <v>1</v>
      </c>
      <c r="C2801">
        <v>1995</v>
      </c>
      <c r="D2801">
        <v>0</v>
      </c>
      <c r="E2801">
        <v>0</v>
      </c>
      <c r="F2801">
        <v>0</v>
      </c>
      <c r="G2801">
        <v>0</v>
      </c>
      <c r="H2801">
        <v>157399</v>
      </c>
      <c r="I2801">
        <v>0</v>
      </c>
      <c r="J2801">
        <v>0</v>
      </c>
      <c r="K2801">
        <v>157399</v>
      </c>
      <c r="Z2801" s="24">
        <v>9.2399999999999996E-2</v>
      </c>
      <c r="AA2801" s="23">
        <v>29132</v>
      </c>
      <c r="AB2801" s="23">
        <v>22259</v>
      </c>
      <c r="AC2801" s="23">
        <v>0</v>
      </c>
      <c r="AD2801" s="23">
        <v>0</v>
      </c>
      <c r="AE2801" s="23">
        <v>0</v>
      </c>
      <c r="AF2801" s="23">
        <v>51391</v>
      </c>
      <c r="AG2801">
        <f t="shared" si="43"/>
        <v>1.3968171476118263E-5</v>
      </c>
    </row>
    <row r="2802" spans="1:33">
      <c r="A2802" t="s">
        <v>152</v>
      </c>
      <c r="B2802" t="s">
        <v>1</v>
      </c>
      <c r="C2802">
        <v>1996</v>
      </c>
      <c r="D2802">
        <v>0</v>
      </c>
      <c r="E2802">
        <v>0</v>
      </c>
      <c r="F2802">
        <v>0</v>
      </c>
      <c r="G2802">
        <v>177465</v>
      </c>
      <c r="H2802">
        <v>0</v>
      </c>
      <c r="I2802">
        <v>0</v>
      </c>
      <c r="J2802">
        <v>0</v>
      </c>
      <c r="K2802">
        <v>177465</v>
      </c>
      <c r="Z2802" s="24">
        <v>9.2399999999999996E-2</v>
      </c>
      <c r="AA2802" s="23">
        <v>58280</v>
      </c>
      <c r="AB2802" s="23">
        <v>69013</v>
      </c>
      <c r="AC2802" s="23">
        <v>20069</v>
      </c>
      <c r="AD2802" s="23">
        <v>781</v>
      </c>
      <c r="AE2802" s="23">
        <v>3553</v>
      </c>
      <c r="AF2802" s="23">
        <v>151696</v>
      </c>
      <c r="AG2802">
        <f t="shared" si="43"/>
        <v>4.1231261120453702E-5</v>
      </c>
    </row>
    <row r="2803" spans="1:33">
      <c r="A2803" t="s">
        <v>152</v>
      </c>
      <c r="B2803" t="s">
        <v>1</v>
      </c>
      <c r="C2803">
        <v>1997</v>
      </c>
      <c r="D2803">
        <v>0</v>
      </c>
      <c r="E2803">
        <v>0</v>
      </c>
      <c r="F2803">
        <v>0</v>
      </c>
      <c r="G2803">
        <v>0</v>
      </c>
      <c r="H2803">
        <v>162556</v>
      </c>
      <c r="I2803">
        <v>0</v>
      </c>
      <c r="J2803">
        <v>0</v>
      </c>
      <c r="K2803">
        <v>162556</v>
      </c>
      <c r="Z2803" s="24">
        <v>9.2499999999999999E-2</v>
      </c>
      <c r="AA2803" s="23">
        <v>15019</v>
      </c>
      <c r="AB2803" s="23">
        <v>0</v>
      </c>
      <c r="AC2803" s="23">
        <v>12868</v>
      </c>
      <c r="AD2803" s="23">
        <v>0</v>
      </c>
      <c r="AE2803" s="23">
        <v>0</v>
      </c>
      <c r="AF2803" s="23">
        <v>27887</v>
      </c>
      <c r="AG2803">
        <f t="shared" si="43"/>
        <v>7.5797396033256793E-6</v>
      </c>
    </row>
    <row r="2804" spans="1:33">
      <c r="A2804" t="s">
        <v>152</v>
      </c>
      <c r="B2804" t="s">
        <v>1</v>
      </c>
      <c r="C2804">
        <v>1998</v>
      </c>
      <c r="D2804">
        <v>0</v>
      </c>
      <c r="E2804">
        <v>0</v>
      </c>
      <c r="F2804">
        <v>0</v>
      </c>
      <c r="G2804">
        <v>0</v>
      </c>
      <c r="H2804">
        <v>178725</v>
      </c>
      <c r="I2804">
        <v>0</v>
      </c>
      <c r="J2804">
        <v>0</v>
      </c>
      <c r="K2804">
        <v>178725</v>
      </c>
      <c r="Z2804" s="24">
        <v>9.2499999999999999E-2</v>
      </c>
      <c r="AA2804" s="23">
        <v>32119</v>
      </c>
      <c r="AB2804" s="23">
        <v>5141</v>
      </c>
      <c r="AC2804" s="23">
        <v>308</v>
      </c>
      <c r="AD2804" s="23">
        <v>0</v>
      </c>
      <c r="AE2804" s="23">
        <v>3321</v>
      </c>
      <c r="AF2804" s="23">
        <v>40889</v>
      </c>
      <c r="AG2804">
        <f t="shared" si="43"/>
        <v>1.111370791552995E-5</v>
      </c>
    </row>
    <row r="2805" spans="1:33">
      <c r="A2805" t="s">
        <v>152</v>
      </c>
      <c r="B2805" t="s">
        <v>1</v>
      </c>
      <c r="C2805">
        <v>1999</v>
      </c>
      <c r="D2805">
        <v>0</v>
      </c>
      <c r="E2805">
        <v>7.93</v>
      </c>
      <c r="F2805">
        <v>0</v>
      </c>
      <c r="G2805">
        <v>0</v>
      </c>
      <c r="H2805">
        <v>178805</v>
      </c>
      <c r="I2805">
        <v>0</v>
      </c>
      <c r="J2805">
        <v>0</v>
      </c>
      <c r="K2805">
        <v>178805</v>
      </c>
      <c r="Z2805" s="24">
        <v>9.2499999999999999E-2</v>
      </c>
      <c r="AA2805" s="23">
        <v>32137</v>
      </c>
      <c r="AB2805" s="23">
        <v>2646</v>
      </c>
      <c r="AC2805" s="23">
        <v>0</v>
      </c>
      <c r="AD2805" s="23">
        <v>0</v>
      </c>
      <c r="AE2805" s="23">
        <v>6704</v>
      </c>
      <c r="AF2805" s="23">
        <v>41487</v>
      </c>
      <c r="AG2805">
        <f t="shared" si="43"/>
        <v>1.1276245452116487E-5</v>
      </c>
    </row>
    <row r="2806" spans="1:33">
      <c r="A2806" t="s">
        <v>152</v>
      </c>
      <c r="B2806" t="s">
        <v>1</v>
      </c>
      <c r="C2806">
        <v>2000</v>
      </c>
      <c r="D2806">
        <v>0</v>
      </c>
      <c r="E2806">
        <v>0</v>
      </c>
      <c r="F2806">
        <v>0</v>
      </c>
      <c r="G2806">
        <v>0</v>
      </c>
      <c r="H2806">
        <v>169972</v>
      </c>
      <c r="I2806">
        <v>0</v>
      </c>
      <c r="J2806">
        <v>0</v>
      </c>
      <c r="K2806">
        <v>169972</v>
      </c>
      <c r="Z2806" s="24">
        <v>9.2499999999999999E-2</v>
      </c>
      <c r="AA2806" s="23">
        <v>35265</v>
      </c>
      <c r="AB2806" s="23">
        <v>2893</v>
      </c>
      <c r="AC2806" s="23">
        <v>5807</v>
      </c>
      <c r="AD2806" s="23">
        <v>0</v>
      </c>
      <c r="AE2806" s="23">
        <v>0</v>
      </c>
      <c r="AF2806" s="23">
        <v>43965</v>
      </c>
      <c r="AG2806">
        <f t="shared" si="43"/>
        <v>1.1949770561918223E-5</v>
      </c>
    </row>
    <row r="2807" spans="1:33">
      <c r="A2807" t="s">
        <v>152</v>
      </c>
      <c r="B2807" t="s">
        <v>1</v>
      </c>
      <c r="C2807">
        <v>2001</v>
      </c>
      <c r="D2807">
        <v>0</v>
      </c>
      <c r="E2807">
        <v>6.55</v>
      </c>
      <c r="F2807">
        <v>0</v>
      </c>
      <c r="G2807">
        <v>0</v>
      </c>
      <c r="H2807">
        <v>184004</v>
      </c>
      <c r="I2807">
        <v>0</v>
      </c>
      <c r="J2807">
        <v>0</v>
      </c>
      <c r="K2807">
        <v>184004</v>
      </c>
      <c r="Z2807" s="24">
        <v>9.2499999999999999E-2</v>
      </c>
      <c r="AA2807" s="23">
        <v>63193</v>
      </c>
      <c r="AB2807" s="23">
        <v>3544</v>
      </c>
      <c r="AC2807" s="23">
        <v>0</v>
      </c>
      <c r="AD2807" s="23">
        <v>0</v>
      </c>
      <c r="AE2807" s="23">
        <v>0</v>
      </c>
      <c r="AF2807" s="23">
        <v>66737</v>
      </c>
      <c r="AG2807">
        <f t="shared" si="43"/>
        <v>1.8139243443437654E-5</v>
      </c>
    </row>
    <row r="2808" spans="1:33">
      <c r="A2808" t="s">
        <v>152</v>
      </c>
      <c r="B2808" t="s">
        <v>1</v>
      </c>
      <c r="C2808">
        <v>2002</v>
      </c>
      <c r="D2808">
        <v>0</v>
      </c>
      <c r="E2808">
        <v>0</v>
      </c>
      <c r="F2808">
        <v>0</v>
      </c>
      <c r="G2808">
        <v>0</v>
      </c>
      <c r="H2808">
        <v>182962</v>
      </c>
      <c r="I2808">
        <v>0</v>
      </c>
      <c r="J2808">
        <v>0</v>
      </c>
      <c r="K2808">
        <v>182962</v>
      </c>
      <c r="Z2808" s="24">
        <v>9.2600000000000002E-2</v>
      </c>
      <c r="AA2808" s="23">
        <v>741</v>
      </c>
      <c r="AB2808" s="23">
        <v>0</v>
      </c>
      <c r="AC2808" s="23">
        <v>0</v>
      </c>
      <c r="AD2808" s="23">
        <v>0</v>
      </c>
      <c r="AE2808" s="23">
        <v>0</v>
      </c>
      <c r="AF2808" s="23">
        <v>741</v>
      </c>
      <c r="AG2808">
        <f t="shared" si="43"/>
        <v>2.0140520837896972E-7</v>
      </c>
    </row>
    <row r="2809" spans="1:33">
      <c r="A2809" t="s">
        <v>152</v>
      </c>
      <c r="B2809" t="s">
        <v>1</v>
      </c>
      <c r="C2809">
        <v>2003</v>
      </c>
      <c r="D2809">
        <v>0</v>
      </c>
      <c r="E2809">
        <v>0</v>
      </c>
      <c r="F2809">
        <v>0</v>
      </c>
      <c r="G2809">
        <v>0</v>
      </c>
      <c r="H2809">
        <v>174110</v>
      </c>
      <c r="I2809">
        <v>0</v>
      </c>
      <c r="J2809">
        <v>0</v>
      </c>
      <c r="K2809">
        <v>174110</v>
      </c>
      <c r="Z2809" s="24">
        <v>9.2600000000000002E-2</v>
      </c>
      <c r="AA2809" s="23">
        <v>13000</v>
      </c>
      <c r="AB2809" s="23">
        <v>5000</v>
      </c>
      <c r="AC2809" s="23">
        <v>0</v>
      </c>
      <c r="AD2809" s="23">
        <v>500</v>
      </c>
      <c r="AE2809" s="23">
        <v>6000</v>
      </c>
      <c r="AF2809" s="23">
        <v>24500</v>
      </c>
      <c r="AG2809">
        <f t="shared" si="43"/>
        <v>6.6591465658363812E-6</v>
      </c>
    </row>
    <row r="2810" spans="1:33">
      <c r="A2810" t="s">
        <v>152</v>
      </c>
      <c r="B2810" t="s">
        <v>1</v>
      </c>
      <c r="C2810">
        <v>2004</v>
      </c>
      <c r="D2810">
        <v>0</v>
      </c>
      <c r="E2810">
        <v>0</v>
      </c>
      <c r="F2810">
        <v>0</v>
      </c>
      <c r="G2810">
        <v>0</v>
      </c>
      <c r="H2810">
        <v>205902</v>
      </c>
      <c r="I2810">
        <v>0</v>
      </c>
      <c r="J2810">
        <v>0</v>
      </c>
      <c r="K2810">
        <v>205902</v>
      </c>
      <c r="Z2810" s="24">
        <v>9.2699999999999991E-2</v>
      </c>
      <c r="AA2810" s="23">
        <v>3697</v>
      </c>
      <c r="AB2810" s="23">
        <v>3391</v>
      </c>
      <c r="AC2810" s="23">
        <v>541</v>
      </c>
      <c r="AD2810" s="23">
        <v>0</v>
      </c>
      <c r="AE2810" s="23">
        <v>0</v>
      </c>
      <c r="AF2810" s="23">
        <v>7629</v>
      </c>
      <c r="AG2810">
        <f t="shared" si="43"/>
        <v>2.0735767000312552E-6</v>
      </c>
    </row>
    <row r="2811" spans="1:33">
      <c r="A2811" t="s">
        <v>152</v>
      </c>
      <c r="B2811" t="s">
        <v>1</v>
      </c>
      <c r="C2811">
        <v>2005</v>
      </c>
      <c r="D2811">
        <v>0</v>
      </c>
      <c r="E2811">
        <v>0</v>
      </c>
      <c r="F2811">
        <v>0</v>
      </c>
      <c r="G2811">
        <v>0</v>
      </c>
      <c r="H2811">
        <v>207228</v>
      </c>
      <c r="I2811">
        <v>0</v>
      </c>
      <c r="J2811">
        <v>0</v>
      </c>
      <c r="K2811">
        <v>207228</v>
      </c>
      <c r="Z2811" s="24">
        <v>9.2699999999999991E-2</v>
      </c>
      <c r="AA2811" s="23">
        <v>31432</v>
      </c>
      <c r="AB2811" s="23">
        <v>22616</v>
      </c>
      <c r="AC2811" s="23">
        <v>20164</v>
      </c>
      <c r="AD2811" s="23">
        <v>379</v>
      </c>
      <c r="AE2811" s="23">
        <v>1566</v>
      </c>
      <c r="AF2811" s="23">
        <v>76157</v>
      </c>
      <c r="AG2811">
        <f t="shared" si="43"/>
        <v>2.069961734752658E-5</v>
      </c>
    </row>
    <row r="2812" spans="1:33">
      <c r="A2812" t="s">
        <v>152</v>
      </c>
      <c r="B2812" t="s">
        <v>1</v>
      </c>
      <c r="C2812">
        <v>2006</v>
      </c>
      <c r="D2812">
        <v>0</v>
      </c>
      <c r="E2812">
        <v>0</v>
      </c>
      <c r="F2812">
        <v>0</v>
      </c>
      <c r="G2812">
        <v>0</v>
      </c>
      <c r="H2812">
        <v>207705</v>
      </c>
      <c r="I2812">
        <v>0</v>
      </c>
      <c r="J2812">
        <v>0</v>
      </c>
      <c r="K2812">
        <v>207705</v>
      </c>
      <c r="Z2812" s="24">
        <v>9.2699999999999991E-2</v>
      </c>
      <c r="AA2812" s="23">
        <v>22250</v>
      </c>
      <c r="AB2812" s="23">
        <v>14560</v>
      </c>
      <c r="AC2812" s="23">
        <v>79929</v>
      </c>
      <c r="AD2812" s="23">
        <v>0</v>
      </c>
      <c r="AE2812" s="23">
        <v>12565</v>
      </c>
      <c r="AF2812" s="23">
        <v>129304</v>
      </c>
      <c r="AG2812">
        <f t="shared" si="43"/>
        <v>3.5145072961179893E-5</v>
      </c>
    </row>
    <row r="2813" spans="1:33">
      <c r="A2813" t="s">
        <v>153</v>
      </c>
      <c r="B2813" t="s">
        <v>1</v>
      </c>
      <c r="C2813">
        <v>1988</v>
      </c>
      <c r="D2813">
        <v>0</v>
      </c>
      <c r="E2813">
        <v>5.34</v>
      </c>
      <c r="F2813">
        <v>505904</v>
      </c>
      <c r="G2813">
        <v>665088</v>
      </c>
      <c r="H2813">
        <v>938323</v>
      </c>
      <c r="I2813">
        <v>3209</v>
      </c>
      <c r="J2813">
        <v>619</v>
      </c>
      <c r="K2813">
        <v>2113143</v>
      </c>
      <c r="Z2813" s="24">
        <v>9.2699999999999991E-2</v>
      </c>
      <c r="AA2813" s="23">
        <v>83366</v>
      </c>
      <c r="AB2813" s="23">
        <v>19813</v>
      </c>
      <c r="AC2813" s="23">
        <v>0</v>
      </c>
      <c r="AD2813" s="23">
        <v>420</v>
      </c>
      <c r="AE2813" s="23">
        <v>32409</v>
      </c>
      <c r="AF2813" s="23">
        <v>136008</v>
      </c>
      <c r="AG2813">
        <f t="shared" si="43"/>
        <v>3.6967232903113245E-5</v>
      </c>
    </row>
    <row r="2814" spans="1:33">
      <c r="A2814" t="s">
        <v>153</v>
      </c>
      <c r="B2814" t="s">
        <v>1</v>
      </c>
      <c r="C2814">
        <v>1989</v>
      </c>
      <c r="D2814">
        <v>0</v>
      </c>
      <c r="E2814">
        <v>1.34</v>
      </c>
      <c r="F2814">
        <v>523617</v>
      </c>
      <c r="G2814">
        <v>668340</v>
      </c>
      <c r="H2814">
        <v>969204</v>
      </c>
      <c r="I2814">
        <v>3397</v>
      </c>
      <c r="J2814">
        <v>454</v>
      </c>
      <c r="K2814">
        <v>2165012</v>
      </c>
      <c r="Z2814" s="24">
        <v>9.2699999999999991E-2</v>
      </c>
      <c r="AA2814" s="23">
        <v>155741</v>
      </c>
      <c r="AB2814" s="23">
        <v>74457</v>
      </c>
      <c r="AC2814" s="23">
        <v>17491</v>
      </c>
      <c r="AD2814" s="23">
        <v>1483</v>
      </c>
      <c r="AE2814" s="23">
        <v>11682</v>
      </c>
      <c r="AF2814" s="23">
        <v>260854</v>
      </c>
      <c r="AG2814">
        <f t="shared" si="43"/>
        <v>7.0900612991211558E-5</v>
      </c>
    </row>
    <row r="2815" spans="1:33">
      <c r="A2815" t="s">
        <v>153</v>
      </c>
      <c r="B2815" t="s">
        <v>1</v>
      </c>
      <c r="C2815">
        <v>1990</v>
      </c>
      <c r="D2815">
        <v>0</v>
      </c>
      <c r="E2815">
        <v>1.46</v>
      </c>
      <c r="F2815">
        <v>505444</v>
      </c>
      <c r="G2815">
        <v>690287</v>
      </c>
      <c r="H2815">
        <v>958645</v>
      </c>
      <c r="I2815">
        <v>3418</v>
      </c>
      <c r="J2815">
        <v>566</v>
      </c>
      <c r="K2815">
        <v>2158360</v>
      </c>
      <c r="Z2815" s="24">
        <v>9.2899999999999996E-2</v>
      </c>
      <c r="AA2815" s="23">
        <v>653</v>
      </c>
      <c r="AB2815" s="23">
        <v>0</v>
      </c>
      <c r="AC2815" s="23">
        <v>0</v>
      </c>
      <c r="AD2815" s="23">
        <v>0</v>
      </c>
      <c r="AE2815" s="23">
        <v>0</v>
      </c>
      <c r="AF2815" s="23">
        <v>653</v>
      </c>
      <c r="AG2815">
        <f t="shared" si="43"/>
        <v>1.7748664112208802E-7</v>
      </c>
    </row>
    <row r="2816" spans="1:33">
      <c r="A2816" t="s">
        <v>153</v>
      </c>
      <c r="B2816" t="s">
        <v>1</v>
      </c>
      <c r="C2816">
        <v>1991</v>
      </c>
      <c r="D2816">
        <v>0</v>
      </c>
      <c r="E2816">
        <v>1.42</v>
      </c>
      <c r="F2816">
        <v>567322</v>
      </c>
      <c r="G2816">
        <v>717743</v>
      </c>
      <c r="H2816">
        <v>1287928</v>
      </c>
      <c r="I2816">
        <v>3447</v>
      </c>
      <c r="J2816">
        <v>577</v>
      </c>
      <c r="K2816">
        <v>2577017</v>
      </c>
      <c r="Z2816" s="24">
        <v>9.2899999999999996E-2</v>
      </c>
      <c r="AA2816" s="23">
        <v>16458</v>
      </c>
      <c r="AB2816" s="23">
        <v>4464</v>
      </c>
      <c r="AC2816" s="23">
        <v>0</v>
      </c>
      <c r="AD2816" s="23">
        <v>0</v>
      </c>
      <c r="AE2816" s="23">
        <v>981</v>
      </c>
      <c r="AF2816" s="23">
        <v>21903</v>
      </c>
      <c r="AG2816">
        <f t="shared" si="43"/>
        <v>5.9532770298577249E-6</v>
      </c>
    </row>
    <row r="2817" spans="1:33">
      <c r="A2817" t="s">
        <v>153</v>
      </c>
      <c r="B2817" t="s">
        <v>1</v>
      </c>
      <c r="C2817">
        <v>1992</v>
      </c>
      <c r="D2817">
        <v>0</v>
      </c>
      <c r="E2817">
        <v>0.95</v>
      </c>
      <c r="F2817">
        <v>529289</v>
      </c>
      <c r="G2817">
        <v>728054</v>
      </c>
      <c r="H2817">
        <v>1303414</v>
      </c>
      <c r="I2817">
        <v>3465</v>
      </c>
      <c r="J2817">
        <v>618</v>
      </c>
      <c r="K2817">
        <v>2564840</v>
      </c>
      <c r="Z2817" s="24">
        <v>9.2899999999999996E-2</v>
      </c>
      <c r="AA2817" s="23">
        <v>35232</v>
      </c>
      <c r="AB2817" s="23">
        <v>8490</v>
      </c>
      <c r="AC2817" s="23">
        <v>289</v>
      </c>
      <c r="AD2817" s="23">
        <v>0</v>
      </c>
      <c r="AE2817" s="23">
        <v>0</v>
      </c>
      <c r="AF2817" s="23">
        <v>44011</v>
      </c>
      <c r="AG2817">
        <f t="shared" si="43"/>
        <v>1.1962273449347958E-5</v>
      </c>
    </row>
    <row r="2818" spans="1:33">
      <c r="A2818" t="s">
        <v>153</v>
      </c>
      <c r="B2818" t="s">
        <v>1</v>
      </c>
      <c r="C2818">
        <v>1993</v>
      </c>
      <c r="D2818">
        <v>0</v>
      </c>
      <c r="E2818">
        <v>1.71</v>
      </c>
      <c r="F2818">
        <v>618150</v>
      </c>
      <c r="G2818">
        <v>717039</v>
      </c>
      <c r="H2818">
        <v>1327534</v>
      </c>
      <c r="I2818">
        <v>3612</v>
      </c>
      <c r="J2818">
        <v>653</v>
      </c>
      <c r="K2818">
        <v>2666988</v>
      </c>
      <c r="Z2818" s="24">
        <v>9.2899999999999996E-2</v>
      </c>
      <c r="AA2818" s="23">
        <v>51975</v>
      </c>
      <c r="AB2818" s="23">
        <v>1603</v>
      </c>
      <c r="AC2818" s="23">
        <v>0</v>
      </c>
      <c r="AD2818" s="23">
        <v>19</v>
      </c>
      <c r="AE2818" s="23">
        <v>2376</v>
      </c>
      <c r="AF2818" s="23">
        <v>55973</v>
      </c>
      <c r="AG2818">
        <f t="shared" si="43"/>
        <v>1.521356778487999E-5</v>
      </c>
    </row>
    <row r="2819" spans="1:33">
      <c r="A2819" t="s">
        <v>153</v>
      </c>
      <c r="B2819" t="s">
        <v>1</v>
      </c>
      <c r="C2819">
        <v>1994</v>
      </c>
      <c r="D2819">
        <v>0</v>
      </c>
      <c r="E2819">
        <v>1.73</v>
      </c>
      <c r="F2819">
        <v>574935</v>
      </c>
      <c r="G2819">
        <v>486708</v>
      </c>
      <c r="H2819">
        <v>1777145</v>
      </c>
      <c r="I2819">
        <v>3772</v>
      </c>
      <c r="J2819">
        <v>700</v>
      </c>
      <c r="K2819">
        <v>2843260</v>
      </c>
      <c r="Z2819" s="24">
        <v>9.2899999999999996E-2</v>
      </c>
      <c r="AA2819" s="23">
        <v>76790</v>
      </c>
      <c r="AB2819" s="23">
        <v>47805</v>
      </c>
      <c r="AC2819" s="23">
        <v>0</v>
      </c>
      <c r="AD2819" s="23">
        <v>0</v>
      </c>
      <c r="AE2819" s="23">
        <v>0</v>
      </c>
      <c r="AF2819" s="23">
        <v>124595</v>
      </c>
      <c r="AG2819">
        <f t="shared" ref="AG2819:AG2882" si="44">AF2819/AF$3340</f>
        <v>3.3865157811036078E-5</v>
      </c>
    </row>
    <row r="2820" spans="1:33">
      <c r="A2820" t="s">
        <v>153</v>
      </c>
      <c r="B2820" t="s">
        <v>1</v>
      </c>
      <c r="C2820">
        <v>1995</v>
      </c>
      <c r="D2820">
        <v>0</v>
      </c>
      <c r="E2820">
        <v>1.19</v>
      </c>
      <c r="F2820">
        <v>583768</v>
      </c>
      <c r="G2820">
        <v>488977</v>
      </c>
      <c r="H2820">
        <v>1674049</v>
      </c>
      <c r="I2820">
        <v>3888</v>
      </c>
      <c r="J2820">
        <v>771</v>
      </c>
      <c r="K2820">
        <v>2751453</v>
      </c>
      <c r="Z2820" s="24">
        <v>9.3000000000000013E-2</v>
      </c>
      <c r="AA2820" s="23">
        <v>14170</v>
      </c>
      <c r="AB2820" s="23">
        <v>3060</v>
      </c>
      <c r="AC2820" s="23">
        <v>220</v>
      </c>
      <c r="AD2820" s="23">
        <v>12</v>
      </c>
      <c r="AE2820" s="23">
        <v>0</v>
      </c>
      <c r="AF2820" s="23">
        <v>17462</v>
      </c>
      <c r="AG2820">
        <f t="shared" si="44"/>
        <v>4.7462047890871384E-6</v>
      </c>
    </row>
    <row r="2821" spans="1:33">
      <c r="A2821" t="s">
        <v>153</v>
      </c>
      <c r="B2821" t="s">
        <v>1</v>
      </c>
      <c r="C2821">
        <v>1996</v>
      </c>
      <c r="D2821">
        <v>0</v>
      </c>
      <c r="E2821">
        <v>1.68</v>
      </c>
      <c r="F2821">
        <v>664193</v>
      </c>
      <c r="G2821">
        <v>356462</v>
      </c>
      <c r="H2821">
        <v>1761956</v>
      </c>
      <c r="I2821">
        <v>3969</v>
      </c>
      <c r="J2821">
        <v>899</v>
      </c>
      <c r="K2821">
        <v>2787479</v>
      </c>
      <c r="Z2821" s="24">
        <v>9.3000000000000013E-2</v>
      </c>
      <c r="AA2821" s="23">
        <v>13836</v>
      </c>
      <c r="AB2821" s="23">
        <v>7244</v>
      </c>
      <c r="AC2821" s="23">
        <v>0</v>
      </c>
      <c r="AD2821" s="23">
        <v>0</v>
      </c>
      <c r="AE2821" s="23">
        <v>0</v>
      </c>
      <c r="AF2821" s="23">
        <v>21080</v>
      </c>
      <c r="AG2821">
        <f t="shared" si="44"/>
        <v>5.7295840656257509E-6</v>
      </c>
    </row>
    <row r="2822" spans="1:33">
      <c r="A2822" t="s">
        <v>153</v>
      </c>
      <c r="B2822" t="s">
        <v>1</v>
      </c>
      <c r="C2822">
        <v>1997</v>
      </c>
      <c r="D2822">
        <v>0</v>
      </c>
      <c r="E2822">
        <v>1.75</v>
      </c>
      <c r="F2822">
        <v>645550</v>
      </c>
      <c r="G2822">
        <v>364105</v>
      </c>
      <c r="H2822">
        <v>1729950</v>
      </c>
      <c r="I2822">
        <v>4112</v>
      </c>
      <c r="J2822">
        <v>862</v>
      </c>
      <c r="K2822">
        <v>2744579</v>
      </c>
      <c r="Z2822" s="24">
        <v>9.3000000000000013E-2</v>
      </c>
      <c r="AA2822" s="23">
        <v>332321</v>
      </c>
      <c r="AB2822" s="23">
        <v>142868</v>
      </c>
      <c r="AC2822" s="23">
        <v>65827</v>
      </c>
      <c r="AD2822" s="23">
        <v>1886</v>
      </c>
      <c r="AE2822" s="23">
        <v>0</v>
      </c>
      <c r="AF2822" s="23">
        <v>542902</v>
      </c>
      <c r="AG2822">
        <f t="shared" si="44"/>
        <v>1.4756179546472257E-4</v>
      </c>
    </row>
    <row r="2823" spans="1:33">
      <c r="A2823" t="s">
        <v>153</v>
      </c>
      <c r="B2823" t="s">
        <v>1</v>
      </c>
      <c r="C2823">
        <v>1998</v>
      </c>
      <c r="D2823">
        <v>0</v>
      </c>
      <c r="E2823">
        <v>2.12</v>
      </c>
      <c r="F2823">
        <v>610862</v>
      </c>
      <c r="G2823">
        <v>362484</v>
      </c>
      <c r="H2823">
        <v>1745939</v>
      </c>
      <c r="I2823">
        <v>4178</v>
      </c>
      <c r="J2823">
        <v>862</v>
      </c>
      <c r="K2823">
        <v>2724325</v>
      </c>
      <c r="Z2823" s="24">
        <v>9.3100000000000002E-2</v>
      </c>
      <c r="AA2823" s="23">
        <v>24205</v>
      </c>
      <c r="AB2823" s="23">
        <v>0</v>
      </c>
      <c r="AC2823" s="23">
        <v>23168</v>
      </c>
      <c r="AD2823" s="23">
        <v>0</v>
      </c>
      <c r="AE2823" s="23">
        <v>0</v>
      </c>
      <c r="AF2823" s="23">
        <v>47373</v>
      </c>
      <c r="AG2823">
        <f t="shared" si="44"/>
        <v>1.2876071439321096E-5</v>
      </c>
    </row>
    <row r="2824" spans="1:33">
      <c r="A2824" t="s">
        <v>153</v>
      </c>
      <c r="B2824" t="s">
        <v>1</v>
      </c>
      <c r="C2824">
        <v>1999</v>
      </c>
      <c r="D2824">
        <v>0</v>
      </c>
      <c r="E2824">
        <v>1.79</v>
      </c>
      <c r="F2824">
        <v>623709</v>
      </c>
      <c r="G2824">
        <v>376722</v>
      </c>
      <c r="H2824">
        <v>1649144</v>
      </c>
      <c r="I2824">
        <v>4192</v>
      </c>
      <c r="J2824">
        <v>2071</v>
      </c>
      <c r="K2824">
        <v>2655838</v>
      </c>
      <c r="Z2824" s="24">
        <v>9.3100000000000002E-2</v>
      </c>
      <c r="AA2824" s="23">
        <v>16594</v>
      </c>
      <c r="AB2824" s="23">
        <v>32836</v>
      </c>
      <c r="AC2824" s="23">
        <v>0</v>
      </c>
      <c r="AD2824" s="23">
        <v>43</v>
      </c>
      <c r="AE2824" s="23">
        <v>3061</v>
      </c>
      <c r="AF2824" s="23">
        <v>52534</v>
      </c>
      <c r="AG2824">
        <f t="shared" si="44"/>
        <v>1.4278841048557079E-5</v>
      </c>
    </row>
    <row r="2825" spans="1:33">
      <c r="A2825" t="s">
        <v>153</v>
      </c>
      <c r="B2825" t="s">
        <v>1</v>
      </c>
      <c r="C2825">
        <v>2000</v>
      </c>
      <c r="D2825">
        <v>0</v>
      </c>
      <c r="E2825">
        <v>0.89</v>
      </c>
      <c r="F2825">
        <v>656050</v>
      </c>
      <c r="G2825">
        <v>593600</v>
      </c>
      <c r="H2825">
        <v>1133366</v>
      </c>
      <c r="I2825">
        <v>3935</v>
      </c>
      <c r="J2825">
        <v>472910</v>
      </c>
      <c r="K2825">
        <v>2859861</v>
      </c>
      <c r="Z2825" s="24">
        <v>9.3100000000000002E-2</v>
      </c>
      <c r="AA2825" s="23">
        <v>111330</v>
      </c>
      <c r="AB2825" s="23">
        <v>23081</v>
      </c>
      <c r="AC2825" s="23">
        <v>46372</v>
      </c>
      <c r="AD2825" s="23">
        <v>57</v>
      </c>
      <c r="AE2825" s="23">
        <v>29762</v>
      </c>
      <c r="AF2825" s="23">
        <v>210602</v>
      </c>
      <c r="AG2825">
        <f t="shared" si="44"/>
        <v>5.7242023879929526E-5</v>
      </c>
    </row>
    <row r="2826" spans="1:33">
      <c r="A2826" t="s">
        <v>153</v>
      </c>
      <c r="B2826" t="s">
        <v>1</v>
      </c>
      <c r="C2826">
        <v>2001</v>
      </c>
      <c r="D2826">
        <v>0</v>
      </c>
      <c r="E2826">
        <v>1.55</v>
      </c>
      <c r="F2826">
        <v>632870</v>
      </c>
      <c r="G2826">
        <v>582561</v>
      </c>
      <c r="H2826">
        <v>1444013</v>
      </c>
      <c r="I2826">
        <v>0</v>
      </c>
      <c r="J2826">
        <v>862</v>
      </c>
      <c r="K2826">
        <v>2660306</v>
      </c>
      <c r="Z2826" s="24">
        <v>9.3200000000000005E-2</v>
      </c>
      <c r="AA2826" s="23">
        <v>2510</v>
      </c>
      <c r="AB2826" s="23">
        <v>203</v>
      </c>
      <c r="AC2826" s="23">
        <v>0</v>
      </c>
      <c r="AD2826" s="23">
        <v>0</v>
      </c>
      <c r="AE2826" s="23">
        <v>49</v>
      </c>
      <c r="AF2826" s="23">
        <v>2762</v>
      </c>
      <c r="AG2826">
        <f t="shared" si="44"/>
        <v>7.507168495853095E-7</v>
      </c>
    </row>
    <row r="2827" spans="1:33">
      <c r="A2827" t="s">
        <v>153</v>
      </c>
      <c r="B2827" t="s">
        <v>1</v>
      </c>
      <c r="C2827">
        <v>2002</v>
      </c>
      <c r="D2827">
        <v>0</v>
      </c>
      <c r="E2827">
        <v>2.06</v>
      </c>
      <c r="F2827">
        <v>640353</v>
      </c>
      <c r="G2827">
        <v>511051</v>
      </c>
      <c r="H2827">
        <v>1283214</v>
      </c>
      <c r="I2827">
        <v>0</v>
      </c>
      <c r="J2827">
        <v>5123</v>
      </c>
      <c r="K2827">
        <v>2439741</v>
      </c>
      <c r="Z2827" s="24">
        <v>9.3200000000000005E-2</v>
      </c>
      <c r="AA2827" s="23">
        <v>142000</v>
      </c>
      <c r="AB2827" s="23">
        <v>36000</v>
      </c>
      <c r="AC2827" s="23">
        <v>25000</v>
      </c>
      <c r="AD2827" s="23">
        <v>100</v>
      </c>
      <c r="AE2827" s="23">
        <v>76000</v>
      </c>
      <c r="AF2827" s="23">
        <v>279100</v>
      </c>
      <c r="AG2827">
        <f t="shared" si="44"/>
        <v>7.5859910470405469E-5</v>
      </c>
    </row>
    <row r="2828" spans="1:33">
      <c r="A2828" t="s">
        <v>153</v>
      </c>
      <c r="B2828" t="s">
        <v>1</v>
      </c>
      <c r="C2828">
        <v>2003</v>
      </c>
      <c r="D2828">
        <v>0</v>
      </c>
      <c r="E2828">
        <v>1.71</v>
      </c>
      <c r="F2828">
        <v>631001</v>
      </c>
      <c r="G2828">
        <v>520378</v>
      </c>
      <c r="H2828">
        <v>1639893</v>
      </c>
      <c r="I2828">
        <v>0</v>
      </c>
      <c r="J2828">
        <v>0</v>
      </c>
      <c r="K2828">
        <v>2791272</v>
      </c>
      <c r="Z2828" s="24">
        <v>9.3299999999999994E-2</v>
      </c>
      <c r="AA2828" s="23">
        <v>45662</v>
      </c>
      <c r="AB2828" s="23">
        <v>4389</v>
      </c>
      <c r="AC2828" s="23">
        <v>8440</v>
      </c>
      <c r="AD2828" s="23">
        <v>200</v>
      </c>
      <c r="AE2828" s="23">
        <v>37</v>
      </c>
      <c r="AF2828" s="23">
        <v>58728</v>
      </c>
      <c r="AG2828">
        <f t="shared" si="44"/>
        <v>1.5962382021160776E-5</v>
      </c>
    </row>
    <row r="2829" spans="1:33">
      <c r="A2829" t="s">
        <v>153</v>
      </c>
      <c r="B2829" t="s">
        <v>1</v>
      </c>
      <c r="C2829">
        <v>2004</v>
      </c>
      <c r="D2829">
        <v>0</v>
      </c>
      <c r="E2829">
        <v>2.16</v>
      </c>
      <c r="F2829">
        <v>658110</v>
      </c>
      <c r="G2829">
        <v>493694</v>
      </c>
      <c r="H2829">
        <v>1740540</v>
      </c>
      <c r="I2829">
        <v>0</v>
      </c>
      <c r="J2829">
        <v>0</v>
      </c>
      <c r="K2829">
        <v>2892344</v>
      </c>
      <c r="Z2829" s="24">
        <v>9.3399999999999997E-2</v>
      </c>
      <c r="AA2829" s="23">
        <v>2503</v>
      </c>
      <c r="AB2829" s="23">
        <v>186</v>
      </c>
      <c r="AC2829" s="23">
        <v>0</v>
      </c>
      <c r="AD2829" s="23">
        <v>0</v>
      </c>
      <c r="AE2829" s="23">
        <v>29</v>
      </c>
      <c r="AF2829" s="23">
        <v>2718</v>
      </c>
      <c r="AG2829">
        <f t="shared" si="44"/>
        <v>7.387575659568687E-7</v>
      </c>
    </row>
    <row r="2830" spans="1:33">
      <c r="A2830" t="s">
        <v>153</v>
      </c>
      <c r="B2830" t="s">
        <v>1</v>
      </c>
      <c r="C2830">
        <v>2005</v>
      </c>
      <c r="D2830">
        <v>0</v>
      </c>
      <c r="E2830">
        <v>1.68</v>
      </c>
      <c r="F2830">
        <v>669081</v>
      </c>
      <c r="G2830">
        <v>647613</v>
      </c>
      <c r="H2830">
        <v>1701917</v>
      </c>
      <c r="I2830">
        <v>0</v>
      </c>
      <c r="J2830">
        <v>0</v>
      </c>
      <c r="K2830">
        <v>3018611</v>
      </c>
      <c r="Z2830" s="24">
        <v>9.3399999999999997E-2</v>
      </c>
      <c r="AA2830" s="23">
        <v>47424</v>
      </c>
      <c r="AB2830" s="23">
        <v>8647</v>
      </c>
      <c r="AC2830" s="23">
        <v>0</v>
      </c>
      <c r="AD2830" s="23">
        <v>0</v>
      </c>
      <c r="AE2830" s="23">
        <v>0</v>
      </c>
      <c r="AF2830" s="23">
        <v>56071</v>
      </c>
      <c r="AG2830">
        <f t="shared" si="44"/>
        <v>1.5240204371143335E-5</v>
      </c>
    </row>
    <row r="2831" spans="1:33">
      <c r="A2831" t="s">
        <v>153</v>
      </c>
      <c r="B2831" t="s">
        <v>1</v>
      </c>
      <c r="C2831">
        <v>2006</v>
      </c>
      <c r="D2831">
        <v>0</v>
      </c>
      <c r="E2831">
        <v>1.0900000000000001</v>
      </c>
      <c r="F2831">
        <v>704298</v>
      </c>
      <c r="G2831">
        <v>674615</v>
      </c>
      <c r="H2831">
        <v>1765003</v>
      </c>
      <c r="I2831">
        <v>0</v>
      </c>
      <c r="J2831">
        <v>0</v>
      </c>
      <c r="K2831">
        <v>3143916</v>
      </c>
      <c r="Z2831" s="24">
        <v>9.35E-2</v>
      </c>
      <c r="AA2831" s="23">
        <v>32398</v>
      </c>
      <c r="AB2831" s="23">
        <v>2666</v>
      </c>
      <c r="AC2831" s="23">
        <v>0</v>
      </c>
      <c r="AD2831" s="23">
        <v>0</v>
      </c>
      <c r="AE2831" s="23">
        <v>7033</v>
      </c>
      <c r="AF2831" s="23">
        <v>42097</v>
      </c>
      <c r="AG2831">
        <f t="shared" si="44"/>
        <v>1.1442044611510781E-5</v>
      </c>
    </row>
    <row r="2832" spans="1:33">
      <c r="A2832" t="s">
        <v>154</v>
      </c>
      <c r="B2832" t="s">
        <v>1</v>
      </c>
      <c r="C2832">
        <v>1988</v>
      </c>
      <c r="D2832">
        <v>0</v>
      </c>
      <c r="E2832">
        <v>6.45</v>
      </c>
      <c r="F2832">
        <v>135181</v>
      </c>
      <c r="G2832">
        <v>47228</v>
      </c>
      <c r="H2832">
        <v>25323</v>
      </c>
      <c r="I2832">
        <v>724</v>
      </c>
      <c r="J2832">
        <v>17884</v>
      </c>
      <c r="K2832">
        <v>226340</v>
      </c>
      <c r="Z2832" s="24">
        <v>9.35E-2</v>
      </c>
      <c r="AA2832" s="23">
        <v>39275</v>
      </c>
      <c r="AB2832" s="23">
        <v>30520</v>
      </c>
      <c r="AC2832" s="23">
        <v>25850</v>
      </c>
      <c r="AD2832" s="23">
        <v>3193</v>
      </c>
      <c r="AE2832" s="23">
        <v>3628</v>
      </c>
      <c r="AF2832" s="23">
        <v>102466</v>
      </c>
      <c r="AG2832">
        <f t="shared" si="44"/>
        <v>2.7850453551632269E-5</v>
      </c>
    </row>
    <row r="2833" spans="1:33">
      <c r="A2833" t="s">
        <v>154</v>
      </c>
      <c r="B2833" t="s">
        <v>1</v>
      </c>
      <c r="C2833">
        <v>1989</v>
      </c>
      <c r="D2833">
        <v>0</v>
      </c>
      <c r="E2833">
        <v>5.72</v>
      </c>
      <c r="F2833">
        <v>145761</v>
      </c>
      <c r="G2833">
        <v>49344</v>
      </c>
      <c r="H2833">
        <v>24801</v>
      </c>
      <c r="I2833">
        <v>693</v>
      </c>
      <c r="J2833">
        <v>17450</v>
      </c>
      <c r="K2833">
        <v>238049</v>
      </c>
      <c r="Z2833" s="24">
        <v>9.35E-2</v>
      </c>
      <c r="AA2833" s="23">
        <v>25934</v>
      </c>
      <c r="AB2833" s="23">
        <v>12428</v>
      </c>
      <c r="AC2833" s="23">
        <v>79006</v>
      </c>
      <c r="AD2833" s="23">
        <v>39</v>
      </c>
      <c r="AE2833" s="23">
        <v>84764</v>
      </c>
      <c r="AF2833" s="23">
        <v>202171</v>
      </c>
      <c r="AG2833">
        <f t="shared" si="44"/>
        <v>5.4950462055579874E-5</v>
      </c>
    </row>
    <row r="2834" spans="1:33">
      <c r="A2834" t="s">
        <v>154</v>
      </c>
      <c r="B2834" t="s">
        <v>1</v>
      </c>
      <c r="C2834">
        <v>1990</v>
      </c>
      <c r="D2834">
        <v>0</v>
      </c>
      <c r="E2834">
        <v>7.46</v>
      </c>
      <c r="F2834">
        <v>143882</v>
      </c>
      <c r="G2834">
        <v>50176</v>
      </c>
      <c r="H2834">
        <v>27189</v>
      </c>
      <c r="I2834">
        <v>1451</v>
      </c>
      <c r="J2834">
        <v>17135</v>
      </c>
      <c r="K2834">
        <v>239833</v>
      </c>
      <c r="Z2834" s="24">
        <v>9.3599999999999989E-2</v>
      </c>
      <c r="AA2834" s="23">
        <v>1908</v>
      </c>
      <c r="AB2834" s="23">
        <v>1054</v>
      </c>
      <c r="AC2834" s="23">
        <v>0</v>
      </c>
      <c r="AD2834" s="23">
        <v>0</v>
      </c>
      <c r="AE2834" s="23">
        <v>0</v>
      </c>
      <c r="AF2834" s="23">
        <v>2962</v>
      </c>
      <c r="AG2834">
        <f t="shared" si="44"/>
        <v>8.0507722971458612E-7</v>
      </c>
    </row>
    <row r="2835" spans="1:33">
      <c r="A2835" t="s">
        <v>154</v>
      </c>
      <c r="B2835" t="s">
        <v>1</v>
      </c>
      <c r="C2835">
        <v>1991</v>
      </c>
      <c r="D2835">
        <v>0</v>
      </c>
      <c r="E2835">
        <v>2.16</v>
      </c>
      <c r="F2835">
        <v>156398</v>
      </c>
      <c r="G2835">
        <v>52912</v>
      </c>
      <c r="H2835">
        <v>25168</v>
      </c>
      <c r="I2835">
        <v>2107</v>
      </c>
      <c r="J2835">
        <v>18111</v>
      </c>
      <c r="K2835">
        <v>254696</v>
      </c>
      <c r="Z2835" s="24">
        <v>9.3599999999999989E-2</v>
      </c>
      <c r="AA2835" s="23">
        <v>9360</v>
      </c>
      <c r="AB2835" s="23">
        <v>2777</v>
      </c>
      <c r="AC2835" s="23">
        <v>0</v>
      </c>
      <c r="AD2835" s="23">
        <v>6</v>
      </c>
      <c r="AE2835" s="23">
        <v>321</v>
      </c>
      <c r="AF2835" s="23">
        <v>12464</v>
      </c>
      <c r="AG2835">
        <f t="shared" si="44"/>
        <v>3.3877388896565163E-6</v>
      </c>
    </row>
    <row r="2836" spans="1:33">
      <c r="A2836" t="s">
        <v>154</v>
      </c>
      <c r="B2836" t="s">
        <v>1</v>
      </c>
      <c r="C2836">
        <v>1992</v>
      </c>
      <c r="D2836">
        <v>0</v>
      </c>
      <c r="E2836">
        <v>9.44</v>
      </c>
      <c r="F2836">
        <v>135866</v>
      </c>
      <c r="G2836">
        <v>51140</v>
      </c>
      <c r="H2836">
        <v>25707</v>
      </c>
      <c r="I2836">
        <v>870</v>
      </c>
      <c r="J2836">
        <v>17099</v>
      </c>
      <c r="K2836">
        <v>230682</v>
      </c>
      <c r="Z2836" s="24">
        <v>9.3599999999999989E-2</v>
      </c>
      <c r="AA2836" s="23">
        <v>22300</v>
      </c>
      <c r="AB2836" s="23">
        <v>0</v>
      </c>
      <c r="AC2836" s="23">
        <v>19160</v>
      </c>
      <c r="AD2836" s="23">
        <v>0</v>
      </c>
      <c r="AE2836" s="23">
        <v>0</v>
      </c>
      <c r="AF2836" s="23">
        <v>41460</v>
      </c>
      <c r="AG2836">
        <f t="shared" si="44"/>
        <v>1.1268906800799034E-5</v>
      </c>
    </row>
    <row r="2837" spans="1:33">
      <c r="A2837" t="s">
        <v>154</v>
      </c>
      <c r="B2837" t="s">
        <v>1</v>
      </c>
      <c r="C2837">
        <v>1993</v>
      </c>
      <c r="D2837">
        <v>0</v>
      </c>
      <c r="E2837">
        <v>1.1100000000000001</v>
      </c>
      <c r="F2837">
        <v>161387</v>
      </c>
      <c r="G2837">
        <v>60922</v>
      </c>
      <c r="H2837">
        <v>24811</v>
      </c>
      <c r="I2837">
        <v>1188</v>
      </c>
      <c r="J2837">
        <v>23802</v>
      </c>
      <c r="K2837">
        <v>272110</v>
      </c>
      <c r="Z2837" s="24">
        <v>9.3599999999999989E-2</v>
      </c>
      <c r="AA2837" s="23">
        <v>30180</v>
      </c>
      <c r="AB2837" s="23">
        <v>15518</v>
      </c>
      <c r="AC2837" s="23">
        <v>0</v>
      </c>
      <c r="AD2837" s="23">
        <v>0</v>
      </c>
      <c r="AE2837" s="23">
        <v>0</v>
      </c>
      <c r="AF2837" s="23">
        <v>45698</v>
      </c>
      <c r="AG2837">
        <f t="shared" si="44"/>
        <v>1.2420803255738405E-5</v>
      </c>
    </row>
    <row r="2838" spans="1:33">
      <c r="A2838" t="s">
        <v>154</v>
      </c>
      <c r="B2838" t="s">
        <v>1</v>
      </c>
      <c r="C2838">
        <v>1994</v>
      </c>
      <c r="D2838">
        <v>0</v>
      </c>
      <c r="E2838">
        <v>5.92</v>
      </c>
      <c r="F2838">
        <v>155987</v>
      </c>
      <c r="G2838">
        <v>56915</v>
      </c>
      <c r="H2838">
        <v>23498</v>
      </c>
      <c r="I2838">
        <v>615</v>
      </c>
      <c r="J2838">
        <v>22977</v>
      </c>
      <c r="K2838">
        <v>259992</v>
      </c>
      <c r="Z2838" s="24">
        <v>9.3800000000000008E-2</v>
      </c>
      <c r="AA2838" s="23">
        <v>17254</v>
      </c>
      <c r="AB2838" s="23">
        <v>4149</v>
      </c>
      <c r="AC2838" s="23">
        <v>0</v>
      </c>
      <c r="AD2838" s="23">
        <v>55</v>
      </c>
      <c r="AE2838" s="23">
        <v>2809</v>
      </c>
      <c r="AF2838" s="23">
        <v>24267</v>
      </c>
      <c r="AG2838">
        <f t="shared" si="44"/>
        <v>6.5958167229857735E-6</v>
      </c>
    </row>
    <row r="2839" spans="1:33">
      <c r="A2839" t="s">
        <v>154</v>
      </c>
      <c r="B2839" t="s">
        <v>1</v>
      </c>
      <c r="C2839">
        <v>1995</v>
      </c>
      <c r="D2839">
        <v>0</v>
      </c>
      <c r="E2839">
        <v>4.21</v>
      </c>
      <c r="F2839">
        <v>157447</v>
      </c>
      <c r="G2839">
        <v>57952</v>
      </c>
      <c r="H2839">
        <v>25706</v>
      </c>
      <c r="I2839">
        <v>617</v>
      </c>
      <c r="J2839">
        <v>22803</v>
      </c>
      <c r="K2839">
        <v>264525</v>
      </c>
      <c r="Z2839" s="24">
        <v>9.3800000000000008E-2</v>
      </c>
      <c r="AA2839" s="23">
        <v>15412</v>
      </c>
      <c r="AB2839" s="23">
        <v>0</v>
      </c>
      <c r="AC2839" s="23">
        <v>13283</v>
      </c>
      <c r="AD2839" s="23">
        <v>0</v>
      </c>
      <c r="AE2839" s="23">
        <v>0</v>
      </c>
      <c r="AF2839" s="23">
        <v>28695</v>
      </c>
      <c r="AG2839">
        <f t="shared" si="44"/>
        <v>7.7993555390479565E-6</v>
      </c>
    </row>
    <row r="2840" spans="1:33">
      <c r="A2840" t="s">
        <v>154</v>
      </c>
      <c r="B2840" t="s">
        <v>1</v>
      </c>
      <c r="C2840">
        <v>1996</v>
      </c>
      <c r="D2840">
        <v>0</v>
      </c>
      <c r="E2840">
        <v>1.32</v>
      </c>
      <c r="F2840">
        <v>165033</v>
      </c>
      <c r="G2840">
        <v>61075</v>
      </c>
      <c r="H2840">
        <v>26562</v>
      </c>
      <c r="I2840">
        <v>592</v>
      </c>
      <c r="J2840">
        <v>24385</v>
      </c>
      <c r="K2840">
        <v>277647</v>
      </c>
      <c r="Z2840" s="24">
        <v>9.3800000000000008E-2</v>
      </c>
      <c r="AA2840" s="23">
        <v>28331</v>
      </c>
      <c r="AB2840" s="23">
        <v>4109</v>
      </c>
      <c r="AC2840" s="23">
        <v>291</v>
      </c>
      <c r="AD2840" s="23">
        <v>0</v>
      </c>
      <c r="AE2840" s="23">
        <v>3071</v>
      </c>
      <c r="AF2840" s="23">
        <v>35802</v>
      </c>
      <c r="AG2840">
        <f t="shared" si="44"/>
        <v>9.7310516469417999E-6</v>
      </c>
    </row>
    <row r="2841" spans="1:33">
      <c r="A2841" t="s">
        <v>154</v>
      </c>
      <c r="B2841" t="s">
        <v>1</v>
      </c>
      <c r="C2841">
        <v>1997</v>
      </c>
      <c r="D2841">
        <v>0</v>
      </c>
      <c r="E2841">
        <v>2.1800000000000002</v>
      </c>
      <c r="F2841">
        <v>163790</v>
      </c>
      <c r="G2841">
        <v>61672</v>
      </c>
      <c r="H2841">
        <v>27269</v>
      </c>
      <c r="I2841">
        <v>588</v>
      </c>
      <c r="J2841">
        <v>22890</v>
      </c>
      <c r="K2841">
        <v>276209</v>
      </c>
      <c r="Z2841" s="24">
        <v>9.3800000000000008E-2</v>
      </c>
      <c r="AA2841" s="23">
        <v>34883</v>
      </c>
      <c r="AB2841" s="23">
        <v>28951</v>
      </c>
      <c r="AC2841" s="23">
        <v>10366</v>
      </c>
      <c r="AD2841" s="23">
        <v>391</v>
      </c>
      <c r="AE2841" s="23">
        <v>1864</v>
      </c>
      <c r="AF2841" s="23">
        <v>76455</v>
      </c>
      <c r="AG2841">
        <f t="shared" si="44"/>
        <v>2.0780614313919203E-5</v>
      </c>
    </row>
    <row r="2842" spans="1:33">
      <c r="A2842" t="s">
        <v>154</v>
      </c>
      <c r="B2842" t="s">
        <v>1</v>
      </c>
      <c r="C2842">
        <v>1998</v>
      </c>
      <c r="D2842">
        <v>0</v>
      </c>
      <c r="E2842">
        <v>6.38</v>
      </c>
      <c r="F2842">
        <v>161795</v>
      </c>
      <c r="G2842">
        <v>60568</v>
      </c>
      <c r="H2842">
        <v>28314</v>
      </c>
      <c r="I2842">
        <v>593</v>
      </c>
      <c r="J2842">
        <v>23641</v>
      </c>
      <c r="K2842">
        <v>274911</v>
      </c>
      <c r="Z2842" s="24">
        <v>9.3800000000000008E-2</v>
      </c>
      <c r="AA2842" s="23">
        <v>48842</v>
      </c>
      <c r="AB2842" s="23">
        <v>31749</v>
      </c>
      <c r="AC2842" s="23">
        <v>1292</v>
      </c>
      <c r="AD2842" s="23">
        <v>0</v>
      </c>
      <c r="AE2842" s="23">
        <v>0</v>
      </c>
      <c r="AF2842" s="23">
        <v>81883</v>
      </c>
      <c r="AG2842">
        <f t="shared" si="44"/>
        <v>2.2255955030627771E-5</v>
      </c>
    </row>
    <row r="2843" spans="1:33">
      <c r="A2843" t="s">
        <v>154</v>
      </c>
      <c r="B2843" t="s">
        <v>1</v>
      </c>
      <c r="C2843">
        <v>1999</v>
      </c>
      <c r="D2843">
        <v>0</v>
      </c>
      <c r="E2843">
        <v>5.09</v>
      </c>
      <c r="F2843">
        <v>176290</v>
      </c>
      <c r="G2843">
        <v>61669</v>
      </c>
      <c r="H2843">
        <v>30064</v>
      </c>
      <c r="I2843">
        <v>592</v>
      </c>
      <c r="J2843">
        <v>24894</v>
      </c>
      <c r="K2843">
        <v>293509</v>
      </c>
      <c r="Z2843" s="24">
        <v>9.3900000000000011E-2</v>
      </c>
      <c r="AA2843" s="23">
        <v>305842</v>
      </c>
      <c r="AB2843" s="23">
        <v>59579</v>
      </c>
      <c r="AC2843" s="23">
        <v>14709</v>
      </c>
      <c r="AD2843" s="23">
        <v>84</v>
      </c>
      <c r="AE2843" s="23">
        <v>51628</v>
      </c>
      <c r="AF2843" s="23">
        <v>431842</v>
      </c>
      <c r="AG2843">
        <f t="shared" si="44"/>
        <v>1.1737547637893528E-4</v>
      </c>
    </row>
    <row r="2844" spans="1:33">
      <c r="A2844" t="s">
        <v>154</v>
      </c>
      <c r="B2844" t="s">
        <v>1</v>
      </c>
      <c r="C2844">
        <v>2000</v>
      </c>
      <c r="D2844">
        <v>0</v>
      </c>
      <c r="E2844">
        <v>5.31</v>
      </c>
      <c r="F2844">
        <v>171655</v>
      </c>
      <c r="G2844">
        <v>86434</v>
      </c>
      <c r="H2844">
        <v>31982</v>
      </c>
      <c r="I2844">
        <v>590</v>
      </c>
      <c r="J2844">
        <v>1407</v>
      </c>
      <c r="K2844">
        <v>292068</v>
      </c>
      <c r="Z2844" s="24">
        <v>9.4E-2</v>
      </c>
      <c r="AA2844" s="23">
        <v>11245</v>
      </c>
      <c r="AB2844" s="23">
        <v>4271</v>
      </c>
      <c r="AC2844" s="23">
        <v>1288</v>
      </c>
      <c r="AD2844" s="23">
        <v>210</v>
      </c>
      <c r="AE2844" s="23">
        <v>418</v>
      </c>
      <c r="AF2844" s="23">
        <v>17432</v>
      </c>
      <c r="AG2844">
        <f t="shared" si="44"/>
        <v>4.7380507320677465E-6</v>
      </c>
    </row>
    <row r="2845" spans="1:33">
      <c r="A2845" t="s">
        <v>154</v>
      </c>
      <c r="B2845" t="s">
        <v>1</v>
      </c>
      <c r="C2845">
        <v>2001</v>
      </c>
      <c r="D2845">
        <v>0</v>
      </c>
      <c r="E2845">
        <v>1.02</v>
      </c>
      <c r="F2845">
        <v>176873</v>
      </c>
      <c r="G2845">
        <v>80380</v>
      </c>
      <c r="H2845">
        <v>28523</v>
      </c>
      <c r="I2845">
        <v>0</v>
      </c>
      <c r="J2845">
        <v>1748</v>
      </c>
      <c r="K2845">
        <v>287524</v>
      </c>
      <c r="Z2845" s="24">
        <v>9.4E-2</v>
      </c>
      <c r="AA2845" s="23">
        <v>59406</v>
      </c>
      <c r="AB2845" s="23">
        <v>3647</v>
      </c>
      <c r="AC2845" s="23">
        <v>2664</v>
      </c>
      <c r="AD2845" s="23">
        <v>77</v>
      </c>
      <c r="AE2845" s="23">
        <v>36969</v>
      </c>
      <c r="AF2845" s="23">
        <v>102763</v>
      </c>
      <c r="AG2845">
        <f t="shared" si="44"/>
        <v>2.7931178716124243E-5</v>
      </c>
    </row>
    <row r="2846" spans="1:33">
      <c r="A2846" t="s">
        <v>154</v>
      </c>
      <c r="B2846" t="s">
        <v>1</v>
      </c>
      <c r="C2846">
        <v>2002</v>
      </c>
      <c r="D2846">
        <v>0</v>
      </c>
      <c r="E2846">
        <v>2.48</v>
      </c>
      <c r="F2846">
        <v>160504</v>
      </c>
      <c r="G2846">
        <v>81382</v>
      </c>
      <c r="H2846">
        <v>28921</v>
      </c>
      <c r="I2846">
        <v>0</v>
      </c>
      <c r="J2846">
        <v>1918</v>
      </c>
      <c r="K2846">
        <v>272725</v>
      </c>
      <c r="Z2846" s="24">
        <v>9.4E-2</v>
      </c>
      <c r="AA2846" s="23">
        <v>72575</v>
      </c>
      <c r="AB2846" s="23">
        <v>6482</v>
      </c>
      <c r="AC2846" s="23">
        <v>0</v>
      </c>
      <c r="AD2846" s="23">
        <v>0</v>
      </c>
      <c r="AE2846" s="23">
        <v>43870</v>
      </c>
      <c r="AF2846" s="23">
        <v>122927</v>
      </c>
      <c r="AG2846">
        <f t="shared" si="44"/>
        <v>3.341179224075791E-5</v>
      </c>
    </row>
    <row r="2847" spans="1:33">
      <c r="A2847" t="s">
        <v>154</v>
      </c>
      <c r="B2847" t="s">
        <v>1</v>
      </c>
      <c r="C2847">
        <v>2003</v>
      </c>
      <c r="D2847">
        <v>0</v>
      </c>
      <c r="E2847">
        <v>4.63</v>
      </c>
      <c r="F2847">
        <v>157482</v>
      </c>
      <c r="G2847">
        <v>84220</v>
      </c>
      <c r="H2847">
        <v>29800</v>
      </c>
      <c r="I2847">
        <v>0</v>
      </c>
      <c r="J2847">
        <v>0</v>
      </c>
      <c r="K2847">
        <v>271502</v>
      </c>
      <c r="Z2847" s="24">
        <v>9.4100000000000003E-2</v>
      </c>
      <c r="AA2847" s="23">
        <v>22949</v>
      </c>
      <c r="AB2847" s="23">
        <v>24154</v>
      </c>
      <c r="AC2847" s="23">
        <v>0</v>
      </c>
      <c r="AD2847" s="23">
        <v>0</v>
      </c>
      <c r="AE2847" s="23">
        <v>0</v>
      </c>
      <c r="AF2847" s="23">
        <v>47103</v>
      </c>
      <c r="AG2847">
        <f t="shared" si="44"/>
        <v>1.2802684926146573E-5</v>
      </c>
    </row>
    <row r="2848" spans="1:33">
      <c r="A2848" t="s">
        <v>154</v>
      </c>
      <c r="B2848" t="s">
        <v>1</v>
      </c>
      <c r="C2848">
        <v>2004</v>
      </c>
      <c r="D2848">
        <v>0</v>
      </c>
      <c r="E2848">
        <v>11.75</v>
      </c>
      <c r="F2848">
        <v>159224</v>
      </c>
      <c r="G2848">
        <v>83029</v>
      </c>
      <c r="H2848">
        <v>30974</v>
      </c>
      <c r="I2848">
        <v>0</v>
      </c>
      <c r="J2848">
        <v>0</v>
      </c>
      <c r="K2848">
        <v>273227</v>
      </c>
      <c r="Z2848" s="24">
        <v>9.4200000000000006E-2</v>
      </c>
      <c r="AA2848" s="23">
        <v>49212</v>
      </c>
      <c r="AB2848" s="23">
        <v>4976</v>
      </c>
      <c r="AC2848" s="23">
        <v>10112</v>
      </c>
      <c r="AD2848" s="23">
        <v>197</v>
      </c>
      <c r="AE2848" s="23">
        <v>0</v>
      </c>
      <c r="AF2848" s="23">
        <v>64497</v>
      </c>
      <c r="AG2848">
        <f t="shared" si="44"/>
        <v>1.7530407185989756E-5</v>
      </c>
    </row>
    <row r="2849" spans="1:33">
      <c r="A2849" t="s">
        <v>154</v>
      </c>
      <c r="B2849" t="s">
        <v>1</v>
      </c>
      <c r="C2849">
        <v>2005</v>
      </c>
      <c r="D2849">
        <v>0</v>
      </c>
      <c r="E2849">
        <v>5.96</v>
      </c>
      <c r="F2849">
        <v>165674</v>
      </c>
      <c r="G2849">
        <v>84102</v>
      </c>
      <c r="H2849">
        <v>31282</v>
      </c>
      <c r="I2849">
        <v>0</v>
      </c>
      <c r="J2849">
        <v>0</v>
      </c>
      <c r="K2849">
        <v>281058</v>
      </c>
      <c r="Z2849" s="24">
        <v>9.4200000000000006E-2</v>
      </c>
      <c r="AA2849" s="23">
        <v>51316</v>
      </c>
      <c r="AB2849" s="23">
        <v>15945</v>
      </c>
      <c r="AC2849" s="23">
        <v>0</v>
      </c>
      <c r="AD2849" s="23">
        <v>0</v>
      </c>
      <c r="AE2849" s="23">
        <v>0</v>
      </c>
      <c r="AF2849" s="23">
        <v>67261</v>
      </c>
      <c r="AG2849">
        <f t="shared" si="44"/>
        <v>1.828166763937636E-5</v>
      </c>
    </row>
    <row r="2850" spans="1:33">
      <c r="A2850" t="s">
        <v>154</v>
      </c>
      <c r="B2850" t="s">
        <v>1</v>
      </c>
      <c r="C2850">
        <v>2006</v>
      </c>
      <c r="D2850">
        <v>0</v>
      </c>
      <c r="E2850">
        <v>4.97</v>
      </c>
      <c r="F2850">
        <v>175303</v>
      </c>
      <c r="G2850">
        <v>87101</v>
      </c>
      <c r="H2850">
        <v>30937</v>
      </c>
      <c r="I2850">
        <v>0</v>
      </c>
      <c r="J2850">
        <v>0</v>
      </c>
      <c r="K2850">
        <v>293341</v>
      </c>
      <c r="Z2850" s="24">
        <v>9.4299999999999995E-2</v>
      </c>
      <c r="AA2850" s="23">
        <v>2375</v>
      </c>
      <c r="AB2850" s="23">
        <v>300</v>
      </c>
      <c r="AC2850" s="23">
        <v>0</v>
      </c>
      <c r="AD2850" s="23">
        <v>0</v>
      </c>
      <c r="AE2850" s="23">
        <v>15</v>
      </c>
      <c r="AF2850" s="23">
        <v>2690</v>
      </c>
      <c r="AG2850">
        <f t="shared" si="44"/>
        <v>7.3114711273876995E-7</v>
      </c>
    </row>
    <row r="2851" spans="1:33">
      <c r="A2851" t="s">
        <v>155</v>
      </c>
      <c r="B2851" t="s">
        <v>1</v>
      </c>
      <c r="C2851">
        <v>1988</v>
      </c>
      <c r="D2851">
        <v>0</v>
      </c>
      <c r="E2851">
        <v>6.65</v>
      </c>
      <c r="F2851">
        <v>231778</v>
      </c>
      <c r="G2851">
        <v>105140</v>
      </c>
      <c r="H2851">
        <v>46956</v>
      </c>
      <c r="I2851">
        <v>1529</v>
      </c>
      <c r="J2851">
        <v>0</v>
      </c>
      <c r="K2851">
        <v>385403</v>
      </c>
      <c r="Z2851" s="24">
        <v>9.4299999999999995E-2</v>
      </c>
      <c r="AA2851" s="23">
        <v>16687</v>
      </c>
      <c r="AB2851" s="23">
        <v>13338</v>
      </c>
      <c r="AC2851" s="23">
        <v>11909</v>
      </c>
      <c r="AD2851" s="23">
        <v>0</v>
      </c>
      <c r="AE2851" s="23">
        <v>0</v>
      </c>
      <c r="AF2851" s="23">
        <v>41934</v>
      </c>
      <c r="AG2851">
        <f t="shared" si="44"/>
        <v>1.1397740901705419E-5</v>
      </c>
    </row>
    <row r="2852" spans="1:33">
      <c r="A2852" t="s">
        <v>155</v>
      </c>
      <c r="B2852" t="s">
        <v>1</v>
      </c>
      <c r="C2852">
        <v>1989</v>
      </c>
      <c r="D2852">
        <v>0</v>
      </c>
      <c r="E2852">
        <v>6.42</v>
      </c>
      <c r="F2852">
        <v>248997</v>
      </c>
      <c r="G2852">
        <v>115238</v>
      </c>
      <c r="H2852">
        <v>55077</v>
      </c>
      <c r="I2852">
        <v>1555</v>
      </c>
      <c r="J2852">
        <v>0</v>
      </c>
      <c r="K2852">
        <v>420867</v>
      </c>
      <c r="Z2852" s="24">
        <v>9.4299999999999995E-2</v>
      </c>
      <c r="AA2852" s="23">
        <v>29254</v>
      </c>
      <c r="AB2852" s="23">
        <v>8211</v>
      </c>
      <c r="AC2852" s="23">
        <v>3054</v>
      </c>
      <c r="AD2852" s="23">
        <v>0</v>
      </c>
      <c r="AE2852" s="23">
        <v>3018</v>
      </c>
      <c r="AF2852" s="23">
        <v>43537</v>
      </c>
      <c r="AG2852">
        <f t="shared" si="44"/>
        <v>1.1833439348441571E-5</v>
      </c>
    </row>
    <row r="2853" spans="1:33">
      <c r="A2853" t="s">
        <v>155</v>
      </c>
      <c r="B2853" t="s">
        <v>1</v>
      </c>
      <c r="C2853">
        <v>1990</v>
      </c>
      <c r="D2853">
        <v>0</v>
      </c>
      <c r="E2853">
        <v>4.99</v>
      </c>
      <c r="F2853">
        <v>254687</v>
      </c>
      <c r="G2853">
        <v>119183</v>
      </c>
      <c r="H2853">
        <v>56174</v>
      </c>
      <c r="I2853">
        <v>1608</v>
      </c>
      <c r="J2853">
        <v>0</v>
      </c>
      <c r="K2853">
        <v>431652</v>
      </c>
      <c r="Z2853" s="24">
        <v>9.4399999999999998E-2</v>
      </c>
      <c r="AA2853" s="23">
        <v>31975</v>
      </c>
      <c r="AB2853" s="23">
        <v>2904</v>
      </c>
      <c r="AC2853" s="23">
        <v>0</v>
      </c>
      <c r="AD2853" s="23">
        <v>0</v>
      </c>
      <c r="AE2853" s="23">
        <v>2031</v>
      </c>
      <c r="AF2853" s="23">
        <v>36910</v>
      </c>
      <c r="AG2853">
        <f t="shared" si="44"/>
        <v>1.0032208152857992E-5</v>
      </c>
    </row>
    <row r="2854" spans="1:33">
      <c r="A2854" t="s">
        <v>155</v>
      </c>
      <c r="B2854" t="s">
        <v>1</v>
      </c>
      <c r="C2854">
        <v>1991</v>
      </c>
      <c r="D2854">
        <v>0</v>
      </c>
      <c r="E2854">
        <v>4.8099999999999996</v>
      </c>
      <c r="F2854">
        <v>280077</v>
      </c>
      <c r="G2854">
        <v>125173</v>
      </c>
      <c r="H2854">
        <v>52911</v>
      </c>
      <c r="I2854">
        <v>1633</v>
      </c>
      <c r="J2854">
        <v>0</v>
      </c>
      <c r="K2854">
        <v>459794</v>
      </c>
      <c r="Z2854" s="24">
        <v>9.4399999999999998E-2</v>
      </c>
      <c r="AA2854" s="23">
        <v>135866</v>
      </c>
      <c r="AB2854" s="23">
        <v>51140</v>
      </c>
      <c r="AC2854" s="23">
        <v>25707</v>
      </c>
      <c r="AD2854" s="23">
        <v>870</v>
      </c>
      <c r="AE2854" s="23">
        <v>17099</v>
      </c>
      <c r="AF2854" s="23">
        <v>230682</v>
      </c>
      <c r="AG2854">
        <f t="shared" si="44"/>
        <v>6.2699806044908896E-5</v>
      </c>
    </row>
    <row r="2855" spans="1:33">
      <c r="A2855" t="s">
        <v>155</v>
      </c>
      <c r="B2855" t="s">
        <v>1</v>
      </c>
      <c r="C2855">
        <v>1992</v>
      </c>
      <c r="D2855">
        <v>0</v>
      </c>
      <c r="E2855">
        <v>5.62</v>
      </c>
      <c r="F2855">
        <v>265775</v>
      </c>
      <c r="G2855">
        <v>120537</v>
      </c>
      <c r="H2855">
        <v>59284</v>
      </c>
      <c r="I2855">
        <v>0</v>
      </c>
      <c r="J2855">
        <v>1666</v>
      </c>
      <c r="K2855">
        <v>447262</v>
      </c>
      <c r="Z2855" s="24">
        <v>9.4600000000000004E-2</v>
      </c>
      <c r="AA2855" s="23">
        <v>37692</v>
      </c>
      <c r="AB2855" s="23">
        <v>25350</v>
      </c>
      <c r="AC2855" s="23">
        <v>0</v>
      </c>
      <c r="AD2855" s="23">
        <v>400</v>
      </c>
      <c r="AE2855" s="23">
        <v>3925</v>
      </c>
      <c r="AF2855" s="23">
        <v>67367</v>
      </c>
      <c r="AG2855">
        <f t="shared" si="44"/>
        <v>1.8310478640844877E-5</v>
      </c>
    </row>
    <row r="2856" spans="1:33">
      <c r="A2856" t="s">
        <v>155</v>
      </c>
      <c r="B2856" t="s">
        <v>1</v>
      </c>
      <c r="C2856">
        <v>1993</v>
      </c>
      <c r="D2856">
        <v>0</v>
      </c>
      <c r="E2856">
        <v>4.7699999999999996</v>
      </c>
      <c r="F2856">
        <v>301105</v>
      </c>
      <c r="G2856">
        <v>125474</v>
      </c>
      <c r="H2856">
        <v>61684</v>
      </c>
      <c r="I2856">
        <v>1716</v>
      </c>
      <c r="J2856">
        <v>0</v>
      </c>
      <c r="K2856">
        <v>489979</v>
      </c>
      <c r="Z2856" s="24">
        <v>9.4700000000000006E-2</v>
      </c>
      <c r="AA2856" s="23">
        <v>21879</v>
      </c>
      <c r="AB2856" s="23">
        <v>3132</v>
      </c>
      <c r="AC2856" s="23">
        <v>1375</v>
      </c>
      <c r="AD2856" s="23">
        <v>58</v>
      </c>
      <c r="AE2856" s="23">
        <v>32087</v>
      </c>
      <c r="AF2856" s="23">
        <v>58531</v>
      </c>
      <c r="AG2856">
        <f t="shared" si="44"/>
        <v>1.5908837046733437E-5</v>
      </c>
    </row>
    <row r="2857" spans="1:33">
      <c r="A2857" t="s">
        <v>155</v>
      </c>
      <c r="B2857" t="s">
        <v>1</v>
      </c>
      <c r="C2857">
        <v>1994</v>
      </c>
      <c r="D2857">
        <v>0</v>
      </c>
      <c r="E2857">
        <v>5.19</v>
      </c>
      <c r="F2857">
        <v>305641</v>
      </c>
      <c r="G2857">
        <v>127629</v>
      </c>
      <c r="H2857">
        <v>62002</v>
      </c>
      <c r="I2857">
        <v>1810</v>
      </c>
      <c r="J2857">
        <v>0</v>
      </c>
      <c r="K2857">
        <v>497082</v>
      </c>
      <c r="Z2857" s="24">
        <v>9.4700000000000006E-2</v>
      </c>
      <c r="AA2857" s="23">
        <v>54708</v>
      </c>
      <c r="AB2857" s="23">
        <v>8435</v>
      </c>
      <c r="AC2857" s="23">
        <v>0</v>
      </c>
      <c r="AD2857" s="23">
        <v>0</v>
      </c>
      <c r="AE2857" s="23">
        <v>11105</v>
      </c>
      <c r="AF2857" s="23">
        <v>74248</v>
      </c>
      <c r="AG2857">
        <f t="shared" si="44"/>
        <v>2.0180747519192636E-5</v>
      </c>
    </row>
    <row r="2858" spans="1:33">
      <c r="A2858" t="s">
        <v>155</v>
      </c>
      <c r="B2858" t="s">
        <v>1</v>
      </c>
      <c r="C2858">
        <v>1995</v>
      </c>
      <c r="D2858">
        <v>0</v>
      </c>
      <c r="E2858">
        <v>3.01</v>
      </c>
      <c r="F2858">
        <v>307730</v>
      </c>
      <c r="G2858">
        <v>137170</v>
      </c>
      <c r="H2858">
        <v>64847</v>
      </c>
      <c r="I2858">
        <v>1845</v>
      </c>
      <c r="J2858">
        <v>0</v>
      </c>
      <c r="K2858">
        <v>511592</v>
      </c>
      <c r="Z2858" s="24">
        <v>9.4700000000000006E-2</v>
      </c>
      <c r="AA2858" s="23">
        <v>44251</v>
      </c>
      <c r="AB2858" s="23">
        <v>8795</v>
      </c>
      <c r="AC2858" s="23">
        <v>29772</v>
      </c>
      <c r="AD2858" s="23">
        <v>0</v>
      </c>
      <c r="AE2858" s="23">
        <v>0</v>
      </c>
      <c r="AF2858" s="23">
        <v>82818</v>
      </c>
      <c r="AG2858">
        <f t="shared" si="44"/>
        <v>2.251008980773214E-5</v>
      </c>
    </row>
    <row r="2859" spans="1:33">
      <c r="A2859" t="s">
        <v>155</v>
      </c>
      <c r="B2859" t="s">
        <v>1</v>
      </c>
      <c r="C2859">
        <v>1996</v>
      </c>
      <c r="D2859">
        <v>0</v>
      </c>
      <c r="E2859">
        <v>9.3000000000000007</v>
      </c>
      <c r="F2859">
        <v>332321</v>
      </c>
      <c r="G2859">
        <v>142868</v>
      </c>
      <c r="H2859">
        <v>65827</v>
      </c>
      <c r="I2859">
        <v>1886</v>
      </c>
      <c r="J2859">
        <v>0</v>
      </c>
      <c r="K2859">
        <v>542902</v>
      </c>
      <c r="Z2859" s="24">
        <v>9.4700000000000006E-2</v>
      </c>
      <c r="AA2859" s="23">
        <v>36205</v>
      </c>
      <c r="AB2859" s="23">
        <v>28268</v>
      </c>
      <c r="AC2859" s="23">
        <v>18696</v>
      </c>
      <c r="AD2859" s="23">
        <v>0</v>
      </c>
      <c r="AE2859" s="23">
        <v>0</v>
      </c>
      <c r="AF2859" s="23">
        <v>83169</v>
      </c>
      <c r="AG2859">
        <f t="shared" si="44"/>
        <v>2.2605492274859017E-5</v>
      </c>
    </row>
    <row r="2860" spans="1:33">
      <c r="A2860" t="s">
        <v>155</v>
      </c>
      <c r="B2860" t="s">
        <v>1</v>
      </c>
      <c r="C2860">
        <v>1997</v>
      </c>
      <c r="D2860">
        <v>0</v>
      </c>
      <c r="E2860">
        <v>4.5999999999999996</v>
      </c>
      <c r="F2860">
        <v>327150</v>
      </c>
      <c r="G2860">
        <v>147922</v>
      </c>
      <c r="H2860">
        <v>66435</v>
      </c>
      <c r="I2860">
        <v>1933</v>
      </c>
      <c r="J2860">
        <v>0</v>
      </c>
      <c r="K2860">
        <v>543440</v>
      </c>
      <c r="Z2860" s="24">
        <v>9.4700000000000006E-2</v>
      </c>
      <c r="AA2860" s="23">
        <v>23187</v>
      </c>
      <c r="AB2860" s="23">
        <v>11688</v>
      </c>
      <c r="AC2860" s="23">
        <v>72032</v>
      </c>
      <c r="AD2860" s="23">
        <v>39</v>
      </c>
      <c r="AE2860" s="23">
        <v>112503</v>
      </c>
      <c r="AF2860" s="23">
        <v>219449</v>
      </c>
      <c r="AG2860">
        <f t="shared" si="44"/>
        <v>5.9646655294948076E-5</v>
      </c>
    </row>
    <row r="2861" spans="1:33">
      <c r="A2861" t="s">
        <v>155</v>
      </c>
      <c r="B2861" t="s">
        <v>1</v>
      </c>
      <c r="C2861">
        <v>1998</v>
      </c>
      <c r="D2861">
        <v>0</v>
      </c>
      <c r="E2861">
        <v>4.9400000000000004</v>
      </c>
      <c r="F2861">
        <v>329085</v>
      </c>
      <c r="G2861">
        <v>148830</v>
      </c>
      <c r="H2861">
        <v>67301</v>
      </c>
      <c r="I2861">
        <v>2159</v>
      </c>
      <c r="J2861">
        <v>0</v>
      </c>
      <c r="K2861">
        <v>547375</v>
      </c>
      <c r="Z2861" s="24">
        <v>9.4800000000000009E-2</v>
      </c>
      <c r="AA2861" s="23">
        <v>13100</v>
      </c>
      <c r="AB2861" s="23">
        <v>5998</v>
      </c>
      <c r="AC2861" s="23">
        <v>0</v>
      </c>
      <c r="AD2861" s="23">
        <v>0</v>
      </c>
      <c r="AE2861" s="23">
        <v>0</v>
      </c>
      <c r="AF2861" s="23">
        <v>19098</v>
      </c>
      <c r="AG2861">
        <f t="shared" si="44"/>
        <v>5.1908726985446206E-6</v>
      </c>
    </row>
    <row r="2862" spans="1:33">
      <c r="A2862" t="s">
        <v>155</v>
      </c>
      <c r="B2862" t="s">
        <v>1</v>
      </c>
      <c r="C2862">
        <v>1999</v>
      </c>
      <c r="D2862">
        <v>0</v>
      </c>
      <c r="E2862">
        <v>4.4400000000000004</v>
      </c>
      <c r="F2862">
        <v>356341</v>
      </c>
      <c r="G2862">
        <v>159422</v>
      </c>
      <c r="H2862">
        <v>69422</v>
      </c>
      <c r="I2862">
        <v>1942</v>
      </c>
      <c r="J2862">
        <v>0</v>
      </c>
      <c r="K2862">
        <v>587127</v>
      </c>
      <c r="Z2862" s="24">
        <v>9.4800000000000009E-2</v>
      </c>
      <c r="AA2862" s="23">
        <v>15232</v>
      </c>
      <c r="AB2862" s="23">
        <v>19506</v>
      </c>
      <c r="AC2862" s="23">
        <v>0</v>
      </c>
      <c r="AD2862" s="23">
        <v>0</v>
      </c>
      <c r="AE2862" s="23">
        <v>0</v>
      </c>
      <c r="AF2862" s="23">
        <v>34738</v>
      </c>
      <c r="AG2862">
        <f t="shared" si="44"/>
        <v>9.4418544246540484E-6</v>
      </c>
    </row>
    <row r="2863" spans="1:33">
      <c r="A2863" t="s">
        <v>155</v>
      </c>
      <c r="B2863" t="s">
        <v>1</v>
      </c>
      <c r="C2863">
        <v>2000</v>
      </c>
      <c r="D2863">
        <v>0</v>
      </c>
      <c r="E2863">
        <v>2.95</v>
      </c>
      <c r="F2863">
        <v>357714</v>
      </c>
      <c r="G2863">
        <v>176972</v>
      </c>
      <c r="H2863">
        <v>64426</v>
      </c>
      <c r="I2863">
        <v>2025</v>
      </c>
      <c r="J2863">
        <v>0</v>
      </c>
      <c r="K2863">
        <v>601137</v>
      </c>
      <c r="Z2863" s="24">
        <v>9.4800000000000009E-2</v>
      </c>
      <c r="AA2863" s="23">
        <v>24687</v>
      </c>
      <c r="AB2863" s="23">
        <v>3605</v>
      </c>
      <c r="AC2863" s="23">
        <v>1933</v>
      </c>
      <c r="AD2863" s="23">
        <v>55</v>
      </c>
      <c r="AE2863" s="23">
        <v>29176</v>
      </c>
      <c r="AF2863" s="23">
        <v>59456</v>
      </c>
      <c r="AG2863">
        <f t="shared" si="44"/>
        <v>1.616025380483134E-5</v>
      </c>
    </row>
    <row r="2864" spans="1:33">
      <c r="A2864" t="s">
        <v>155</v>
      </c>
      <c r="B2864" t="s">
        <v>1</v>
      </c>
      <c r="C2864">
        <v>2001</v>
      </c>
      <c r="D2864">
        <v>0</v>
      </c>
      <c r="E2864">
        <v>4.92</v>
      </c>
      <c r="F2864">
        <v>344668</v>
      </c>
      <c r="G2864">
        <v>156784</v>
      </c>
      <c r="H2864">
        <v>64771</v>
      </c>
      <c r="I2864">
        <v>0</v>
      </c>
      <c r="J2864">
        <v>2031</v>
      </c>
      <c r="K2864">
        <v>568254</v>
      </c>
      <c r="Z2864" s="24">
        <v>9.4899999999999998E-2</v>
      </c>
      <c r="AA2864" s="23">
        <v>27037</v>
      </c>
      <c r="AB2864" s="23">
        <v>0</v>
      </c>
      <c r="AC2864" s="23">
        <v>137759</v>
      </c>
      <c r="AD2864" s="23">
        <v>0</v>
      </c>
      <c r="AE2864" s="23">
        <v>0</v>
      </c>
      <c r="AF2864" s="23">
        <v>164796</v>
      </c>
      <c r="AG2864">
        <f t="shared" si="44"/>
        <v>4.4791866018921314E-5</v>
      </c>
    </row>
    <row r="2865" spans="1:33">
      <c r="A2865" t="s">
        <v>155</v>
      </c>
      <c r="B2865" t="s">
        <v>1</v>
      </c>
      <c r="C2865">
        <v>2002</v>
      </c>
      <c r="D2865">
        <v>0</v>
      </c>
      <c r="E2865">
        <v>3.27</v>
      </c>
      <c r="F2865">
        <v>351661</v>
      </c>
      <c r="G2865">
        <v>162559</v>
      </c>
      <c r="H2865">
        <v>70992</v>
      </c>
      <c r="I2865">
        <v>0</v>
      </c>
      <c r="J2865">
        <v>2043</v>
      </c>
      <c r="K2865">
        <v>587255</v>
      </c>
      <c r="Z2865" s="24">
        <v>9.4899999999999998E-2</v>
      </c>
      <c r="AA2865" s="23">
        <v>129664</v>
      </c>
      <c r="AB2865" s="23">
        <v>113985</v>
      </c>
      <c r="AC2865" s="23">
        <v>0</v>
      </c>
      <c r="AD2865" s="23">
        <v>0</v>
      </c>
      <c r="AE2865" s="23">
        <v>0</v>
      </c>
      <c r="AF2865" s="23">
        <v>243649</v>
      </c>
      <c r="AG2865">
        <f t="shared" si="44"/>
        <v>6.6224261290590545E-5</v>
      </c>
    </row>
    <row r="2866" spans="1:33">
      <c r="A2866" t="s">
        <v>155</v>
      </c>
      <c r="B2866" t="s">
        <v>1</v>
      </c>
      <c r="C2866">
        <v>2003</v>
      </c>
      <c r="D2866">
        <v>0</v>
      </c>
      <c r="E2866">
        <v>4.01</v>
      </c>
      <c r="F2866">
        <v>350012</v>
      </c>
      <c r="G2866">
        <v>160837</v>
      </c>
      <c r="H2866">
        <v>64123</v>
      </c>
      <c r="I2866">
        <v>0</v>
      </c>
      <c r="J2866">
        <v>0</v>
      </c>
      <c r="K2866">
        <v>574972</v>
      </c>
      <c r="Z2866" s="24">
        <v>9.5000000000000001E-2</v>
      </c>
      <c r="AA2866" s="23">
        <v>14775</v>
      </c>
      <c r="AB2866" s="23">
        <v>3650</v>
      </c>
      <c r="AC2866" s="23">
        <v>0</v>
      </c>
      <c r="AD2866" s="23">
        <v>0</v>
      </c>
      <c r="AE2866" s="23">
        <v>1990</v>
      </c>
      <c r="AF2866" s="23">
        <v>20415</v>
      </c>
      <c r="AG2866">
        <f t="shared" si="44"/>
        <v>5.5488358016959069E-6</v>
      </c>
    </row>
    <row r="2867" spans="1:33">
      <c r="A2867" t="s">
        <v>155</v>
      </c>
      <c r="B2867" t="s">
        <v>1</v>
      </c>
      <c r="C2867">
        <v>2004</v>
      </c>
      <c r="D2867">
        <v>0</v>
      </c>
      <c r="E2867">
        <v>3.95</v>
      </c>
      <c r="F2867">
        <v>363915</v>
      </c>
      <c r="G2867">
        <v>164927</v>
      </c>
      <c r="H2867">
        <v>69437</v>
      </c>
      <c r="I2867">
        <v>0</v>
      </c>
      <c r="J2867">
        <v>0</v>
      </c>
      <c r="K2867">
        <v>598279</v>
      </c>
      <c r="Z2867" s="24">
        <v>9.5000000000000001E-2</v>
      </c>
      <c r="AA2867" s="23">
        <v>52080</v>
      </c>
      <c r="AB2867" s="23">
        <v>3770</v>
      </c>
      <c r="AC2867" s="23">
        <v>12145</v>
      </c>
      <c r="AD2867" s="23">
        <v>0</v>
      </c>
      <c r="AE2867" s="23">
        <v>6105</v>
      </c>
      <c r="AF2867" s="23">
        <v>74100</v>
      </c>
      <c r="AG2867">
        <f t="shared" si="44"/>
        <v>2.0140520837896971E-5</v>
      </c>
    </row>
    <row r="2868" spans="1:33">
      <c r="A2868" t="s">
        <v>155</v>
      </c>
      <c r="B2868" t="s">
        <v>1</v>
      </c>
      <c r="C2868">
        <v>2005</v>
      </c>
      <c r="D2868">
        <v>0</v>
      </c>
      <c r="E2868">
        <v>5.87</v>
      </c>
      <c r="F2868">
        <v>369780</v>
      </c>
      <c r="G2868">
        <v>173682</v>
      </c>
      <c r="H2868">
        <v>74794</v>
      </c>
      <c r="I2868">
        <v>0</v>
      </c>
      <c r="J2868">
        <v>0</v>
      </c>
      <c r="K2868">
        <v>618256</v>
      </c>
      <c r="Z2868" s="24">
        <v>9.5100000000000004E-2</v>
      </c>
      <c r="AA2868" s="23">
        <v>2574</v>
      </c>
      <c r="AB2868" s="23">
        <v>219</v>
      </c>
      <c r="AC2868" s="23">
        <v>0</v>
      </c>
      <c r="AD2868" s="23">
        <v>0</v>
      </c>
      <c r="AE2868" s="23">
        <v>89</v>
      </c>
      <c r="AF2868" s="23">
        <v>2882</v>
      </c>
      <c r="AG2868">
        <f t="shared" si="44"/>
        <v>7.833330776628755E-7</v>
      </c>
    </row>
    <row r="2869" spans="1:33">
      <c r="A2869" t="s">
        <v>155</v>
      </c>
      <c r="B2869" t="s">
        <v>1</v>
      </c>
      <c r="C2869">
        <v>2006</v>
      </c>
      <c r="D2869">
        <v>0</v>
      </c>
      <c r="E2869">
        <v>5.51</v>
      </c>
      <c r="F2869">
        <v>389003</v>
      </c>
      <c r="G2869">
        <v>186400</v>
      </c>
      <c r="H2869">
        <v>70416</v>
      </c>
      <c r="I2869">
        <v>0</v>
      </c>
      <c r="J2869">
        <v>0</v>
      </c>
      <c r="K2869">
        <v>645819</v>
      </c>
      <c r="Z2869" s="24">
        <v>9.5100000000000004E-2</v>
      </c>
      <c r="AA2869" s="23">
        <v>1892</v>
      </c>
      <c r="AB2869" s="23">
        <v>1812</v>
      </c>
      <c r="AC2869" s="23">
        <v>110</v>
      </c>
      <c r="AD2869" s="23">
        <v>0</v>
      </c>
      <c r="AE2869" s="23">
        <v>0</v>
      </c>
      <c r="AF2869" s="23">
        <v>3814</v>
      </c>
      <c r="AG2869">
        <f t="shared" si="44"/>
        <v>1.0366524490653043E-6</v>
      </c>
    </row>
    <row r="2870" spans="1:33">
      <c r="A2870" t="s">
        <v>156</v>
      </c>
      <c r="B2870" t="s">
        <v>1</v>
      </c>
      <c r="C2870">
        <v>1988</v>
      </c>
      <c r="D2870">
        <v>0</v>
      </c>
      <c r="E2870">
        <v>8.8000000000000007</v>
      </c>
      <c r="F2870">
        <v>6743955</v>
      </c>
      <c r="G2870">
        <v>5698353</v>
      </c>
      <c r="H2870">
        <v>9063395</v>
      </c>
      <c r="I2870">
        <v>55173</v>
      </c>
      <c r="J2870">
        <v>66835</v>
      </c>
      <c r="K2870">
        <v>21627711</v>
      </c>
      <c r="Z2870" s="24">
        <v>9.5100000000000004E-2</v>
      </c>
      <c r="AA2870" s="23">
        <v>5517</v>
      </c>
      <c r="AB2870" s="23">
        <v>5079</v>
      </c>
      <c r="AC2870" s="23">
        <v>0</v>
      </c>
      <c r="AD2870" s="23">
        <v>0</v>
      </c>
      <c r="AE2870" s="23">
        <v>0</v>
      </c>
      <c r="AF2870" s="23">
        <v>10596</v>
      </c>
      <c r="AG2870">
        <f t="shared" si="44"/>
        <v>2.880012939249073E-6</v>
      </c>
    </row>
    <row r="2871" spans="1:33">
      <c r="A2871" t="s">
        <v>156</v>
      </c>
      <c r="B2871" t="s">
        <v>1</v>
      </c>
      <c r="C2871">
        <v>1989</v>
      </c>
      <c r="D2871">
        <v>0</v>
      </c>
      <c r="E2871">
        <v>7.9</v>
      </c>
      <c r="F2871">
        <v>10765282</v>
      </c>
      <c r="G2871">
        <v>8803026</v>
      </c>
      <c r="H2871">
        <v>18877759</v>
      </c>
      <c r="I2871">
        <v>100417</v>
      </c>
      <c r="J2871">
        <v>649454</v>
      </c>
      <c r="K2871">
        <v>39195938</v>
      </c>
      <c r="Z2871" s="24">
        <v>9.5100000000000004E-2</v>
      </c>
      <c r="AA2871" s="23">
        <v>144458</v>
      </c>
      <c r="AB2871" s="23">
        <v>155330</v>
      </c>
      <c r="AC2871" s="23">
        <v>0</v>
      </c>
      <c r="AD2871" s="23">
        <v>13962</v>
      </c>
      <c r="AE2871" s="23">
        <v>0</v>
      </c>
      <c r="AF2871" s="23">
        <v>313750</v>
      </c>
      <c r="AG2871">
        <f t="shared" si="44"/>
        <v>8.5277846327802629E-5</v>
      </c>
    </row>
    <row r="2872" spans="1:33">
      <c r="A2872" t="s">
        <v>156</v>
      </c>
      <c r="B2872" t="s">
        <v>1</v>
      </c>
      <c r="C2872">
        <v>1990</v>
      </c>
      <c r="D2872">
        <v>0</v>
      </c>
      <c r="E2872">
        <v>8.2200000000000006</v>
      </c>
      <c r="F2872">
        <v>10990501</v>
      </c>
      <c r="G2872">
        <v>9100592</v>
      </c>
      <c r="H2872">
        <v>19506885</v>
      </c>
      <c r="I2872">
        <v>101475</v>
      </c>
      <c r="J2872">
        <v>588369</v>
      </c>
      <c r="K2872">
        <v>40287822</v>
      </c>
      <c r="Z2872" s="24">
        <v>9.5199999999999993E-2</v>
      </c>
      <c r="AA2872" s="23">
        <v>12000</v>
      </c>
      <c r="AB2872" s="23">
        <v>0</v>
      </c>
      <c r="AC2872" s="23">
        <v>0</v>
      </c>
      <c r="AD2872" s="23">
        <v>0</v>
      </c>
      <c r="AE2872" s="23">
        <v>7000</v>
      </c>
      <c r="AF2872" s="23">
        <v>19000</v>
      </c>
      <c r="AG2872">
        <f t="shared" si="44"/>
        <v>5.1642361122812752E-6</v>
      </c>
    </row>
    <row r="2873" spans="1:33">
      <c r="A2873" t="s">
        <v>156</v>
      </c>
      <c r="B2873" t="s">
        <v>1</v>
      </c>
      <c r="C2873">
        <v>1991</v>
      </c>
      <c r="D2873">
        <v>0</v>
      </c>
      <c r="E2873">
        <v>7.88</v>
      </c>
      <c r="F2873">
        <v>11354201</v>
      </c>
      <c r="G2873">
        <v>9416192</v>
      </c>
      <c r="H2873">
        <v>19321651</v>
      </c>
      <c r="I2873">
        <v>102525</v>
      </c>
      <c r="J2873">
        <v>589227</v>
      </c>
      <c r="K2873">
        <v>40783796</v>
      </c>
      <c r="Z2873" s="24">
        <v>9.5199999999999993E-2</v>
      </c>
      <c r="AA2873" s="23">
        <v>49174</v>
      </c>
      <c r="AB2873" s="23">
        <v>11418</v>
      </c>
      <c r="AC2873" s="23">
        <v>9100</v>
      </c>
      <c r="AD2873" s="23">
        <v>186</v>
      </c>
      <c r="AE2873" s="23">
        <v>2634</v>
      </c>
      <c r="AF2873" s="23">
        <v>72512</v>
      </c>
      <c r="AG2873">
        <f t="shared" si="44"/>
        <v>1.9708899419670515E-5</v>
      </c>
    </row>
    <row r="2874" spans="1:33">
      <c r="A2874" t="s">
        <v>156</v>
      </c>
      <c r="B2874" t="s">
        <v>1</v>
      </c>
      <c r="C2874">
        <v>1992</v>
      </c>
      <c r="D2874">
        <v>0</v>
      </c>
      <c r="E2874">
        <v>7.76</v>
      </c>
      <c r="F2874">
        <v>11230321</v>
      </c>
      <c r="G2874">
        <v>9732745</v>
      </c>
      <c r="H2874">
        <v>19942500</v>
      </c>
      <c r="I2874">
        <v>104716</v>
      </c>
      <c r="J2874">
        <v>501026</v>
      </c>
      <c r="K2874">
        <v>41511308</v>
      </c>
      <c r="Z2874" s="24">
        <v>9.5299999999999996E-2</v>
      </c>
      <c r="AA2874" s="23">
        <v>48432</v>
      </c>
      <c r="AB2874" s="23">
        <v>12844</v>
      </c>
      <c r="AC2874" s="23">
        <v>0</v>
      </c>
      <c r="AD2874" s="23">
        <v>9</v>
      </c>
      <c r="AE2874" s="23">
        <v>14270</v>
      </c>
      <c r="AF2874" s="23">
        <v>75555</v>
      </c>
      <c r="AG2874">
        <f t="shared" si="44"/>
        <v>2.0535992603337458E-5</v>
      </c>
    </row>
    <row r="2875" spans="1:33">
      <c r="A2875" t="s">
        <v>156</v>
      </c>
      <c r="B2875" t="s">
        <v>1</v>
      </c>
      <c r="C2875">
        <v>1993</v>
      </c>
      <c r="D2875">
        <v>0</v>
      </c>
      <c r="E2875">
        <v>7.34</v>
      </c>
      <c r="F2875">
        <v>12054890</v>
      </c>
      <c r="G2875">
        <v>10084598</v>
      </c>
      <c r="H2875">
        <v>19671201</v>
      </c>
      <c r="I2875">
        <v>107858</v>
      </c>
      <c r="J2875">
        <v>494551</v>
      </c>
      <c r="K2875">
        <v>42413098</v>
      </c>
      <c r="Z2875" s="24">
        <v>9.5299999999999996E-2</v>
      </c>
      <c r="AA2875" s="23">
        <v>52082</v>
      </c>
      <c r="AB2875" s="23">
        <v>12844</v>
      </c>
      <c r="AC2875" s="23">
        <v>1562</v>
      </c>
      <c r="AD2875" s="23">
        <v>188</v>
      </c>
      <c r="AE2875" s="23">
        <v>9059</v>
      </c>
      <c r="AF2875" s="23">
        <v>75735</v>
      </c>
      <c r="AG2875">
        <f t="shared" si="44"/>
        <v>2.0584916945453809E-5</v>
      </c>
    </row>
    <row r="2876" spans="1:33">
      <c r="A2876" t="s">
        <v>156</v>
      </c>
      <c r="B2876" t="s">
        <v>1</v>
      </c>
      <c r="C2876">
        <v>1994</v>
      </c>
      <c r="D2876">
        <v>0</v>
      </c>
      <c r="E2876">
        <v>7.37</v>
      </c>
      <c r="F2876">
        <v>12126780</v>
      </c>
      <c r="G2876">
        <v>10645184</v>
      </c>
      <c r="H2876">
        <v>20306149</v>
      </c>
      <c r="I2876">
        <v>109031</v>
      </c>
      <c r="J2876">
        <v>513769</v>
      </c>
      <c r="K2876">
        <v>43700913</v>
      </c>
      <c r="Z2876" s="24">
        <v>9.5299999999999996E-2</v>
      </c>
      <c r="AA2876" s="23">
        <v>61026</v>
      </c>
      <c r="AB2876" s="23">
        <v>4385</v>
      </c>
      <c r="AC2876" s="23">
        <v>9802</v>
      </c>
      <c r="AD2876" s="23">
        <v>0</v>
      </c>
      <c r="AE2876" s="23">
        <v>6200</v>
      </c>
      <c r="AF2876" s="23">
        <v>81413</v>
      </c>
      <c r="AG2876">
        <f t="shared" si="44"/>
        <v>2.2128208137323971E-5</v>
      </c>
    </row>
    <row r="2877" spans="1:33">
      <c r="A2877" t="s">
        <v>156</v>
      </c>
      <c r="B2877" t="s">
        <v>1</v>
      </c>
      <c r="C2877">
        <v>1995</v>
      </c>
      <c r="D2877">
        <v>0</v>
      </c>
      <c r="E2877">
        <v>6.45</v>
      </c>
      <c r="F2877">
        <v>12030275</v>
      </c>
      <c r="G2877">
        <v>10797454</v>
      </c>
      <c r="H2877">
        <v>19748302</v>
      </c>
      <c r="I2877">
        <v>109588</v>
      </c>
      <c r="J2877">
        <v>481943</v>
      </c>
      <c r="K2877">
        <v>43167562</v>
      </c>
      <c r="Z2877" s="24">
        <v>9.5399999999999985E-2</v>
      </c>
      <c r="AA2877" s="23">
        <v>18480</v>
      </c>
      <c r="AB2877" s="23">
        <v>11202</v>
      </c>
      <c r="AC2877" s="23">
        <v>0</v>
      </c>
      <c r="AD2877" s="23">
        <v>89</v>
      </c>
      <c r="AE2877" s="23">
        <v>10251</v>
      </c>
      <c r="AF2877" s="23">
        <v>40022</v>
      </c>
      <c r="AG2877">
        <f t="shared" si="44"/>
        <v>1.0878055667669537E-5</v>
      </c>
    </row>
    <row r="2878" spans="1:33">
      <c r="A2878" t="s">
        <v>156</v>
      </c>
      <c r="B2878" t="s">
        <v>1</v>
      </c>
      <c r="C2878">
        <v>1996</v>
      </c>
      <c r="D2878">
        <v>0</v>
      </c>
      <c r="E2878">
        <v>5.35</v>
      </c>
      <c r="F2878">
        <v>12818667</v>
      </c>
      <c r="G2878">
        <v>11496918</v>
      </c>
      <c r="H2878">
        <v>20332394</v>
      </c>
      <c r="I2878">
        <v>119263</v>
      </c>
      <c r="J2878">
        <v>520824</v>
      </c>
      <c r="K2878">
        <v>45288066</v>
      </c>
      <c r="Z2878" s="24">
        <v>9.5399999999999985E-2</v>
      </c>
      <c r="AA2878" s="23">
        <v>52746</v>
      </c>
      <c r="AB2878" s="23">
        <v>9451</v>
      </c>
      <c r="AC2878" s="23">
        <v>0</v>
      </c>
      <c r="AD2878" s="23">
        <v>445</v>
      </c>
      <c r="AE2878" s="23">
        <v>11041</v>
      </c>
      <c r="AF2878" s="23">
        <v>73683</v>
      </c>
      <c r="AG2878">
        <f t="shared" si="44"/>
        <v>2.0027179445327429E-5</v>
      </c>
    </row>
    <row r="2879" spans="1:33">
      <c r="A2879" t="s">
        <v>156</v>
      </c>
      <c r="B2879" t="s">
        <v>1</v>
      </c>
      <c r="C2879">
        <v>1997</v>
      </c>
      <c r="D2879">
        <v>0</v>
      </c>
      <c r="E2879">
        <v>4.01</v>
      </c>
      <c r="F2879">
        <v>12902005</v>
      </c>
      <c r="G2879">
        <v>11867724</v>
      </c>
      <c r="H2879">
        <v>20673894</v>
      </c>
      <c r="I2879">
        <v>133416</v>
      </c>
      <c r="J2879">
        <v>571694</v>
      </c>
      <c r="K2879">
        <v>46148733</v>
      </c>
      <c r="Z2879" s="24">
        <v>9.5500000000000002E-2</v>
      </c>
      <c r="AA2879" s="23">
        <v>10711</v>
      </c>
      <c r="AB2879" s="23">
        <v>3968</v>
      </c>
      <c r="AC2879" s="23">
        <v>930</v>
      </c>
      <c r="AD2879" s="23">
        <v>240</v>
      </c>
      <c r="AE2879" s="23">
        <v>1213</v>
      </c>
      <c r="AF2879" s="23">
        <v>17062</v>
      </c>
      <c r="AG2879">
        <f t="shared" si="44"/>
        <v>4.6374840288285847E-6</v>
      </c>
    </row>
    <row r="2880" spans="1:33">
      <c r="A2880" t="s">
        <v>156</v>
      </c>
      <c r="B2880" t="s">
        <v>1</v>
      </c>
      <c r="C2880">
        <v>1998</v>
      </c>
      <c r="D2880">
        <v>0</v>
      </c>
      <c r="E2880">
        <v>5.0599999999999996</v>
      </c>
      <c r="F2880">
        <v>12968523</v>
      </c>
      <c r="G2880">
        <v>12298990</v>
      </c>
      <c r="H2880">
        <v>20965861</v>
      </c>
      <c r="I2880">
        <v>130442</v>
      </c>
      <c r="J2880">
        <v>520985</v>
      </c>
      <c r="K2880">
        <v>46884801</v>
      </c>
      <c r="Z2880" s="24">
        <v>9.5500000000000002E-2</v>
      </c>
      <c r="AA2880" s="23">
        <v>48289</v>
      </c>
      <c r="AB2880" s="23">
        <v>14329</v>
      </c>
      <c r="AC2880" s="23">
        <v>0</v>
      </c>
      <c r="AD2880" s="23">
        <v>0</v>
      </c>
      <c r="AE2880" s="23">
        <v>0</v>
      </c>
      <c r="AF2880" s="23">
        <v>62618</v>
      </c>
      <c r="AG2880">
        <f t="shared" si="44"/>
        <v>1.7019691414675202E-5</v>
      </c>
    </row>
    <row r="2881" spans="1:33">
      <c r="A2881" t="s">
        <v>156</v>
      </c>
      <c r="B2881" t="s">
        <v>1</v>
      </c>
      <c r="C2881">
        <v>1999</v>
      </c>
      <c r="D2881">
        <v>0</v>
      </c>
      <c r="E2881">
        <v>5.72</v>
      </c>
      <c r="F2881">
        <v>13032079</v>
      </c>
      <c r="G2881">
        <v>12676071</v>
      </c>
      <c r="H2881">
        <v>20248263</v>
      </c>
      <c r="I2881">
        <v>126536</v>
      </c>
      <c r="J2881">
        <v>522206</v>
      </c>
      <c r="K2881">
        <v>46605155</v>
      </c>
      <c r="Z2881" s="24">
        <v>9.5500000000000002E-2</v>
      </c>
      <c r="AA2881" s="23">
        <v>79323</v>
      </c>
      <c r="AB2881" s="23">
        <v>47246</v>
      </c>
      <c r="AC2881" s="23">
        <v>0</v>
      </c>
      <c r="AD2881" s="23">
        <v>0</v>
      </c>
      <c r="AE2881" s="23">
        <v>0</v>
      </c>
      <c r="AF2881" s="23">
        <v>126569</v>
      </c>
      <c r="AG2881">
        <f t="shared" si="44"/>
        <v>3.4401694762912035E-5</v>
      </c>
    </row>
    <row r="2882" spans="1:33">
      <c r="A2882" t="s">
        <v>156</v>
      </c>
      <c r="B2882" t="s">
        <v>1</v>
      </c>
      <c r="C2882">
        <v>2000</v>
      </c>
      <c r="D2882">
        <v>0</v>
      </c>
      <c r="E2882">
        <v>5.78</v>
      </c>
      <c r="F2882">
        <v>13375861</v>
      </c>
      <c r="G2882">
        <v>13471314</v>
      </c>
      <c r="H2882">
        <v>20749637</v>
      </c>
      <c r="I2882">
        <v>138348</v>
      </c>
      <c r="J2882">
        <v>565313</v>
      </c>
      <c r="K2882">
        <v>48300473</v>
      </c>
      <c r="Z2882" s="24">
        <v>9.5500000000000002E-2</v>
      </c>
      <c r="AA2882" s="23">
        <v>61459</v>
      </c>
      <c r="AB2882" s="23">
        <v>71079</v>
      </c>
      <c r="AC2882" s="23">
        <v>8887</v>
      </c>
      <c r="AD2882" s="23">
        <v>595</v>
      </c>
      <c r="AE2882" s="23">
        <v>830</v>
      </c>
      <c r="AF2882" s="23">
        <v>142850</v>
      </c>
      <c r="AG2882">
        <f t="shared" si="44"/>
        <v>3.8826901507335793E-5</v>
      </c>
    </row>
    <row r="2883" spans="1:33">
      <c r="A2883" t="s">
        <v>156</v>
      </c>
      <c r="B2883" t="s">
        <v>1</v>
      </c>
      <c r="C2883">
        <v>2001</v>
      </c>
      <c r="D2883">
        <v>0</v>
      </c>
      <c r="E2883">
        <v>6.18</v>
      </c>
      <c r="F2883">
        <v>13290941</v>
      </c>
      <c r="G2883">
        <v>13752540</v>
      </c>
      <c r="H2883">
        <v>19956199</v>
      </c>
      <c r="I2883">
        <v>0</v>
      </c>
      <c r="J2883">
        <v>708781</v>
      </c>
      <c r="K2883">
        <v>47708461</v>
      </c>
      <c r="Z2883" s="24">
        <v>9.5600000000000004E-2</v>
      </c>
      <c r="AA2883" s="23">
        <v>22094</v>
      </c>
      <c r="AB2883" s="23">
        <v>6992</v>
      </c>
      <c r="AC2883" s="23">
        <v>3253</v>
      </c>
      <c r="AD2883" s="23">
        <v>116</v>
      </c>
      <c r="AE2883" s="23">
        <v>2846</v>
      </c>
      <c r="AF2883" s="23">
        <v>35301</v>
      </c>
      <c r="AG2883">
        <f t="shared" ref="AG2883:AG2946" si="45">AF2883/AF$3340</f>
        <v>9.594878894717963E-6</v>
      </c>
    </row>
    <row r="2884" spans="1:33">
      <c r="A2884" t="s">
        <v>156</v>
      </c>
      <c r="B2884" t="s">
        <v>1</v>
      </c>
      <c r="C2884">
        <v>2002</v>
      </c>
      <c r="D2884">
        <v>0</v>
      </c>
      <c r="E2884">
        <v>5.22</v>
      </c>
      <c r="F2884">
        <v>13572463</v>
      </c>
      <c r="G2884">
        <v>14059858</v>
      </c>
      <c r="H2884">
        <v>18740702</v>
      </c>
      <c r="I2884">
        <v>0</v>
      </c>
      <c r="J2884">
        <v>656901</v>
      </c>
      <c r="K2884">
        <v>47029924</v>
      </c>
      <c r="Z2884" s="24">
        <v>9.5600000000000004E-2</v>
      </c>
      <c r="AA2884" s="23">
        <v>53849</v>
      </c>
      <c r="AB2884" s="23">
        <v>12886</v>
      </c>
      <c r="AC2884" s="23">
        <v>0</v>
      </c>
      <c r="AD2884" s="23">
        <v>373</v>
      </c>
      <c r="AE2884" s="23">
        <v>8662</v>
      </c>
      <c r="AF2884" s="23">
        <v>75770</v>
      </c>
      <c r="AG2884">
        <f t="shared" si="45"/>
        <v>2.0594430011976432E-5</v>
      </c>
    </row>
    <row r="2885" spans="1:33">
      <c r="A2885" t="s">
        <v>156</v>
      </c>
      <c r="B2885" t="s">
        <v>1</v>
      </c>
      <c r="C2885">
        <v>2003</v>
      </c>
      <c r="D2885">
        <v>0</v>
      </c>
      <c r="E2885">
        <v>4.5</v>
      </c>
      <c r="F2885">
        <v>14110076</v>
      </c>
      <c r="G2885">
        <v>14931769</v>
      </c>
      <c r="H2885">
        <v>19262177</v>
      </c>
      <c r="I2885">
        <v>0</v>
      </c>
      <c r="J2885">
        <v>34529</v>
      </c>
      <c r="K2885">
        <v>48338551</v>
      </c>
      <c r="Z2885" s="24">
        <v>9.5600000000000004E-2</v>
      </c>
      <c r="AA2885" s="23">
        <v>33371</v>
      </c>
      <c r="AB2885" s="23">
        <v>22075</v>
      </c>
      <c r="AC2885" s="23">
        <v>23966</v>
      </c>
      <c r="AD2885" s="23">
        <v>339</v>
      </c>
      <c r="AE2885" s="23">
        <v>1579</v>
      </c>
      <c r="AF2885" s="23">
        <v>81330</v>
      </c>
      <c r="AG2885">
        <f t="shared" si="45"/>
        <v>2.2105648579570319E-5</v>
      </c>
    </row>
    <row r="2886" spans="1:33">
      <c r="A2886" t="s">
        <v>156</v>
      </c>
      <c r="B2886" t="s">
        <v>1</v>
      </c>
      <c r="C2886">
        <v>2004</v>
      </c>
      <c r="D2886">
        <v>0</v>
      </c>
      <c r="E2886">
        <v>5.67</v>
      </c>
      <c r="F2886">
        <v>14187591</v>
      </c>
      <c r="G2886">
        <v>15138654</v>
      </c>
      <c r="H2886">
        <v>19454708</v>
      </c>
      <c r="I2886">
        <v>0</v>
      </c>
      <c r="J2886">
        <v>35194</v>
      </c>
      <c r="K2886">
        <v>48816147</v>
      </c>
      <c r="Z2886" s="24">
        <v>9.5600000000000004E-2</v>
      </c>
      <c r="AA2886" s="23">
        <v>71115</v>
      </c>
      <c r="AB2886" s="23">
        <v>44878</v>
      </c>
      <c r="AC2886" s="23">
        <v>0</v>
      </c>
      <c r="AD2886" s="23">
        <v>106</v>
      </c>
      <c r="AE2886" s="23">
        <v>21194</v>
      </c>
      <c r="AF2886" s="23">
        <v>137293</v>
      </c>
      <c r="AG2886">
        <f t="shared" si="45"/>
        <v>3.7316498345443843E-5</v>
      </c>
    </row>
    <row r="2887" spans="1:33">
      <c r="A2887" t="s">
        <v>156</v>
      </c>
      <c r="B2887" t="s">
        <v>1</v>
      </c>
      <c r="C2887">
        <v>2005</v>
      </c>
      <c r="D2887">
        <v>0</v>
      </c>
      <c r="E2887">
        <v>5.92</v>
      </c>
      <c r="F2887">
        <v>14650121</v>
      </c>
      <c r="G2887">
        <v>15355491</v>
      </c>
      <c r="H2887">
        <v>19601466</v>
      </c>
      <c r="I2887">
        <v>0</v>
      </c>
      <c r="J2887">
        <v>39124</v>
      </c>
      <c r="K2887">
        <v>49646202</v>
      </c>
      <c r="Z2887" s="24">
        <v>9.5700000000000007E-2</v>
      </c>
      <c r="AA2887" s="23">
        <v>15653</v>
      </c>
      <c r="AB2887" s="23">
        <v>3888</v>
      </c>
      <c r="AC2887" s="23">
        <v>0</v>
      </c>
      <c r="AD2887" s="23">
        <v>60</v>
      </c>
      <c r="AE2887" s="23">
        <v>969</v>
      </c>
      <c r="AF2887" s="23">
        <v>20570</v>
      </c>
      <c r="AG2887">
        <f t="shared" si="45"/>
        <v>5.5909650962960964E-6</v>
      </c>
    </row>
    <row r="2888" spans="1:33">
      <c r="A2888" t="s">
        <v>156</v>
      </c>
      <c r="B2888" t="s">
        <v>1</v>
      </c>
      <c r="C2888">
        <v>2006</v>
      </c>
      <c r="D2888">
        <v>0</v>
      </c>
      <c r="E2888">
        <v>6.26</v>
      </c>
      <c r="F2888">
        <v>15334603</v>
      </c>
      <c r="G2888">
        <v>15949208</v>
      </c>
      <c r="H2888">
        <v>20471543</v>
      </c>
      <c r="I2888">
        <v>0</v>
      </c>
      <c r="J2888">
        <v>41982</v>
      </c>
      <c r="K2888">
        <v>51797336</v>
      </c>
      <c r="Z2888" s="24">
        <v>9.5700000000000007E-2</v>
      </c>
      <c r="AA2888" s="23">
        <v>25274</v>
      </c>
      <c r="AB2888" s="23">
        <v>3094</v>
      </c>
      <c r="AC2888" s="23">
        <v>3209</v>
      </c>
      <c r="AD2888" s="23">
        <v>0</v>
      </c>
      <c r="AE2888" s="23">
        <v>214</v>
      </c>
      <c r="AF2888" s="23">
        <v>31791</v>
      </c>
      <c r="AG2888">
        <f t="shared" si="45"/>
        <v>8.6408542234491581E-6</v>
      </c>
    </row>
    <row r="2889" spans="1:33">
      <c r="A2889" t="s">
        <v>157</v>
      </c>
      <c r="B2889" t="s">
        <v>1</v>
      </c>
      <c r="C2889">
        <v>1988</v>
      </c>
      <c r="D2889">
        <v>0</v>
      </c>
      <c r="E2889">
        <v>10.01</v>
      </c>
      <c r="F2889">
        <v>1291</v>
      </c>
      <c r="G2889">
        <v>0</v>
      </c>
      <c r="H2889">
        <v>0</v>
      </c>
      <c r="I2889">
        <v>0</v>
      </c>
      <c r="J2889">
        <v>0</v>
      </c>
      <c r="K2889">
        <v>1291</v>
      </c>
      <c r="Z2889" s="24">
        <v>9.5700000000000007E-2</v>
      </c>
      <c r="AA2889" s="23">
        <v>54558</v>
      </c>
      <c r="AB2889" s="23">
        <v>52313</v>
      </c>
      <c r="AC2889" s="23">
        <v>2135</v>
      </c>
      <c r="AD2889" s="23">
        <v>0</v>
      </c>
      <c r="AE2889" s="23">
        <v>0</v>
      </c>
      <c r="AF2889" s="23">
        <v>109006</v>
      </c>
      <c r="AG2889">
        <f t="shared" si="45"/>
        <v>2.9628037981859613E-5</v>
      </c>
    </row>
    <row r="2890" spans="1:33">
      <c r="A2890" t="s">
        <v>157</v>
      </c>
      <c r="B2890" t="s">
        <v>1</v>
      </c>
      <c r="C2890">
        <v>1989</v>
      </c>
      <c r="D2890">
        <v>0</v>
      </c>
      <c r="E2890">
        <v>33.729999999999997</v>
      </c>
      <c r="F2890">
        <v>1331</v>
      </c>
      <c r="G2890">
        <v>0</v>
      </c>
      <c r="H2890">
        <v>0</v>
      </c>
      <c r="I2890">
        <v>0</v>
      </c>
      <c r="J2890">
        <v>0</v>
      </c>
      <c r="K2890">
        <v>1331</v>
      </c>
      <c r="Z2890" s="24">
        <v>9.5799999999999996E-2</v>
      </c>
      <c r="AA2890" s="23">
        <v>32005</v>
      </c>
      <c r="AB2890" s="23">
        <v>5273</v>
      </c>
      <c r="AC2890" s="23">
        <v>0</v>
      </c>
      <c r="AD2890" s="23">
        <v>0</v>
      </c>
      <c r="AE2890" s="23">
        <v>3055</v>
      </c>
      <c r="AF2890" s="23">
        <v>40333</v>
      </c>
      <c r="AG2890">
        <f t="shared" si="45"/>
        <v>1.0962586058770562E-5</v>
      </c>
    </row>
    <row r="2891" spans="1:33">
      <c r="A2891" t="s">
        <v>157</v>
      </c>
      <c r="B2891" t="s">
        <v>1</v>
      </c>
      <c r="C2891">
        <v>1990</v>
      </c>
      <c r="D2891">
        <v>0</v>
      </c>
      <c r="E2891">
        <v>5.66</v>
      </c>
      <c r="F2891">
        <v>1484</v>
      </c>
      <c r="G2891">
        <v>0</v>
      </c>
      <c r="H2891">
        <v>0</v>
      </c>
      <c r="I2891">
        <v>0</v>
      </c>
      <c r="J2891">
        <v>0</v>
      </c>
      <c r="K2891">
        <v>1484</v>
      </c>
      <c r="Z2891" s="24">
        <v>9.5799999999999996E-2</v>
      </c>
      <c r="AA2891" s="23">
        <v>37614</v>
      </c>
      <c r="AB2891" s="23">
        <v>21992</v>
      </c>
      <c r="AC2891" s="23">
        <v>13673</v>
      </c>
      <c r="AD2891" s="23">
        <v>74</v>
      </c>
      <c r="AE2891" s="23">
        <v>8484</v>
      </c>
      <c r="AF2891" s="23">
        <v>81837</v>
      </c>
      <c r="AG2891">
        <f t="shared" si="45"/>
        <v>2.2243452143198038E-5</v>
      </c>
    </row>
    <row r="2892" spans="1:33">
      <c r="A2892" t="s">
        <v>157</v>
      </c>
      <c r="B2892" t="s">
        <v>1</v>
      </c>
      <c r="C2892">
        <v>1991</v>
      </c>
      <c r="D2892">
        <v>0</v>
      </c>
      <c r="E2892">
        <v>5.66</v>
      </c>
      <c r="F2892">
        <v>1484</v>
      </c>
      <c r="G2892">
        <v>0</v>
      </c>
      <c r="H2892">
        <v>0</v>
      </c>
      <c r="I2892">
        <v>0</v>
      </c>
      <c r="J2892">
        <v>0</v>
      </c>
      <c r="K2892">
        <v>1484</v>
      </c>
      <c r="Z2892" s="24">
        <v>9.5899999999999999E-2</v>
      </c>
      <c r="AA2892" s="23">
        <v>3392</v>
      </c>
      <c r="AB2892" s="23">
        <v>8618</v>
      </c>
      <c r="AC2892" s="23">
        <v>2570</v>
      </c>
      <c r="AD2892" s="23">
        <v>0</v>
      </c>
      <c r="AE2892" s="23">
        <v>1016</v>
      </c>
      <c r="AF2892" s="23">
        <v>15596</v>
      </c>
      <c r="AG2892">
        <f t="shared" si="45"/>
        <v>4.239022442480988E-6</v>
      </c>
    </row>
    <row r="2893" spans="1:33">
      <c r="A2893" t="s">
        <v>157</v>
      </c>
      <c r="B2893" t="s">
        <v>1</v>
      </c>
      <c r="C2893">
        <v>1992</v>
      </c>
      <c r="D2893">
        <v>0</v>
      </c>
      <c r="E2893">
        <v>5.66</v>
      </c>
      <c r="F2893">
        <v>1484</v>
      </c>
      <c r="G2893">
        <v>0</v>
      </c>
      <c r="H2893">
        <v>0</v>
      </c>
      <c r="I2893">
        <v>0</v>
      </c>
      <c r="J2893">
        <v>0</v>
      </c>
      <c r="K2893">
        <v>1484</v>
      </c>
      <c r="Z2893" s="24">
        <v>9.5899999999999999E-2</v>
      </c>
      <c r="AA2893" s="23">
        <v>41978</v>
      </c>
      <c r="AB2893" s="23">
        <v>7801</v>
      </c>
      <c r="AC2893" s="23">
        <v>0</v>
      </c>
      <c r="AD2893" s="23">
        <v>32</v>
      </c>
      <c r="AE2893" s="23">
        <v>30664</v>
      </c>
      <c r="AF2893" s="23">
        <v>80475</v>
      </c>
      <c r="AG2893">
        <f t="shared" si="45"/>
        <v>2.1873257954517663E-5</v>
      </c>
    </row>
    <row r="2894" spans="1:33">
      <c r="A2894" t="s">
        <v>157</v>
      </c>
      <c r="B2894" t="s">
        <v>1</v>
      </c>
      <c r="C2894">
        <v>1993</v>
      </c>
      <c r="D2894">
        <v>0</v>
      </c>
      <c r="E2894">
        <v>5.76</v>
      </c>
      <c r="F2894">
        <v>1472</v>
      </c>
      <c r="G2894">
        <v>0</v>
      </c>
      <c r="H2894">
        <v>0</v>
      </c>
      <c r="I2894">
        <v>0</v>
      </c>
      <c r="J2894">
        <v>0</v>
      </c>
      <c r="K2894">
        <v>1472</v>
      </c>
      <c r="Z2894" s="24">
        <v>9.5899999999999999E-2</v>
      </c>
      <c r="AA2894" s="23">
        <v>33080</v>
      </c>
      <c r="AB2894" s="23">
        <v>9265</v>
      </c>
      <c r="AC2894" s="23">
        <v>40397</v>
      </c>
      <c r="AD2894" s="23">
        <v>961</v>
      </c>
      <c r="AE2894" s="23">
        <v>1720</v>
      </c>
      <c r="AF2894" s="23">
        <v>85423</v>
      </c>
      <c r="AG2894">
        <f t="shared" si="45"/>
        <v>2.3218133758915965E-5</v>
      </c>
    </row>
    <row r="2895" spans="1:33">
      <c r="A2895" t="s">
        <v>157</v>
      </c>
      <c r="B2895" t="s">
        <v>1</v>
      </c>
      <c r="C2895">
        <v>1994</v>
      </c>
      <c r="D2895">
        <v>0</v>
      </c>
      <c r="E2895">
        <v>6.52</v>
      </c>
      <c r="F2895">
        <v>1119</v>
      </c>
      <c r="G2895">
        <v>0</v>
      </c>
      <c r="H2895">
        <v>0</v>
      </c>
      <c r="I2895">
        <v>0</v>
      </c>
      <c r="J2895">
        <v>0</v>
      </c>
      <c r="K2895">
        <v>1119</v>
      </c>
      <c r="Z2895" s="24">
        <v>9.5899999999999999E-2</v>
      </c>
      <c r="AA2895" s="23">
        <v>27474</v>
      </c>
      <c r="AB2895" s="23">
        <v>1386</v>
      </c>
      <c r="AC2895" s="23">
        <v>14597</v>
      </c>
      <c r="AD2895" s="23">
        <v>0</v>
      </c>
      <c r="AE2895" s="23">
        <v>125044</v>
      </c>
      <c r="AF2895" s="23">
        <v>168501</v>
      </c>
      <c r="AG2895">
        <f t="shared" si="45"/>
        <v>4.5798892060816164E-5</v>
      </c>
    </row>
    <row r="2896" spans="1:33">
      <c r="A2896" t="s">
        <v>157</v>
      </c>
      <c r="B2896" t="s">
        <v>1</v>
      </c>
      <c r="C2896">
        <v>1995</v>
      </c>
      <c r="D2896">
        <v>0</v>
      </c>
      <c r="E2896">
        <v>6.52</v>
      </c>
      <c r="F2896">
        <v>1026</v>
      </c>
      <c r="G2896">
        <v>0</v>
      </c>
      <c r="H2896">
        <v>0</v>
      </c>
      <c r="I2896">
        <v>0</v>
      </c>
      <c r="J2896">
        <v>0</v>
      </c>
      <c r="K2896">
        <v>1026</v>
      </c>
      <c r="Z2896" s="24">
        <v>9.6099999999999991E-2</v>
      </c>
      <c r="AA2896" s="23">
        <v>15762</v>
      </c>
      <c r="AB2896" s="23">
        <v>12142</v>
      </c>
      <c r="AC2896" s="23">
        <v>0</v>
      </c>
      <c r="AD2896" s="23">
        <v>0</v>
      </c>
      <c r="AE2896" s="23">
        <v>108</v>
      </c>
      <c r="AF2896" s="23">
        <v>28012</v>
      </c>
      <c r="AG2896">
        <f t="shared" si="45"/>
        <v>7.6137148409064778E-6</v>
      </c>
    </row>
    <row r="2897" spans="1:33">
      <c r="A2897" t="s">
        <v>157</v>
      </c>
      <c r="B2897" t="s">
        <v>1</v>
      </c>
      <c r="C2897">
        <v>1996</v>
      </c>
      <c r="D2897">
        <v>0</v>
      </c>
      <c r="E2897">
        <v>6.77</v>
      </c>
      <c r="F2897">
        <v>1222</v>
      </c>
      <c r="G2897">
        <v>0</v>
      </c>
      <c r="H2897">
        <v>0</v>
      </c>
      <c r="I2897">
        <v>0</v>
      </c>
      <c r="J2897">
        <v>0</v>
      </c>
      <c r="K2897">
        <v>1222</v>
      </c>
      <c r="Z2897" s="24">
        <v>9.6099999999999991E-2</v>
      </c>
      <c r="AA2897" s="23">
        <v>15510</v>
      </c>
      <c r="AB2897" s="23">
        <v>32008</v>
      </c>
      <c r="AC2897" s="23">
        <v>120</v>
      </c>
      <c r="AD2897" s="23">
        <v>0</v>
      </c>
      <c r="AE2897" s="23">
        <v>0</v>
      </c>
      <c r="AF2897" s="23">
        <v>47638</v>
      </c>
      <c r="AG2897">
        <f t="shared" si="45"/>
        <v>1.2948098942992388E-5</v>
      </c>
    </row>
    <row r="2898" spans="1:33">
      <c r="A2898" t="s">
        <v>157</v>
      </c>
      <c r="B2898" t="s">
        <v>1</v>
      </c>
      <c r="C2898">
        <v>1997</v>
      </c>
      <c r="D2898">
        <v>0</v>
      </c>
      <c r="E2898">
        <v>7.98</v>
      </c>
      <c r="F2898">
        <v>1290</v>
      </c>
      <c r="G2898">
        <v>0</v>
      </c>
      <c r="H2898">
        <v>0</v>
      </c>
      <c r="I2898">
        <v>0</v>
      </c>
      <c r="J2898">
        <v>0</v>
      </c>
      <c r="K2898">
        <v>1290</v>
      </c>
      <c r="Z2898" s="24">
        <v>9.6099999999999991E-2</v>
      </c>
      <c r="AA2898" s="23">
        <v>60043</v>
      </c>
      <c r="AB2898" s="23">
        <v>3985</v>
      </c>
      <c r="AC2898" s="23">
        <v>10648</v>
      </c>
      <c r="AD2898" s="23">
        <v>0</v>
      </c>
      <c r="AE2898" s="23">
        <v>6900</v>
      </c>
      <c r="AF2898" s="23">
        <v>81576</v>
      </c>
      <c r="AG2898">
        <f t="shared" si="45"/>
        <v>2.2172511847129331E-5</v>
      </c>
    </row>
    <row r="2899" spans="1:33">
      <c r="A2899" t="s">
        <v>157</v>
      </c>
      <c r="B2899" t="s">
        <v>1</v>
      </c>
      <c r="C2899">
        <v>1998</v>
      </c>
      <c r="D2899">
        <v>0</v>
      </c>
      <c r="E2899">
        <v>5.79</v>
      </c>
      <c r="F2899">
        <v>1337</v>
      </c>
      <c r="G2899">
        <v>0</v>
      </c>
      <c r="H2899">
        <v>0</v>
      </c>
      <c r="I2899">
        <v>0</v>
      </c>
      <c r="J2899">
        <v>0</v>
      </c>
      <c r="K2899">
        <v>1337</v>
      </c>
      <c r="Z2899" s="24">
        <v>9.6199999999999994E-2</v>
      </c>
      <c r="AA2899" s="23">
        <v>44396</v>
      </c>
      <c r="AB2899" s="23">
        <v>6438</v>
      </c>
      <c r="AC2899" s="23">
        <v>0</v>
      </c>
      <c r="AD2899" s="23">
        <v>36</v>
      </c>
      <c r="AE2899" s="23">
        <v>25180</v>
      </c>
      <c r="AF2899" s="23">
        <v>76050</v>
      </c>
      <c r="AG2899">
        <f t="shared" si="45"/>
        <v>2.0670534544157419E-5</v>
      </c>
    </row>
    <row r="2900" spans="1:33">
      <c r="A2900" t="s">
        <v>157</v>
      </c>
      <c r="B2900" t="s">
        <v>1</v>
      </c>
      <c r="C2900">
        <v>1999</v>
      </c>
      <c r="D2900">
        <v>0</v>
      </c>
      <c r="E2900">
        <v>8.1199999999999992</v>
      </c>
      <c r="F2900">
        <v>1286</v>
      </c>
      <c r="G2900">
        <v>0</v>
      </c>
      <c r="H2900">
        <v>0</v>
      </c>
      <c r="I2900">
        <v>0</v>
      </c>
      <c r="J2900">
        <v>0</v>
      </c>
      <c r="K2900">
        <v>1286</v>
      </c>
      <c r="Z2900" s="24">
        <v>9.6300000000000011E-2</v>
      </c>
      <c r="AA2900" s="23">
        <v>25898</v>
      </c>
      <c r="AB2900" s="23">
        <v>3986</v>
      </c>
      <c r="AC2900" s="23">
        <v>33467</v>
      </c>
      <c r="AD2900" s="23">
        <v>0</v>
      </c>
      <c r="AE2900" s="23">
        <v>0</v>
      </c>
      <c r="AF2900" s="23">
        <v>63351</v>
      </c>
      <c r="AG2900">
        <f t="shared" si="45"/>
        <v>1.7218922207849002E-5</v>
      </c>
    </row>
    <row r="2901" spans="1:33">
      <c r="A2901" t="s">
        <v>157</v>
      </c>
      <c r="B2901" t="s">
        <v>1</v>
      </c>
      <c r="C2901">
        <v>2000</v>
      </c>
      <c r="D2901">
        <v>0</v>
      </c>
      <c r="E2901">
        <v>6.39</v>
      </c>
      <c r="F2901">
        <v>1385</v>
      </c>
      <c r="G2901">
        <v>0</v>
      </c>
      <c r="H2901">
        <v>0</v>
      </c>
      <c r="I2901">
        <v>0</v>
      </c>
      <c r="J2901">
        <v>0</v>
      </c>
      <c r="K2901">
        <v>1385</v>
      </c>
      <c r="Z2901" s="24">
        <v>9.64E-2</v>
      </c>
      <c r="AA2901" s="23">
        <v>10314</v>
      </c>
      <c r="AB2901" s="23">
        <v>3275</v>
      </c>
      <c r="AC2901" s="23">
        <v>405</v>
      </c>
      <c r="AD2901" s="23">
        <v>173</v>
      </c>
      <c r="AE2901" s="23">
        <v>1671</v>
      </c>
      <c r="AF2901" s="23">
        <v>15838</v>
      </c>
      <c r="AG2901">
        <f t="shared" si="45"/>
        <v>4.3047985024374126E-6</v>
      </c>
    </row>
    <row r="2902" spans="1:33">
      <c r="A2902" t="s">
        <v>157</v>
      </c>
      <c r="B2902" t="s">
        <v>1</v>
      </c>
      <c r="C2902">
        <v>2001</v>
      </c>
      <c r="D2902">
        <v>0</v>
      </c>
      <c r="E2902">
        <v>2.14</v>
      </c>
      <c r="F2902">
        <v>1503</v>
      </c>
      <c r="G2902">
        <v>0</v>
      </c>
      <c r="H2902">
        <v>0</v>
      </c>
      <c r="I2902">
        <v>0</v>
      </c>
      <c r="J2902">
        <v>0</v>
      </c>
      <c r="K2902">
        <v>1503</v>
      </c>
      <c r="Z2902" s="24">
        <v>9.64E-2</v>
      </c>
      <c r="AA2902" s="23">
        <v>95322</v>
      </c>
      <c r="AB2902" s="23">
        <v>22486</v>
      </c>
      <c r="AC2902" s="23">
        <v>8572</v>
      </c>
      <c r="AD2902" s="23">
        <v>0</v>
      </c>
      <c r="AE2902" s="23">
        <v>7340</v>
      </c>
      <c r="AF2902" s="23">
        <v>133720</v>
      </c>
      <c r="AG2902">
        <f t="shared" si="45"/>
        <v>3.6345350154434322E-5</v>
      </c>
    </row>
    <row r="2903" spans="1:33">
      <c r="A2903" t="s">
        <v>157</v>
      </c>
      <c r="B2903" t="s">
        <v>1</v>
      </c>
      <c r="C2903">
        <v>2002</v>
      </c>
      <c r="D2903">
        <v>0</v>
      </c>
      <c r="E2903">
        <v>4.21</v>
      </c>
      <c r="F2903">
        <v>1642</v>
      </c>
      <c r="G2903">
        <v>0</v>
      </c>
      <c r="H2903">
        <v>0</v>
      </c>
      <c r="I2903">
        <v>0</v>
      </c>
      <c r="J2903">
        <v>0</v>
      </c>
      <c r="K2903">
        <v>1642</v>
      </c>
      <c r="Z2903" s="24">
        <v>9.64E-2</v>
      </c>
      <c r="AA2903" s="23">
        <v>101390</v>
      </c>
      <c r="AB2903" s="23">
        <v>41961</v>
      </c>
      <c r="AC2903" s="23">
        <v>79946</v>
      </c>
      <c r="AD2903" s="23">
        <v>928</v>
      </c>
      <c r="AE2903" s="23">
        <v>611</v>
      </c>
      <c r="AF2903" s="23">
        <v>224836</v>
      </c>
      <c r="AG2903">
        <f t="shared" si="45"/>
        <v>6.1110852133730144E-5</v>
      </c>
    </row>
    <row r="2904" spans="1:33">
      <c r="A2904" t="s">
        <v>157</v>
      </c>
      <c r="B2904" t="s">
        <v>1</v>
      </c>
      <c r="C2904">
        <v>2003</v>
      </c>
      <c r="D2904">
        <v>0</v>
      </c>
      <c r="E2904">
        <v>8</v>
      </c>
      <c r="F2904">
        <v>1448</v>
      </c>
      <c r="G2904">
        <v>0</v>
      </c>
      <c r="H2904">
        <v>0</v>
      </c>
      <c r="I2904">
        <v>0</v>
      </c>
      <c r="J2904">
        <v>0</v>
      </c>
      <c r="K2904">
        <v>1448</v>
      </c>
      <c r="Z2904" s="24">
        <v>9.6699999999999994E-2</v>
      </c>
      <c r="AA2904" s="23">
        <v>30582</v>
      </c>
      <c r="AB2904" s="23">
        <v>20988</v>
      </c>
      <c r="AC2904" s="23">
        <v>19384</v>
      </c>
      <c r="AD2904" s="23">
        <v>507</v>
      </c>
      <c r="AE2904" s="23">
        <v>785</v>
      </c>
      <c r="AF2904" s="23">
        <v>72246</v>
      </c>
      <c r="AG2904">
        <f t="shared" si="45"/>
        <v>1.9636600114098578E-5</v>
      </c>
    </row>
    <row r="2905" spans="1:33">
      <c r="A2905" t="s">
        <v>157</v>
      </c>
      <c r="B2905" t="s">
        <v>1</v>
      </c>
      <c r="C2905">
        <v>2004</v>
      </c>
      <c r="D2905">
        <v>0</v>
      </c>
      <c r="E2905">
        <v>6.54</v>
      </c>
      <c r="F2905">
        <v>1451</v>
      </c>
      <c r="G2905">
        <v>0</v>
      </c>
      <c r="H2905">
        <v>0</v>
      </c>
      <c r="I2905">
        <v>0</v>
      </c>
      <c r="J2905">
        <v>0</v>
      </c>
      <c r="K2905">
        <v>1451</v>
      </c>
      <c r="Z2905" s="24">
        <v>9.6799999999999997E-2</v>
      </c>
      <c r="AA2905" s="23">
        <v>36113</v>
      </c>
      <c r="AB2905" s="23">
        <v>24569</v>
      </c>
      <c r="AC2905" s="23">
        <v>13345</v>
      </c>
      <c r="AD2905" s="23">
        <v>68</v>
      </c>
      <c r="AE2905" s="23">
        <v>7723</v>
      </c>
      <c r="AF2905" s="23">
        <v>81818</v>
      </c>
      <c r="AG2905">
        <f t="shared" si="45"/>
        <v>2.2238287907085755E-5</v>
      </c>
    </row>
    <row r="2906" spans="1:33">
      <c r="A2906" t="s">
        <v>157</v>
      </c>
      <c r="B2906" t="s">
        <v>1</v>
      </c>
      <c r="C2906">
        <v>2005</v>
      </c>
      <c r="D2906">
        <v>0</v>
      </c>
      <c r="E2906">
        <v>8</v>
      </c>
      <c r="F2906">
        <v>1506</v>
      </c>
      <c r="G2906">
        <v>0</v>
      </c>
      <c r="H2906">
        <v>0</v>
      </c>
      <c r="I2906">
        <v>0</v>
      </c>
      <c r="J2906">
        <v>0</v>
      </c>
      <c r="K2906">
        <v>1506</v>
      </c>
      <c r="Z2906" s="24">
        <v>9.6799999999999997E-2</v>
      </c>
      <c r="AA2906" s="23">
        <v>60626</v>
      </c>
      <c r="AB2906" s="23">
        <v>70228</v>
      </c>
      <c r="AC2906" s="23">
        <v>7262</v>
      </c>
      <c r="AD2906" s="23">
        <v>636</v>
      </c>
      <c r="AE2906" s="23">
        <v>2310</v>
      </c>
      <c r="AF2906" s="23">
        <v>141062</v>
      </c>
      <c r="AG2906">
        <f t="shared" si="45"/>
        <v>3.8340919708980064E-5</v>
      </c>
    </row>
    <row r="2907" spans="1:33">
      <c r="A2907" t="s">
        <v>157</v>
      </c>
      <c r="B2907" t="s">
        <v>1</v>
      </c>
      <c r="C2907">
        <v>2006</v>
      </c>
      <c r="D2907">
        <v>0</v>
      </c>
      <c r="E2907">
        <v>7.19</v>
      </c>
      <c r="F2907">
        <v>1583</v>
      </c>
      <c r="G2907">
        <v>0</v>
      </c>
      <c r="H2907">
        <v>0</v>
      </c>
      <c r="I2907">
        <v>0</v>
      </c>
      <c r="J2907">
        <v>0</v>
      </c>
      <c r="K2907">
        <v>1583</v>
      </c>
      <c r="Z2907" s="24">
        <v>9.69E-2</v>
      </c>
      <c r="AA2907" s="23">
        <v>31039</v>
      </c>
      <c r="AB2907" s="23">
        <v>5387</v>
      </c>
      <c r="AC2907" s="23">
        <v>2820</v>
      </c>
      <c r="AD2907" s="23">
        <v>0</v>
      </c>
      <c r="AE2907" s="23">
        <v>142</v>
      </c>
      <c r="AF2907" s="23">
        <v>39388</v>
      </c>
      <c r="AG2907">
        <f t="shared" si="45"/>
        <v>1.070573326265973E-5</v>
      </c>
    </row>
    <row r="2908" spans="1:33">
      <c r="A2908" t="s">
        <v>158</v>
      </c>
      <c r="B2908" t="s">
        <v>1</v>
      </c>
      <c r="C2908">
        <v>1988</v>
      </c>
      <c r="D2908">
        <v>0</v>
      </c>
      <c r="E2908">
        <v>8.27</v>
      </c>
      <c r="F2908">
        <v>30644</v>
      </c>
      <c r="G2908">
        <v>2356</v>
      </c>
      <c r="H2908">
        <v>0</v>
      </c>
      <c r="I2908">
        <v>0</v>
      </c>
      <c r="J2908">
        <v>6521</v>
      </c>
      <c r="K2908">
        <v>39521</v>
      </c>
      <c r="Z2908" s="24">
        <v>9.69E-2</v>
      </c>
      <c r="AA2908" s="23">
        <v>56940</v>
      </c>
      <c r="AB2908" s="23">
        <v>3657</v>
      </c>
      <c r="AC2908" s="23">
        <v>2404</v>
      </c>
      <c r="AD2908" s="23">
        <v>76</v>
      </c>
      <c r="AE2908" s="23">
        <v>38843</v>
      </c>
      <c r="AF2908" s="23">
        <v>101920</v>
      </c>
      <c r="AG2908">
        <f t="shared" si="45"/>
        <v>2.7702049713879345E-5</v>
      </c>
    </row>
    <row r="2909" spans="1:33">
      <c r="A2909" t="s">
        <v>158</v>
      </c>
      <c r="B2909" t="s">
        <v>1</v>
      </c>
      <c r="C2909">
        <v>1989</v>
      </c>
      <c r="D2909">
        <v>0</v>
      </c>
      <c r="E2909">
        <v>9.25</v>
      </c>
      <c r="F2909">
        <v>32137</v>
      </c>
      <c r="G2909">
        <v>2646</v>
      </c>
      <c r="H2909">
        <v>0</v>
      </c>
      <c r="I2909">
        <v>0</v>
      </c>
      <c r="J2909">
        <v>6704</v>
      </c>
      <c r="K2909">
        <v>41487</v>
      </c>
      <c r="Z2909" s="24">
        <v>9.69E-2</v>
      </c>
      <c r="AA2909" s="23">
        <v>84566</v>
      </c>
      <c r="AB2909" s="23">
        <v>16847</v>
      </c>
      <c r="AC2909" s="23">
        <v>9639</v>
      </c>
      <c r="AD2909" s="23">
        <v>0</v>
      </c>
      <c r="AE2909" s="23">
        <v>5099</v>
      </c>
      <c r="AF2909" s="23">
        <v>116151</v>
      </c>
      <c r="AG2909">
        <f t="shared" si="45"/>
        <v>3.1570062561978016E-5</v>
      </c>
    </row>
    <row r="2910" spans="1:33">
      <c r="A2910" t="s">
        <v>158</v>
      </c>
      <c r="B2910" t="s">
        <v>1</v>
      </c>
      <c r="C2910">
        <v>1990</v>
      </c>
      <c r="D2910">
        <v>0</v>
      </c>
      <c r="E2910">
        <v>9.35</v>
      </c>
      <c r="F2910">
        <v>32398</v>
      </c>
      <c r="G2910">
        <v>2666</v>
      </c>
      <c r="H2910">
        <v>0</v>
      </c>
      <c r="I2910">
        <v>0</v>
      </c>
      <c r="J2910">
        <v>7033</v>
      </c>
      <c r="K2910">
        <v>42097</v>
      </c>
      <c r="Z2910" s="24">
        <v>9.6999999999999989E-2</v>
      </c>
      <c r="AA2910" s="23">
        <v>24313</v>
      </c>
      <c r="AB2910" s="23">
        <v>0</v>
      </c>
      <c r="AC2910" s="23">
        <v>26640</v>
      </c>
      <c r="AD2910" s="23">
        <v>0</v>
      </c>
      <c r="AE2910" s="23">
        <v>0</v>
      </c>
      <c r="AF2910" s="23">
        <v>50953</v>
      </c>
      <c r="AG2910">
        <f t="shared" si="45"/>
        <v>1.3849122243635147E-5</v>
      </c>
    </row>
    <row r="2911" spans="1:33">
      <c r="A2911" t="s">
        <v>158</v>
      </c>
      <c r="B2911" t="s">
        <v>1</v>
      </c>
      <c r="C2911">
        <v>1991</v>
      </c>
      <c r="D2911">
        <v>0</v>
      </c>
      <c r="E2911">
        <v>9.25</v>
      </c>
      <c r="F2911">
        <v>35265</v>
      </c>
      <c r="G2911">
        <v>2893</v>
      </c>
      <c r="H2911">
        <v>5807</v>
      </c>
      <c r="I2911">
        <v>0</v>
      </c>
      <c r="J2911">
        <v>0</v>
      </c>
      <c r="K2911">
        <v>43965</v>
      </c>
      <c r="Z2911" s="24">
        <v>9.7200000000000009E-2</v>
      </c>
      <c r="AA2911" s="23">
        <v>34422</v>
      </c>
      <c r="AB2911" s="23">
        <v>3100</v>
      </c>
      <c r="AC2911" s="23">
        <v>0</v>
      </c>
      <c r="AD2911" s="23">
        <v>0</v>
      </c>
      <c r="AE2911" s="23">
        <v>1700</v>
      </c>
      <c r="AF2911" s="23">
        <v>39222</v>
      </c>
      <c r="AG2911">
        <f t="shared" si="45"/>
        <v>1.0660614147152429E-5</v>
      </c>
    </row>
    <row r="2912" spans="1:33">
      <c r="A2912" t="s">
        <v>158</v>
      </c>
      <c r="B2912" t="s">
        <v>1</v>
      </c>
      <c r="C2912">
        <v>1992</v>
      </c>
      <c r="D2912">
        <v>0</v>
      </c>
      <c r="E2912">
        <v>8.6199999999999992</v>
      </c>
      <c r="F2912">
        <v>33625</v>
      </c>
      <c r="G2912">
        <v>2869</v>
      </c>
      <c r="H2912">
        <v>4584</v>
      </c>
      <c r="I2912">
        <v>0</v>
      </c>
      <c r="J2912">
        <v>0</v>
      </c>
      <c r="K2912">
        <v>41078</v>
      </c>
      <c r="Z2912" s="24">
        <v>9.7200000000000009E-2</v>
      </c>
      <c r="AA2912" s="23">
        <v>21015</v>
      </c>
      <c r="AB2912" s="23">
        <v>3113</v>
      </c>
      <c r="AC2912" s="23">
        <v>1309</v>
      </c>
      <c r="AD2912" s="23">
        <v>59</v>
      </c>
      <c r="AE2912" s="23">
        <v>39004</v>
      </c>
      <c r="AF2912" s="23">
        <v>64500</v>
      </c>
      <c r="AG2912">
        <f t="shared" si="45"/>
        <v>1.7531222591691697E-5</v>
      </c>
    </row>
    <row r="2913" spans="1:33">
      <c r="A2913" t="s">
        <v>158</v>
      </c>
      <c r="B2913" t="s">
        <v>1</v>
      </c>
      <c r="C2913">
        <v>1993</v>
      </c>
      <c r="D2913">
        <v>0</v>
      </c>
      <c r="E2913">
        <v>10.119999999999999</v>
      </c>
      <c r="F2913">
        <v>38111</v>
      </c>
      <c r="G2913">
        <v>2983</v>
      </c>
      <c r="H2913">
        <v>2110</v>
      </c>
      <c r="I2913">
        <v>0</v>
      </c>
      <c r="J2913">
        <v>0</v>
      </c>
      <c r="K2913">
        <v>43204</v>
      </c>
      <c r="Z2913" s="24">
        <v>9.7200000000000009E-2</v>
      </c>
      <c r="AA2913" s="23">
        <v>138000</v>
      </c>
      <c r="AB2913" s="23">
        <v>40000</v>
      </c>
      <c r="AC2913" s="23">
        <v>27000</v>
      </c>
      <c r="AD2913" s="23">
        <v>1000</v>
      </c>
      <c r="AE2913" s="23">
        <v>80000</v>
      </c>
      <c r="AF2913" s="23">
        <v>286000</v>
      </c>
      <c r="AG2913">
        <f t="shared" si="45"/>
        <v>7.7735343584865501E-5</v>
      </c>
    </row>
    <row r="2914" spans="1:33">
      <c r="A2914" t="s">
        <v>158</v>
      </c>
      <c r="B2914" t="s">
        <v>1</v>
      </c>
      <c r="C2914">
        <v>1994</v>
      </c>
      <c r="D2914">
        <v>0</v>
      </c>
      <c r="E2914">
        <v>9.17</v>
      </c>
      <c r="F2914">
        <v>38340</v>
      </c>
      <c r="G2914">
        <v>3133</v>
      </c>
      <c r="H2914">
        <v>0</v>
      </c>
      <c r="I2914">
        <v>0</v>
      </c>
      <c r="J2914">
        <v>5174</v>
      </c>
      <c r="K2914">
        <v>46647</v>
      </c>
      <c r="Z2914" s="24">
        <v>9.7299999999999998E-2</v>
      </c>
      <c r="AA2914" s="23">
        <v>10352</v>
      </c>
      <c r="AB2914" s="23">
        <v>2844</v>
      </c>
      <c r="AC2914" s="23">
        <v>0</v>
      </c>
      <c r="AD2914" s="23">
        <v>214</v>
      </c>
      <c r="AE2914" s="23">
        <v>1882</v>
      </c>
      <c r="AF2914" s="23">
        <v>15292</v>
      </c>
      <c r="AG2914">
        <f t="shared" si="45"/>
        <v>4.1563946646844872E-6</v>
      </c>
    </row>
    <row r="2915" spans="1:33">
      <c r="A2915" t="s">
        <v>158</v>
      </c>
      <c r="B2915" t="s">
        <v>1</v>
      </c>
      <c r="C2915">
        <v>1995</v>
      </c>
      <c r="D2915">
        <v>0</v>
      </c>
      <c r="E2915">
        <v>8.85</v>
      </c>
      <c r="F2915">
        <v>40566</v>
      </c>
      <c r="G2915">
        <v>3236</v>
      </c>
      <c r="H2915">
        <v>0</v>
      </c>
      <c r="I2915">
        <v>0</v>
      </c>
      <c r="J2915">
        <v>4471</v>
      </c>
      <c r="K2915">
        <v>48273</v>
      </c>
      <c r="Z2915" s="24">
        <v>9.7299999999999998E-2</v>
      </c>
      <c r="AA2915" s="23">
        <v>63007</v>
      </c>
      <c r="AB2915" s="23">
        <v>10919</v>
      </c>
      <c r="AC2915" s="23">
        <v>0</v>
      </c>
      <c r="AD2915" s="23">
        <v>155</v>
      </c>
      <c r="AE2915" s="23">
        <v>25669</v>
      </c>
      <c r="AF2915" s="23">
        <v>99750</v>
      </c>
      <c r="AG2915">
        <f t="shared" si="45"/>
        <v>2.7112239589476694E-5</v>
      </c>
    </row>
    <row r="2916" spans="1:33">
      <c r="A2916" t="s">
        <v>158</v>
      </c>
      <c r="B2916" t="s">
        <v>1</v>
      </c>
      <c r="C2916">
        <v>1996</v>
      </c>
      <c r="D2916">
        <v>0</v>
      </c>
      <c r="E2916">
        <v>9.94</v>
      </c>
      <c r="F2916">
        <v>43375</v>
      </c>
      <c r="G2916">
        <v>3558</v>
      </c>
      <c r="H2916">
        <v>0</v>
      </c>
      <c r="I2916">
        <v>0</v>
      </c>
      <c r="J2916">
        <v>5043</v>
      </c>
      <c r="K2916">
        <v>51976</v>
      </c>
      <c r="Z2916" s="24">
        <v>9.74E-2</v>
      </c>
      <c r="AA2916" s="23">
        <v>46188</v>
      </c>
      <c r="AB2916" s="23">
        <v>7963</v>
      </c>
      <c r="AC2916" s="23">
        <v>0</v>
      </c>
      <c r="AD2916" s="23">
        <v>32</v>
      </c>
      <c r="AE2916" s="23">
        <v>22858</v>
      </c>
      <c r="AF2916" s="23">
        <v>77041</v>
      </c>
      <c r="AG2916">
        <f t="shared" si="45"/>
        <v>2.0939890227697986E-5</v>
      </c>
    </row>
    <row r="2917" spans="1:33">
      <c r="A2917" t="s">
        <v>158</v>
      </c>
      <c r="B2917" t="s">
        <v>1</v>
      </c>
      <c r="C2917">
        <v>1997</v>
      </c>
      <c r="D2917">
        <v>0</v>
      </c>
      <c r="E2917">
        <v>9.91</v>
      </c>
      <c r="F2917">
        <v>43404</v>
      </c>
      <c r="G2917">
        <v>3624</v>
      </c>
      <c r="H2917">
        <v>0</v>
      </c>
      <c r="I2917">
        <v>0</v>
      </c>
      <c r="J2917">
        <v>2890</v>
      </c>
      <c r="K2917">
        <v>49918</v>
      </c>
      <c r="Z2917" s="24">
        <v>9.7500000000000003E-2</v>
      </c>
      <c r="AA2917" s="23">
        <v>20190</v>
      </c>
      <c r="AB2917" s="23">
        <v>6525</v>
      </c>
      <c r="AC2917" s="23">
        <v>2938</v>
      </c>
      <c r="AD2917" s="23">
        <v>113</v>
      </c>
      <c r="AE2917" s="23">
        <v>2758</v>
      </c>
      <c r="AF2917" s="23">
        <v>32524</v>
      </c>
      <c r="AG2917">
        <f t="shared" si="45"/>
        <v>8.8400850166229565E-6</v>
      </c>
    </row>
    <row r="2918" spans="1:33">
      <c r="A2918" t="s">
        <v>158</v>
      </c>
      <c r="B2918" t="s">
        <v>1</v>
      </c>
      <c r="C2918">
        <v>1998</v>
      </c>
      <c r="D2918">
        <v>0</v>
      </c>
      <c r="E2918">
        <v>8.07</v>
      </c>
      <c r="F2918">
        <v>42773</v>
      </c>
      <c r="G2918">
        <v>3752</v>
      </c>
      <c r="H2918">
        <v>1607</v>
      </c>
      <c r="I2918">
        <v>0</v>
      </c>
      <c r="J2918">
        <v>5667</v>
      </c>
      <c r="K2918">
        <v>53799</v>
      </c>
      <c r="Z2918" s="24">
        <v>9.7500000000000003E-2</v>
      </c>
      <c r="AA2918" s="23">
        <v>33013</v>
      </c>
      <c r="AB2918" s="23">
        <v>17008</v>
      </c>
      <c r="AC2918" s="23">
        <v>52824</v>
      </c>
      <c r="AD2918" s="23">
        <v>107</v>
      </c>
      <c r="AE2918" s="23">
        <v>1337</v>
      </c>
      <c r="AF2918" s="23">
        <v>104289</v>
      </c>
      <c r="AG2918">
        <f t="shared" si="45"/>
        <v>2.8345948416510624E-5</v>
      </c>
    </row>
    <row r="2919" spans="1:33">
      <c r="A2919" t="s">
        <v>158</v>
      </c>
      <c r="B2919" t="s">
        <v>1</v>
      </c>
      <c r="C2919">
        <v>1999</v>
      </c>
      <c r="D2919">
        <v>0</v>
      </c>
      <c r="E2919">
        <v>7.96</v>
      </c>
      <c r="F2919">
        <v>44864</v>
      </c>
      <c r="G2919">
        <v>3814</v>
      </c>
      <c r="H2919">
        <v>9797</v>
      </c>
      <c r="I2919">
        <v>0</v>
      </c>
      <c r="J2919">
        <v>5909</v>
      </c>
      <c r="K2919">
        <v>64384</v>
      </c>
      <c r="Z2919" s="24">
        <v>9.7599999999999992E-2</v>
      </c>
      <c r="AA2919" s="23">
        <v>13444</v>
      </c>
      <c r="AB2919" s="23">
        <v>23407</v>
      </c>
      <c r="AC2919" s="23">
        <v>0</v>
      </c>
      <c r="AD2919" s="23">
        <v>0</v>
      </c>
      <c r="AE2919" s="23">
        <v>0</v>
      </c>
      <c r="AF2919" s="23">
        <v>36851</v>
      </c>
      <c r="AG2919">
        <f t="shared" si="45"/>
        <v>1.0016171840719856E-5</v>
      </c>
    </row>
    <row r="2920" spans="1:33">
      <c r="A2920" t="s">
        <v>158</v>
      </c>
      <c r="B2920" t="s">
        <v>1</v>
      </c>
      <c r="C2920">
        <v>2000</v>
      </c>
      <c r="D2920">
        <v>0</v>
      </c>
      <c r="E2920">
        <v>11.72</v>
      </c>
      <c r="F2920">
        <v>46500</v>
      </c>
      <c r="G2920">
        <v>4100</v>
      </c>
      <c r="H2920">
        <v>12000</v>
      </c>
      <c r="I2920">
        <v>0</v>
      </c>
      <c r="J2920">
        <v>6700</v>
      </c>
      <c r="K2920">
        <v>69300</v>
      </c>
      <c r="Z2920" s="24">
        <v>9.7599999999999992E-2</v>
      </c>
      <c r="AA2920" s="23">
        <v>33231</v>
      </c>
      <c r="AB2920" s="23">
        <v>8197</v>
      </c>
      <c r="AC2920" s="23">
        <v>342</v>
      </c>
      <c r="AD2920" s="23">
        <v>0</v>
      </c>
      <c r="AE2920" s="23">
        <v>0</v>
      </c>
      <c r="AF2920" s="23">
        <v>41770</v>
      </c>
      <c r="AG2920">
        <f t="shared" si="45"/>
        <v>1.1353165389999413E-5</v>
      </c>
    </row>
    <row r="2921" spans="1:33">
      <c r="A2921" t="s">
        <v>158</v>
      </c>
      <c r="B2921" t="s">
        <v>1</v>
      </c>
      <c r="C2921">
        <v>2001</v>
      </c>
      <c r="D2921">
        <v>0</v>
      </c>
      <c r="E2921">
        <v>6.71</v>
      </c>
      <c r="F2921">
        <v>47122</v>
      </c>
      <c r="G2921">
        <v>4403</v>
      </c>
      <c r="H2921">
        <v>26040</v>
      </c>
      <c r="I2921">
        <v>0</v>
      </c>
      <c r="J2921">
        <v>6841</v>
      </c>
      <c r="K2921">
        <v>84406</v>
      </c>
      <c r="Z2921" s="24">
        <v>9.7699999999999995E-2</v>
      </c>
      <c r="AA2921" s="23">
        <v>13833</v>
      </c>
      <c r="AB2921" s="23">
        <v>5395</v>
      </c>
      <c r="AC2921" s="23">
        <v>0</v>
      </c>
      <c r="AD2921" s="23">
        <v>56</v>
      </c>
      <c r="AE2921" s="23">
        <v>4422</v>
      </c>
      <c r="AF2921" s="23">
        <v>23706</v>
      </c>
      <c r="AG2921">
        <f t="shared" si="45"/>
        <v>6.4433358567231529E-6</v>
      </c>
    </row>
    <row r="2922" spans="1:33">
      <c r="A2922" t="s">
        <v>158</v>
      </c>
      <c r="B2922" t="s">
        <v>1</v>
      </c>
      <c r="C2922">
        <v>2002</v>
      </c>
      <c r="D2922">
        <v>0</v>
      </c>
      <c r="E2922">
        <v>0</v>
      </c>
      <c r="F2922">
        <v>50275</v>
      </c>
      <c r="G2922">
        <v>5013</v>
      </c>
      <c r="H2922">
        <v>42221</v>
      </c>
      <c r="I2922">
        <v>0</v>
      </c>
      <c r="J2922">
        <v>5434</v>
      </c>
      <c r="K2922">
        <v>102943</v>
      </c>
      <c r="Z2922" s="24">
        <v>9.7699999999999995E-2</v>
      </c>
      <c r="AA2922" s="23">
        <v>43392</v>
      </c>
      <c r="AB2922" s="23">
        <v>7572</v>
      </c>
      <c r="AC2922" s="23">
        <v>0</v>
      </c>
      <c r="AD2922" s="23">
        <v>32</v>
      </c>
      <c r="AE2922" s="23">
        <v>15088</v>
      </c>
      <c r="AF2922" s="23">
        <v>66084</v>
      </c>
      <c r="AG2922">
        <f t="shared" si="45"/>
        <v>1.7961756802315568E-5</v>
      </c>
    </row>
    <row r="2923" spans="1:33">
      <c r="A2923" t="s">
        <v>158</v>
      </c>
      <c r="B2923" t="s">
        <v>1</v>
      </c>
      <c r="C2923">
        <v>2003</v>
      </c>
      <c r="D2923">
        <v>0</v>
      </c>
      <c r="E2923">
        <v>0</v>
      </c>
      <c r="F2923">
        <v>57206</v>
      </c>
      <c r="G2923">
        <v>4830</v>
      </c>
      <c r="H2923">
        <v>57904</v>
      </c>
      <c r="I2923">
        <v>0</v>
      </c>
      <c r="J2923">
        <v>0</v>
      </c>
      <c r="K2923">
        <v>119940</v>
      </c>
      <c r="Z2923" s="24">
        <v>9.7699999999999995E-2</v>
      </c>
      <c r="AA2923" s="23">
        <v>54154</v>
      </c>
      <c r="AB2923" s="23">
        <v>21410</v>
      </c>
      <c r="AC2923" s="23">
        <v>0</v>
      </c>
      <c r="AD2923" s="23">
        <v>0</v>
      </c>
      <c r="AE2923" s="23">
        <v>0</v>
      </c>
      <c r="AF2923" s="23">
        <v>75564</v>
      </c>
      <c r="AG2923">
        <f t="shared" si="45"/>
        <v>2.0538438820443276E-5</v>
      </c>
    </row>
    <row r="2924" spans="1:33">
      <c r="A2924" t="s">
        <v>158</v>
      </c>
      <c r="B2924" t="s">
        <v>1</v>
      </c>
      <c r="C2924">
        <v>2004</v>
      </c>
      <c r="D2924">
        <v>0</v>
      </c>
      <c r="E2924">
        <v>5.3</v>
      </c>
      <c r="F2924">
        <v>58155</v>
      </c>
      <c r="G2924">
        <v>5049</v>
      </c>
      <c r="H2924">
        <v>65799</v>
      </c>
      <c r="I2924">
        <v>0</v>
      </c>
      <c r="J2924">
        <v>0</v>
      </c>
      <c r="K2924">
        <v>129003</v>
      </c>
      <c r="Z2924" s="24">
        <v>9.7899999999999987E-2</v>
      </c>
      <c r="AA2924" s="23">
        <v>25452</v>
      </c>
      <c r="AB2924" s="23">
        <v>4252</v>
      </c>
      <c r="AC2924" s="23">
        <v>2676</v>
      </c>
      <c r="AD2924" s="23">
        <v>0</v>
      </c>
      <c r="AE2924" s="23">
        <v>0</v>
      </c>
      <c r="AF2924" s="23">
        <v>32380</v>
      </c>
      <c r="AG2924">
        <f t="shared" si="45"/>
        <v>8.800945542929878E-6</v>
      </c>
    </row>
    <row r="2925" spans="1:33">
      <c r="A2925" t="s">
        <v>158</v>
      </c>
      <c r="B2925" t="s">
        <v>1</v>
      </c>
      <c r="C2925">
        <v>2005</v>
      </c>
      <c r="D2925">
        <v>0</v>
      </c>
      <c r="E2925">
        <v>0</v>
      </c>
      <c r="F2925">
        <v>60197</v>
      </c>
      <c r="G2925">
        <v>5332</v>
      </c>
      <c r="H2925">
        <v>70386</v>
      </c>
      <c r="I2925">
        <v>0</v>
      </c>
      <c r="J2925">
        <v>0</v>
      </c>
      <c r="K2925">
        <v>135915</v>
      </c>
      <c r="Z2925" s="24">
        <v>9.7899999999999987E-2</v>
      </c>
      <c r="AA2925" s="23">
        <v>27174</v>
      </c>
      <c r="AB2925" s="23">
        <v>3775</v>
      </c>
      <c r="AC2925" s="23">
        <v>0</v>
      </c>
      <c r="AD2925" s="23">
        <v>0</v>
      </c>
      <c r="AE2925" s="23">
        <v>2791</v>
      </c>
      <c r="AF2925" s="23">
        <v>33740</v>
      </c>
      <c r="AG2925">
        <f t="shared" si="45"/>
        <v>9.1705961278089579E-6</v>
      </c>
    </row>
    <row r="2926" spans="1:33">
      <c r="A2926" t="s">
        <v>158</v>
      </c>
      <c r="B2926" t="s">
        <v>1</v>
      </c>
      <c r="C2926">
        <v>2006</v>
      </c>
      <c r="D2926">
        <v>0</v>
      </c>
      <c r="E2926">
        <v>0</v>
      </c>
      <c r="F2926">
        <v>64030</v>
      </c>
      <c r="G2926">
        <v>6612</v>
      </c>
      <c r="H2926">
        <v>73089</v>
      </c>
      <c r="I2926">
        <v>0</v>
      </c>
      <c r="J2926">
        <v>0</v>
      </c>
      <c r="K2926">
        <v>143731</v>
      </c>
      <c r="Z2926" s="24">
        <v>9.7899999999999987E-2</v>
      </c>
      <c r="AA2926" s="23">
        <v>42418</v>
      </c>
      <c r="AB2926" s="23">
        <v>7898</v>
      </c>
      <c r="AC2926" s="23">
        <v>0</v>
      </c>
      <c r="AD2926" s="23">
        <v>0</v>
      </c>
      <c r="AE2926" s="23">
        <v>23006</v>
      </c>
      <c r="AF2926" s="23">
        <v>73322</v>
      </c>
      <c r="AG2926">
        <f t="shared" si="45"/>
        <v>1.9929058959194086E-5</v>
      </c>
    </row>
    <row r="2927" spans="1:33">
      <c r="A2927" t="s">
        <v>159</v>
      </c>
      <c r="B2927" t="s">
        <v>1</v>
      </c>
      <c r="C2927">
        <v>1988</v>
      </c>
      <c r="D2927">
        <v>0</v>
      </c>
      <c r="E2927">
        <v>2.69</v>
      </c>
      <c r="F2927">
        <v>47177</v>
      </c>
      <c r="G2927">
        <v>24325</v>
      </c>
      <c r="H2927">
        <v>0</v>
      </c>
      <c r="I2927">
        <v>894</v>
      </c>
      <c r="J2927">
        <v>18566</v>
      </c>
      <c r="K2927">
        <v>90962</v>
      </c>
      <c r="Z2927" s="24">
        <v>9.820000000000001E-2</v>
      </c>
      <c r="AA2927" s="23">
        <v>25874</v>
      </c>
      <c r="AB2927" s="23">
        <v>0</v>
      </c>
      <c r="AC2927" s="23">
        <v>24546</v>
      </c>
      <c r="AD2927" s="23">
        <v>0</v>
      </c>
      <c r="AE2927" s="23">
        <v>0</v>
      </c>
      <c r="AF2927" s="23">
        <v>50420</v>
      </c>
      <c r="AG2927">
        <f t="shared" si="45"/>
        <v>1.3704251830590626E-5</v>
      </c>
    </row>
    <row r="2928" spans="1:33">
      <c r="A2928" t="s">
        <v>159</v>
      </c>
      <c r="B2928" t="s">
        <v>1</v>
      </c>
      <c r="C2928">
        <v>1989</v>
      </c>
      <c r="D2928">
        <v>0</v>
      </c>
      <c r="E2928">
        <v>5.35</v>
      </c>
      <c r="F2928">
        <v>48675</v>
      </c>
      <c r="G2928">
        <v>22975</v>
      </c>
      <c r="H2928">
        <v>0</v>
      </c>
      <c r="I2928">
        <v>939</v>
      </c>
      <c r="J2928">
        <v>20266</v>
      </c>
      <c r="K2928">
        <v>92855</v>
      </c>
      <c r="Z2928" s="24">
        <v>9.820000000000001E-2</v>
      </c>
      <c r="AA2928" s="23">
        <v>78263</v>
      </c>
      <c r="AB2928" s="23">
        <v>16370</v>
      </c>
      <c r="AC2928" s="23">
        <v>9279</v>
      </c>
      <c r="AD2928" s="23">
        <v>0</v>
      </c>
      <c r="AE2928" s="23">
        <v>10003</v>
      </c>
      <c r="AF2928" s="23">
        <v>113915</v>
      </c>
      <c r="AG2928">
        <f t="shared" si="45"/>
        <v>3.0962313512132704E-5</v>
      </c>
    </row>
    <row r="2929" spans="1:33">
      <c r="A2929" t="s">
        <v>159</v>
      </c>
      <c r="B2929" t="s">
        <v>1</v>
      </c>
      <c r="C2929">
        <v>1990</v>
      </c>
      <c r="D2929">
        <v>0</v>
      </c>
      <c r="E2929">
        <v>8.02</v>
      </c>
      <c r="F2929">
        <v>47959</v>
      </c>
      <c r="G2929">
        <v>27693</v>
      </c>
      <c r="H2929">
        <v>0</v>
      </c>
      <c r="I2929">
        <v>919</v>
      </c>
      <c r="J2929">
        <v>16879</v>
      </c>
      <c r="K2929">
        <v>93450</v>
      </c>
      <c r="Z2929" s="24">
        <v>9.8299999999999998E-2</v>
      </c>
      <c r="AA2929" s="23">
        <v>3672</v>
      </c>
      <c r="AB2929" s="23">
        <v>8040</v>
      </c>
      <c r="AC2929" s="23">
        <v>0</v>
      </c>
      <c r="AD2929" s="23">
        <v>9</v>
      </c>
      <c r="AE2929" s="23">
        <v>839</v>
      </c>
      <c r="AF2929" s="23">
        <v>12560</v>
      </c>
      <c r="AG2929">
        <f t="shared" si="45"/>
        <v>3.4138318721185692E-6</v>
      </c>
    </row>
    <row r="2930" spans="1:33">
      <c r="A2930" t="s">
        <v>159</v>
      </c>
      <c r="B2930" t="s">
        <v>1</v>
      </c>
      <c r="C2930">
        <v>1991</v>
      </c>
      <c r="D2930">
        <v>0</v>
      </c>
      <c r="E2930">
        <v>0.43</v>
      </c>
      <c r="F2930">
        <v>49844</v>
      </c>
      <c r="G2930">
        <v>28303</v>
      </c>
      <c r="H2930">
        <v>0</v>
      </c>
      <c r="I2930">
        <v>937</v>
      </c>
      <c r="J2930">
        <v>19734</v>
      </c>
      <c r="K2930">
        <v>98818</v>
      </c>
      <c r="Z2930" s="24">
        <v>9.849999999999999E-2</v>
      </c>
      <c r="AA2930" s="23">
        <v>20549</v>
      </c>
      <c r="AB2930" s="23">
        <v>2845</v>
      </c>
      <c r="AC2930" s="23">
        <v>1033</v>
      </c>
      <c r="AD2930" s="23">
        <v>56</v>
      </c>
      <c r="AE2930" s="23">
        <v>33241</v>
      </c>
      <c r="AF2930" s="23">
        <v>57724</v>
      </c>
      <c r="AG2930">
        <f t="shared" si="45"/>
        <v>1.5689492912911806E-5</v>
      </c>
    </row>
    <row r="2931" spans="1:33">
      <c r="A2931" t="s">
        <v>159</v>
      </c>
      <c r="B2931" t="s">
        <v>1</v>
      </c>
      <c r="C2931">
        <v>1992</v>
      </c>
      <c r="D2931">
        <v>0</v>
      </c>
      <c r="E2931">
        <v>2.85</v>
      </c>
      <c r="F2931">
        <v>45949</v>
      </c>
      <c r="G2931">
        <v>28907</v>
      </c>
      <c r="H2931">
        <v>0</v>
      </c>
      <c r="I2931">
        <v>895</v>
      </c>
      <c r="J2931">
        <v>18667</v>
      </c>
      <c r="K2931">
        <v>94418</v>
      </c>
      <c r="Z2931" s="24">
        <v>9.849999999999999E-2</v>
      </c>
      <c r="AA2931" s="23">
        <v>26035</v>
      </c>
      <c r="AB2931" s="23">
        <v>124646</v>
      </c>
      <c r="AC2931" s="23">
        <v>13354</v>
      </c>
      <c r="AD2931" s="23">
        <v>0</v>
      </c>
      <c r="AE2931" s="23">
        <v>0</v>
      </c>
      <c r="AF2931" s="23">
        <v>164035</v>
      </c>
      <c r="AG2931">
        <f t="shared" si="45"/>
        <v>4.458502477252942E-5</v>
      </c>
    </row>
    <row r="2932" spans="1:33">
      <c r="A2932" t="s">
        <v>159</v>
      </c>
      <c r="B2932" t="s">
        <v>1</v>
      </c>
      <c r="C2932">
        <v>1993</v>
      </c>
      <c r="D2932">
        <v>0</v>
      </c>
      <c r="E2932">
        <v>4.59</v>
      </c>
      <c r="F2932">
        <v>49111</v>
      </c>
      <c r="G2932">
        <v>30609</v>
      </c>
      <c r="H2932">
        <v>0</v>
      </c>
      <c r="I2932">
        <v>905</v>
      </c>
      <c r="J2932">
        <v>18254</v>
      </c>
      <c r="K2932">
        <v>98879</v>
      </c>
      <c r="Z2932" s="24">
        <v>9.8599999999999993E-2</v>
      </c>
      <c r="AA2932" s="23">
        <v>43486</v>
      </c>
      <c r="AB2932" s="23">
        <v>36174</v>
      </c>
      <c r="AC2932" s="23">
        <v>0</v>
      </c>
      <c r="AD2932" s="23">
        <v>0</v>
      </c>
      <c r="AE2932" s="23">
        <v>0</v>
      </c>
      <c r="AF2932" s="23">
        <v>79660</v>
      </c>
      <c r="AG2932">
        <f t="shared" si="45"/>
        <v>2.1651739405490862E-5</v>
      </c>
    </row>
    <row r="2933" spans="1:33">
      <c r="A2933" t="s">
        <v>159</v>
      </c>
      <c r="B2933" t="s">
        <v>1</v>
      </c>
      <c r="C2933">
        <v>1994</v>
      </c>
      <c r="D2933">
        <v>0</v>
      </c>
      <c r="E2933">
        <v>4.49</v>
      </c>
      <c r="F2933">
        <v>47678</v>
      </c>
      <c r="G2933">
        <v>29929</v>
      </c>
      <c r="H2933">
        <v>0</v>
      </c>
      <c r="I2933">
        <v>923</v>
      </c>
      <c r="J2933">
        <v>17520</v>
      </c>
      <c r="K2933">
        <v>96050</v>
      </c>
      <c r="Z2933" s="24">
        <v>9.8699999999999996E-2</v>
      </c>
      <c r="AA2933" s="23">
        <v>28681</v>
      </c>
      <c r="AB2933" s="23">
        <v>18572</v>
      </c>
      <c r="AC2933" s="23">
        <v>1723</v>
      </c>
      <c r="AD2933" s="23">
        <v>0</v>
      </c>
      <c r="AE2933" s="23">
        <v>3620</v>
      </c>
      <c r="AF2933" s="23">
        <v>52596</v>
      </c>
      <c r="AG2933">
        <f t="shared" si="45"/>
        <v>1.4295692766397155E-5</v>
      </c>
    </row>
    <row r="2934" spans="1:33">
      <c r="A2934" t="s">
        <v>159</v>
      </c>
      <c r="B2934" t="s">
        <v>1</v>
      </c>
      <c r="C2934">
        <v>1995</v>
      </c>
      <c r="D2934">
        <v>0</v>
      </c>
      <c r="E2934">
        <v>3.81</v>
      </c>
      <c r="F2934">
        <v>46954</v>
      </c>
      <c r="G2934">
        <v>30501</v>
      </c>
      <c r="H2934">
        <v>0</v>
      </c>
      <c r="I2934">
        <v>1786</v>
      </c>
      <c r="J2934">
        <v>16192</v>
      </c>
      <c r="K2934">
        <v>95433</v>
      </c>
      <c r="Z2934" s="24">
        <v>9.8800000000000013E-2</v>
      </c>
      <c r="AA2934" s="23">
        <v>9501</v>
      </c>
      <c r="AB2934" s="23">
        <v>0</v>
      </c>
      <c r="AC2934" s="23">
        <v>0</v>
      </c>
      <c r="AD2934" s="23">
        <v>0</v>
      </c>
      <c r="AE2934" s="23">
        <v>5535</v>
      </c>
      <c r="AF2934" s="23">
        <v>15036</v>
      </c>
      <c r="AG2934">
        <f t="shared" si="45"/>
        <v>4.0868133781190128E-6</v>
      </c>
    </row>
    <row r="2935" spans="1:33">
      <c r="A2935" t="s">
        <v>159</v>
      </c>
      <c r="B2935" t="s">
        <v>1</v>
      </c>
      <c r="C2935">
        <v>1996</v>
      </c>
      <c r="D2935">
        <v>0</v>
      </c>
      <c r="E2935">
        <v>4.95</v>
      </c>
      <c r="F2935">
        <v>49520</v>
      </c>
      <c r="G2935">
        <v>45209</v>
      </c>
      <c r="H2935">
        <v>0</v>
      </c>
      <c r="I2935">
        <v>3879</v>
      </c>
      <c r="J2935">
        <v>845</v>
      </c>
      <c r="K2935">
        <v>99453</v>
      </c>
      <c r="Z2935" s="24">
        <v>9.8800000000000013E-2</v>
      </c>
      <c r="AA2935" s="23">
        <v>18042</v>
      </c>
      <c r="AB2935" s="23">
        <v>36040</v>
      </c>
      <c r="AC2935" s="23">
        <v>2720</v>
      </c>
      <c r="AD2935" s="23">
        <v>0</v>
      </c>
      <c r="AE2935" s="23">
        <v>0</v>
      </c>
      <c r="AF2935" s="23">
        <v>56802</v>
      </c>
      <c r="AG2935">
        <f t="shared" si="45"/>
        <v>1.5438891560515841E-5</v>
      </c>
    </row>
    <row r="2936" spans="1:33">
      <c r="A2936" t="s">
        <v>159</v>
      </c>
      <c r="B2936" t="s">
        <v>1</v>
      </c>
      <c r="C2936">
        <v>1997</v>
      </c>
      <c r="D2936">
        <v>0</v>
      </c>
      <c r="E2936">
        <v>7.93</v>
      </c>
      <c r="F2936">
        <v>48723</v>
      </c>
      <c r="G2936">
        <v>45264</v>
      </c>
      <c r="H2936">
        <v>0</v>
      </c>
      <c r="I2936">
        <v>1163</v>
      </c>
      <c r="J2936">
        <v>1111</v>
      </c>
      <c r="K2936">
        <v>96261</v>
      </c>
      <c r="Z2936" s="24">
        <v>9.8800000000000013E-2</v>
      </c>
      <c r="AA2936" s="23">
        <v>45317</v>
      </c>
      <c r="AB2936" s="23">
        <v>10389</v>
      </c>
      <c r="AC2936" s="23">
        <v>0</v>
      </c>
      <c r="AD2936" s="23">
        <v>187</v>
      </c>
      <c r="AE2936" s="23">
        <v>15551</v>
      </c>
      <c r="AF2936" s="23">
        <v>71444</v>
      </c>
      <c r="AG2936">
        <f t="shared" si="45"/>
        <v>1.941861498978018E-5</v>
      </c>
    </row>
    <row r="2937" spans="1:33">
      <c r="A2937" t="s">
        <v>159</v>
      </c>
      <c r="B2937" t="s">
        <v>1</v>
      </c>
      <c r="C2937">
        <v>1998</v>
      </c>
      <c r="D2937">
        <v>0</v>
      </c>
      <c r="E2937">
        <v>4.9000000000000004</v>
      </c>
      <c r="F2937">
        <v>47968</v>
      </c>
      <c r="G2937">
        <v>50785</v>
      </c>
      <c r="H2937">
        <v>0</v>
      </c>
      <c r="I2937">
        <v>110</v>
      </c>
      <c r="J2937">
        <v>2281</v>
      </c>
      <c r="K2937">
        <v>101144</v>
      </c>
      <c r="Z2937" s="24">
        <v>9.9000000000000005E-2</v>
      </c>
      <c r="AA2937" s="23">
        <v>24468</v>
      </c>
      <c r="AB2937" s="23">
        <v>2750</v>
      </c>
      <c r="AC2937" s="23">
        <v>4195</v>
      </c>
      <c r="AD2937" s="23">
        <v>0</v>
      </c>
      <c r="AE2937" s="23">
        <v>222</v>
      </c>
      <c r="AF2937" s="23">
        <v>31635</v>
      </c>
      <c r="AG2937">
        <f t="shared" si="45"/>
        <v>8.5984531269483232E-6</v>
      </c>
    </row>
    <row r="2938" spans="1:33">
      <c r="A2938" t="s">
        <v>159</v>
      </c>
      <c r="B2938" t="s">
        <v>1</v>
      </c>
      <c r="C2938">
        <v>1999</v>
      </c>
      <c r="D2938">
        <v>0</v>
      </c>
      <c r="E2938">
        <v>3.21</v>
      </c>
      <c r="F2938">
        <v>52684</v>
      </c>
      <c r="G2938">
        <v>54193</v>
      </c>
      <c r="H2938">
        <v>0</v>
      </c>
      <c r="I2938">
        <v>110</v>
      </c>
      <c r="J2938">
        <v>2291</v>
      </c>
      <c r="K2938">
        <v>109278</v>
      </c>
      <c r="Z2938" s="24">
        <v>9.9000000000000005E-2</v>
      </c>
      <c r="AA2938" s="23">
        <v>29606</v>
      </c>
      <c r="AB2938" s="23">
        <v>19650</v>
      </c>
      <c r="AC2938" s="23">
        <v>0</v>
      </c>
      <c r="AD2938" s="23">
        <v>0</v>
      </c>
      <c r="AE2938" s="23">
        <v>0</v>
      </c>
      <c r="AF2938" s="23">
        <v>49256</v>
      </c>
      <c r="AG2938">
        <f t="shared" si="45"/>
        <v>1.3387874418238235E-5</v>
      </c>
    </row>
    <row r="2939" spans="1:33">
      <c r="A2939" t="s">
        <v>159</v>
      </c>
      <c r="B2939" t="s">
        <v>1</v>
      </c>
      <c r="C2939">
        <v>2000</v>
      </c>
      <c r="D2939">
        <v>0</v>
      </c>
      <c r="E2939">
        <v>4.33</v>
      </c>
      <c r="F2939">
        <v>52409</v>
      </c>
      <c r="G2939">
        <v>57407</v>
      </c>
      <c r="H2939">
        <v>0</v>
      </c>
      <c r="I2939">
        <v>108</v>
      </c>
      <c r="J2939">
        <v>2365</v>
      </c>
      <c r="K2939">
        <v>112289</v>
      </c>
      <c r="Z2939" s="24">
        <v>9.9100000000000008E-2</v>
      </c>
      <c r="AA2939" s="23">
        <v>4053</v>
      </c>
      <c r="AB2939" s="23">
        <v>1119</v>
      </c>
      <c r="AC2939" s="23">
        <v>0</v>
      </c>
      <c r="AD2939" s="23">
        <v>103</v>
      </c>
      <c r="AE2939" s="23">
        <v>139</v>
      </c>
      <c r="AF2939" s="23">
        <v>5414</v>
      </c>
      <c r="AG2939">
        <f t="shared" si="45"/>
        <v>1.4715354900995171E-6</v>
      </c>
    </row>
    <row r="2940" spans="1:33">
      <c r="A2940" t="s">
        <v>159</v>
      </c>
      <c r="B2940" t="s">
        <v>1</v>
      </c>
      <c r="C2940">
        <v>2001</v>
      </c>
      <c r="D2940">
        <v>0</v>
      </c>
      <c r="E2940">
        <v>3.32</v>
      </c>
      <c r="F2940">
        <v>51292</v>
      </c>
      <c r="G2940">
        <v>58211</v>
      </c>
      <c r="H2940">
        <v>0</v>
      </c>
      <c r="I2940">
        <v>0</v>
      </c>
      <c r="J2940">
        <v>2011</v>
      </c>
      <c r="K2940">
        <v>111514</v>
      </c>
      <c r="Z2940" s="24">
        <v>9.9100000000000008E-2</v>
      </c>
      <c r="AA2940" s="23">
        <v>10887</v>
      </c>
      <c r="AB2940" s="23">
        <v>7098</v>
      </c>
      <c r="AC2940" s="23">
        <v>0</v>
      </c>
      <c r="AD2940" s="23">
        <v>0</v>
      </c>
      <c r="AE2940" s="23">
        <v>0</v>
      </c>
      <c r="AF2940" s="23">
        <v>17985</v>
      </c>
      <c r="AG2940">
        <f t="shared" si="45"/>
        <v>4.8883571831251964E-6</v>
      </c>
    </row>
    <row r="2941" spans="1:33">
      <c r="A2941" t="s">
        <v>159</v>
      </c>
      <c r="B2941" t="s">
        <v>1</v>
      </c>
      <c r="C2941">
        <v>2002</v>
      </c>
      <c r="D2941">
        <v>0</v>
      </c>
      <c r="E2941">
        <v>2.9</v>
      </c>
      <c r="F2941">
        <v>53192</v>
      </c>
      <c r="G2941">
        <v>61111</v>
      </c>
      <c r="H2941">
        <v>0</v>
      </c>
      <c r="I2941">
        <v>0</v>
      </c>
      <c r="J2941">
        <v>690</v>
      </c>
      <c r="K2941">
        <v>114993</v>
      </c>
      <c r="Z2941" s="24">
        <v>9.9100000000000008E-2</v>
      </c>
      <c r="AA2941" s="23">
        <v>43404</v>
      </c>
      <c r="AB2941" s="23">
        <v>3624</v>
      </c>
      <c r="AC2941" s="23">
        <v>0</v>
      </c>
      <c r="AD2941" s="23">
        <v>0</v>
      </c>
      <c r="AE2941" s="23">
        <v>2890</v>
      </c>
      <c r="AF2941" s="23">
        <v>49918</v>
      </c>
      <c r="AG2941">
        <f t="shared" si="45"/>
        <v>1.3567807276466141E-5</v>
      </c>
    </row>
    <row r="2942" spans="1:33">
      <c r="A2942" t="s">
        <v>159</v>
      </c>
      <c r="B2942" t="s">
        <v>1</v>
      </c>
      <c r="C2942">
        <v>2003</v>
      </c>
      <c r="D2942">
        <v>0</v>
      </c>
      <c r="E2942">
        <v>5.28</v>
      </c>
      <c r="F2942">
        <v>50873</v>
      </c>
      <c r="G2942">
        <v>61164</v>
      </c>
      <c r="H2942">
        <v>0</v>
      </c>
      <c r="I2942">
        <v>0</v>
      </c>
      <c r="J2942">
        <v>0</v>
      </c>
      <c r="K2942">
        <v>112037</v>
      </c>
      <c r="Z2942" s="24">
        <v>9.9100000000000008E-2</v>
      </c>
      <c r="AA2942" s="23">
        <v>44098</v>
      </c>
      <c r="AB2942" s="23">
        <v>8583</v>
      </c>
      <c r="AC2942" s="23">
        <v>0</v>
      </c>
      <c r="AD2942" s="23">
        <v>0</v>
      </c>
      <c r="AE2942" s="23">
        <v>22597</v>
      </c>
      <c r="AF2942" s="23">
        <v>75278</v>
      </c>
      <c r="AG2942">
        <f t="shared" si="45"/>
        <v>2.0460703476858411E-5</v>
      </c>
    </row>
    <row r="2943" spans="1:33">
      <c r="A2943" t="s">
        <v>159</v>
      </c>
      <c r="B2943" t="s">
        <v>1</v>
      </c>
      <c r="C2943">
        <v>2004</v>
      </c>
      <c r="D2943">
        <v>0</v>
      </c>
      <c r="E2943">
        <v>2.06</v>
      </c>
      <c r="F2943">
        <v>52900</v>
      </c>
      <c r="G2943">
        <v>60196</v>
      </c>
      <c r="H2943">
        <v>0</v>
      </c>
      <c r="I2943">
        <v>0</v>
      </c>
      <c r="J2943">
        <v>0</v>
      </c>
      <c r="K2943">
        <v>113096</v>
      </c>
      <c r="Z2943" s="24">
        <v>9.9199999999999997E-2</v>
      </c>
      <c r="AA2943" s="23">
        <v>12208</v>
      </c>
      <c r="AB2943" s="23">
        <v>9661</v>
      </c>
      <c r="AC2943" s="23">
        <v>0</v>
      </c>
      <c r="AD2943" s="23">
        <v>0</v>
      </c>
      <c r="AE2943" s="23">
        <v>421</v>
      </c>
      <c r="AF2943" s="23">
        <v>22290</v>
      </c>
      <c r="AG2943">
        <f t="shared" si="45"/>
        <v>6.0584643654078742E-6</v>
      </c>
    </row>
    <row r="2944" spans="1:33">
      <c r="A2944" t="s">
        <v>159</v>
      </c>
      <c r="B2944" t="s">
        <v>1</v>
      </c>
      <c r="C2944">
        <v>2005</v>
      </c>
      <c r="D2944">
        <v>0</v>
      </c>
      <c r="E2944">
        <v>4.2300000000000004</v>
      </c>
      <c r="F2944">
        <v>52894</v>
      </c>
      <c r="G2944">
        <v>61322</v>
      </c>
      <c r="H2944">
        <v>0</v>
      </c>
      <c r="I2944">
        <v>0</v>
      </c>
      <c r="J2944">
        <v>0</v>
      </c>
      <c r="K2944">
        <v>114216</v>
      </c>
      <c r="Z2944" s="24">
        <v>9.9199999999999997E-2</v>
      </c>
      <c r="AA2944" s="23">
        <v>13914</v>
      </c>
      <c r="AB2944" s="23">
        <v>5399</v>
      </c>
      <c r="AC2944" s="23">
        <v>0</v>
      </c>
      <c r="AD2944" s="23">
        <v>69</v>
      </c>
      <c r="AE2944" s="23">
        <v>4644</v>
      </c>
      <c r="AF2944" s="23">
        <v>24026</v>
      </c>
      <c r="AG2944">
        <f t="shared" si="45"/>
        <v>6.530312464929995E-6</v>
      </c>
    </row>
    <row r="2945" spans="1:33">
      <c r="A2945" t="s">
        <v>159</v>
      </c>
      <c r="B2945" t="s">
        <v>1</v>
      </c>
      <c r="C2945">
        <v>2006</v>
      </c>
      <c r="D2945">
        <v>0</v>
      </c>
      <c r="E2945">
        <v>2.86</v>
      </c>
      <c r="F2945">
        <v>55484</v>
      </c>
      <c r="G2945">
        <v>62652</v>
      </c>
      <c r="H2945">
        <v>0</v>
      </c>
      <c r="I2945">
        <v>0</v>
      </c>
      <c r="J2945">
        <v>0</v>
      </c>
      <c r="K2945">
        <v>118136</v>
      </c>
      <c r="Z2945" s="24">
        <v>9.9199999999999997E-2</v>
      </c>
      <c r="AA2945" s="23">
        <v>53867</v>
      </c>
      <c r="AB2945" s="23">
        <v>3838</v>
      </c>
      <c r="AC2945" s="23">
        <v>11317</v>
      </c>
      <c r="AD2945" s="23">
        <v>0</v>
      </c>
      <c r="AE2945" s="23">
        <v>6952</v>
      </c>
      <c r="AF2945" s="23">
        <v>75974</v>
      </c>
      <c r="AG2945">
        <f t="shared" si="45"/>
        <v>2.0649877599708292E-5</v>
      </c>
    </row>
    <row r="2946" spans="1:33">
      <c r="A2946" t="s">
        <v>160</v>
      </c>
      <c r="B2946" t="s">
        <v>1</v>
      </c>
      <c r="C2946">
        <v>1988</v>
      </c>
      <c r="D2946">
        <v>0</v>
      </c>
      <c r="E2946">
        <v>5.35</v>
      </c>
      <c r="F2946">
        <v>9305</v>
      </c>
      <c r="G2946">
        <v>1955</v>
      </c>
      <c r="H2946">
        <v>20</v>
      </c>
      <c r="I2946">
        <v>0</v>
      </c>
      <c r="J2946">
        <v>0</v>
      </c>
      <c r="K2946">
        <v>11280</v>
      </c>
      <c r="Z2946" s="24">
        <v>9.9199999999999997E-2</v>
      </c>
      <c r="AA2946" s="23">
        <v>69945</v>
      </c>
      <c r="AB2946" s="23">
        <v>6225</v>
      </c>
      <c r="AC2946" s="23">
        <v>0</v>
      </c>
      <c r="AD2946" s="23">
        <v>0</v>
      </c>
      <c r="AE2946" s="23">
        <v>36621</v>
      </c>
      <c r="AF2946" s="23">
        <v>112791</v>
      </c>
      <c r="AG2946">
        <f t="shared" si="45"/>
        <v>3.065680817580617E-5</v>
      </c>
    </row>
    <row r="2947" spans="1:33">
      <c r="A2947" t="s">
        <v>160</v>
      </c>
      <c r="B2947" t="s">
        <v>1</v>
      </c>
      <c r="C2947">
        <v>1989</v>
      </c>
      <c r="D2947">
        <v>0</v>
      </c>
      <c r="E2947">
        <v>8.0500000000000007</v>
      </c>
      <c r="F2947">
        <v>9678</v>
      </c>
      <c r="G2947">
        <v>2279</v>
      </c>
      <c r="H2947">
        <v>0</v>
      </c>
      <c r="I2947">
        <v>0</v>
      </c>
      <c r="J2947">
        <v>17</v>
      </c>
      <c r="K2947">
        <v>11974</v>
      </c>
      <c r="Z2947" s="24">
        <v>9.9199999999999997E-2</v>
      </c>
      <c r="AA2947" s="23">
        <v>131805</v>
      </c>
      <c r="AB2947" s="23">
        <v>54853</v>
      </c>
      <c r="AC2947" s="23">
        <v>0</v>
      </c>
      <c r="AD2947" s="23">
        <v>0</v>
      </c>
      <c r="AE2947" s="23">
        <v>0</v>
      </c>
      <c r="AF2947" s="23">
        <v>186658</v>
      </c>
      <c r="AG2947">
        <f t="shared" ref="AG2947:AG3010" si="46">AF2947/AF$3340</f>
        <v>5.0733999170852539E-5</v>
      </c>
    </row>
    <row r="2948" spans="1:33">
      <c r="A2948" t="s">
        <v>160</v>
      </c>
      <c r="B2948" t="s">
        <v>1</v>
      </c>
      <c r="C2948">
        <v>1990</v>
      </c>
      <c r="D2948">
        <v>0</v>
      </c>
      <c r="E2948">
        <v>9.18</v>
      </c>
      <c r="F2948">
        <v>8691</v>
      </c>
      <c r="G2948">
        <v>2399</v>
      </c>
      <c r="H2948">
        <v>0</v>
      </c>
      <c r="I2948">
        <v>0</v>
      </c>
      <c r="J2948">
        <v>17</v>
      </c>
      <c r="K2948">
        <v>11107</v>
      </c>
      <c r="Z2948" s="24">
        <v>9.9299999999999999E-2</v>
      </c>
      <c r="AA2948" s="23">
        <v>4053</v>
      </c>
      <c r="AB2948" s="23">
        <v>1119</v>
      </c>
      <c r="AC2948" s="23">
        <v>0</v>
      </c>
      <c r="AD2948" s="23">
        <v>103</v>
      </c>
      <c r="AE2948" s="23">
        <v>139</v>
      </c>
      <c r="AF2948" s="23">
        <v>5414</v>
      </c>
      <c r="AG2948">
        <f t="shared" si="46"/>
        <v>1.4715354900995171E-6</v>
      </c>
    </row>
    <row r="2949" spans="1:33">
      <c r="A2949" t="s">
        <v>160</v>
      </c>
      <c r="B2949" t="s">
        <v>1</v>
      </c>
      <c r="C2949">
        <v>1991</v>
      </c>
      <c r="D2949">
        <v>0</v>
      </c>
      <c r="E2949">
        <v>10.47</v>
      </c>
      <c r="F2949">
        <v>9707</v>
      </c>
      <c r="G2949">
        <v>2234</v>
      </c>
      <c r="H2949">
        <v>0</v>
      </c>
      <c r="I2949">
        <v>0</v>
      </c>
      <c r="J2949">
        <v>25</v>
      </c>
      <c r="K2949">
        <v>11966</v>
      </c>
      <c r="Z2949" s="24">
        <v>9.9299999999999999E-2</v>
      </c>
      <c r="AA2949" s="23">
        <v>8198</v>
      </c>
      <c r="AB2949" s="23">
        <v>6360</v>
      </c>
      <c r="AC2949" s="23">
        <v>0</v>
      </c>
      <c r="AD2949" s="23">
        <v>0</v>
      </c>
      <c r="AE2949" s="23">
        <v>11</v>
      </c>
      <c r="AF2949" s="23">
        <v>14569</v>
      </c>
      <c r="AG2949">
        <f t="shared" si="46"/>
        <v>3.9598818905171527E-6</v>
      </c>
    </row>
    <row r="2950" spans="1:33">
      <c r="A2950" t="s">
        <v>160</v>
      </c>
      <c r="B2950" t="s">
        <v>1</v>
      </c>
      <c r="C2950">
        <v>1992</v>
      </c>
      <c r="D2950">
        <v>0</v>
      </c>
      <c r="E2950">
        <v>12.72</v>
      </c>
      <c r="F2950">
        <v>9575</v>
      </c>
      <c r="G2950">
        <v>2370</v>
      </c>
      <c r="H2950">
        <v>0</v>
      </c>
      <c r="I2950">
        <v>0</v>
      </c>
      <c r="J2950">
        <v>34</v>
      </c>
      <c r="K2950">
        <v>11979</v>
      </c>
      <c r="Z2950" s="24">
        <v>9.9299999999999999E-2</v>
      </c>
      <c r="AA2950" s="23">
        <v>29422</v>
      </c>
      <c r="AB2950" s="23">
        <v>5760</v>
      </c>
      <c r="AC2950" s="23">
        <v>8087</v>
      </c>
      <c r="AD2950" s="23">
        <v>229</v>
      </c>
      <c r="AE2950" s="23">
        <v>2252</v>
      </c>
      <c r="AF2950" s="23">
        <v>45750</v>
      </c>
      <c r="AG2950">
        <f t="shared" si="46"/>
        <v>1.2434936954572017E-5</v>
      </c>
    </row>
    <row r="2951" spans="1:33">
      <c r="A2951" t="s">
        <v>160</v>
      </c>
      <c r="B2951" t="s">
        <v>1</v>
      </c>
      <c r="C2951">
        <v>1993</v>
      </c>
      <c r="D2951">
        <v>0</v>
      </c>
      <c r="E2951">
        <v>13.88</v>
      </c>
      <c r="F2951">
        <v>8100</v>
      </c>
      <c r="G2951">
        <v>2456</v>
      </c>
      <c r="H2951">
        <v>0</v>
      </c>
      <c r="I2951">
        <v>0</v>
      </c>
      <c r="J2951">
        <v>2146</v>
      </c>
      <c r="K2951">
        <v>12702</v>
      </c>
      <c r="Z2951" s="24">
        <v>9.9399999999999988E-2</v>
      </c>
      <c r="AA2951" s="23">
        <v>43375</v>
      </c>
      <c r="AB2951" s="23">
        <v>3558</v>
      </c>
      <c r="AC2951" s="23">
        <v>0</v>
      </c>
      <c r="AD2951" s="23">
        <v>0</v>
      </c>
      <c r="AE2951" s="23">
        <v>5043</v>
      </c>
      <c r="AF2951" s="23">
        <v>51976</v>
      </c>
      <c r="AG2951">
        <f t="shared" si="46"/>
        <v>1.4127175587996397E-5</v>
      </c>
    </row>
    <row r="2952" spans="1:33">
      <c r="A2952" t="s">
        <v>160</v>
      </c>
      <c r="B2952" t="s">
        <v>1</v>
      </c>
      <c r="C2952">
        <v>1994</v>
      </c>
      <c r="D2952">
        <v>0</v>
      </c>
      <c r="E2952">
        <v>6.81</v>
      </c>
      <c r="F2952">
        <v>8222</v>
      </c>
      <c r="G2952">
        <v>2844</v>
      </c>
      <c r="H2952">
        <v>0</v>
      </c>
      <c r="I2952">
        <v>0</v>
      </c>
      <c r="J2952">
        <v>1814</v>
      </c>
      <c r="K2952">
        <v>12880</v>
      </c>
      <c r="Z2952" s="24">
        <v>9.9399999999999988E-2</v>
      </c>
      <c r="AA2952" s="23">
        <v>33990</v>
      </c>
      <c r="AB2952" s="23">
        <v>22892</v>
      </c>
      <c r="AC2952" s="23">
        <v>25057</v>
      </c>
      <c r="AD2952" s="23">
        <v>208</v>
      </c>
      <c r="AE2952" s="23">
        <v>1710</v>
      </c>
      <c r="AF2952" s="23">
        <v>83857</v>
      </c>
      <c r="AG2952">
        <f t="shared" si="46"/>
        <v>2.2792491982503729E-5</v>
      </c>
    </row>
    <row r="2953" spans="1:33">
      <c r="A2953" t="s">
        <v>160</v>
      </c>
      <c r="B2953" t="s">
        <v>1</v>
      </c>
      <c r="C2953">
        <v>1995</v>
      </c>
      <c r="D2953">
        <v>0</v>
      </c>
      <c r="E2953">
        <v>10.42</v>
      </c>
      <c r="F2953">
        <v>8124</v>
      </c>
      <c r="G2953">
        <v>2821</v>
      </c>
      <c r="H2953">
        <v>0</v>
      </c>
      <c r="I2953">
        <v>0</v>
      </c>
      <c r="J2953">
        <v>1868</v>
      </c>
      <c r="K2953">
        <v>12813</v>
      </c>
      <c r="Z2953" s="24">
        <v>9.9600000000000008E-2</v>
      </c>
      <c r="AA2953" s="23">
        <v>30607</v>
      </c>
      <c r="AB2953" s="23">
        <v>20096</v>
      </c>
      <c r="AC2953" s="23">
        <v>20337</v>
      </c>
      <c r="AD2953" s="23">
        <v>453</v>
      </c>
      <c r="AE2953" s="23">
        <v>556</v>
      </c>
      <c r="AF2953" s="23">
        <v>72049</v>
      </c>
      <c r="AG2953">
        <f t="shared" si="46"/>
        <v>1.9583055139671239E-5</v>
      </c>
    </row>
    <row r="2954" spans="1:33">
      <c r="A2954" t="s">
        <v>160</v>
      </c>
      <c r="B2954" t="s">
        <v>1</v>
      </c>
      <c r="C2954">
        <v>1996</v>
      </c>
      <c r="D2954">
        <v>0</v>
      </c>
      <c r="E2954">
        <v>5.32</v>
      </c>
      <c r="F2954">
        <v>8440</v>
      </c>
      <c r="G2954">
        <v>2809</v>
      </c>
      <c r="H2954">
        <v>0</v>
      </c>
      <c r="I2954">
        <v>0</v>
      </c>
      <c r="J2954">
        <v>1984</v>
      </c>
      <c r="K2954">
        <v>13233</v>
      </c>
      <c r="Z2954" s="24">
        <v>9.9600000000000008E-2</v>
      </c>
      <c r="AA2954" s="23">
        <v>64063</v>
      </c>
      <c r="AB2954" s="23">
        <v>5340</v>
      </c>
      <c r="AC2954" s="23">
        <v>2268</v>
      </c>
      <c r="AD2954" s="23">
        <v>78</v>
      </c>
      <c r="AE2954" s="23">
        <v>23573</v>
      </c>
      <c r="AF2954" s="23">
        <v>95322</v>
      </c>
      <c r="AG2954">
        <f t="shared" si="46"/>
        <v>2.590870077341451E-5</v>
      </c>
    </row>
    <row r="2955" spans="1:33">
      <c r="A2955" t="s">
        <v>160</v>
      </c>
      <c r="B2955" t="s">
        <v>1</v>
      </c>
      <c r="C2955">
        <v>1997</v>
      </c>
      <c r="D2955">
        <v>0</v>
      </c>
      <c r="E2955">
        <v>7.04</v>
      </c>
      <c r="F2955">
        <v>7683</v>
      </c>
      <c r="G2955">
        <v>3252</v>
      </c>
      <c r="H2955">
        <v>0</v>
      </c>
      <c r="I2955">
        <v>0</v>
      </c>
      <c r="J2955">
        <v>1877</v>
      </c>
      <c r="K2955">
        <v>12812</v>
      </c>
      <c r="Z2955" s="24">
        <v>9.9700000000000011E-2</v>
      </c>
      <c r="AA2955" s="23">
        <v>46015</v>
      </c>
      <c r="AB2955" s="23">
        <v>6068</v>
      </c>
      <c r="AC2955" s="23">
        <v>0</v>
      </c>
      <c r="AD2955" s="23">
        <v>35</v>
      </c>
      <c r="AE2955" s="23">
        <v>23850</v>
      </c>
      <c r="AF2955" s="23">
        <v>75968</v>
      </c>
      <c r="AG2955">
        <f t="shared" si="46"/>
        <v>2.0648246788304415E-5</v>
      </c>
    </row>
    <row r="2956" spans="1:33">
      <c r="A2956" t="s">
        <v>160</v>
      </c>
      <c r="B2956" t="s">
        <v>1</v>
      </c>
      <c r="C2956">
        <v>1998</v>
      </c>
      <c r="D2956">
        <v>0</v>
      </c>
      <c r="E2956">
        <v>0</v>
      </c>
      <c r="F2956">
        <v>8424</v>
      </c>
      <c r="G2956">
        <v>2750</v>
      </c>
      <c r="H2956">
        <v>0</v>
      </c>
      <c r="I2956">
        <v>0</v>
      </c>
      <c r="J2956">
        <v>2327</v>
      </c>
      <c r="K2956">
        <v>13501</v>
      </c>
      <c r="Z2956" s="24">
        <v>9.98E-2</v>
      </c>
      <c r="AA2956" s="23">
        <v>28322</v>
      </c>
      <c r="AB2956" s="23">
        <v>5492</v>
      </c>
      <c r="AC2956" s="23">
        <v>7376</v>
      </c>
      <c r="AD2956" s="23">
        <v>242</v>
      </c>
      <c r="AE2956" s="23">
        <v>2616</v>
      </c>
      <c r="AF2956" s="23">
        <v>44048</v>
      </c>
      <c r="AG2956">
        <f t="shared" si="46"/>
        <v>1.1972330119671874E-5</v>
      </c>
    </row>
    <row r="2957" spans="1:33">
      <c r="A2957" t="s">
        <v>160</v>
      </c>
      <c r="B2957" t="s">
        <v>1</v>
      </c>
      <c r="C2957">
        <v>1999</v>
      </c>
      <c r="D2957">
        <v>0</v>
      </c>
      <c r="E2957">
        <v>0</v>
      </c>
      <c r="F2957">
        <v>8554</v>
      </c>
      <c r="G2957">
        <v>2718</v>
      </c>
      <c r="H2957">
        <v>0</v>
      </c>
      <c r="I2957">
        <v>0</v>
      </c>
      <c r="J2957">
        <v>1800</v>
      </c>
      <c r="K2957">
        <v>13072</v>
      </c>
      <c r="Z2957" s="24">
        <v>9.98E-2</v>
      </c>
      <c r="AA2957" s="23">
        <v>53202</v>
      </c>
      <c r="AB2957" s="23">
        <v>14189</v>
      </c>
      <c r="AC2957" s="23">
        <v>0</v>
      </c>
      <c r="AD2957" s="23">
        <v>355</v>
      </c>
      <c r="AE2957" s="23">
        <v>10763</v>
      </c>
      <c r="AF2957" s="23">
        <v>78509</v>
      </c>
      <c r="AG2957">
        <f t="shared" si="46"/>
        <v>2.1338895417846875E-5</v>
      </c>
    </row>
    <row r="2958" spans="1:33">
      <c r="A2958" t="s">
        <v>160</v>
      </c>
      <c r="B2958" t="s">
        <v>1</v>
      </c>
      <c r="C2958">
        <v>2000</v>
      </c>
      <c r="D2958">
        <v>0</v>
      </c>
      <c r="E2958">
        <v>12.64</v>
      </c>
      <c r="F2958">
        <v>8768</v>
      </c>
      <c r="G2958">
        <v>2819</v>
      </c>
      <c r="H2958">
        <v>0</v>
      </c>
      <c r="I2958">
        <v>0</v>
      </c>
      <c r="J2958">
        <v>1900</v>
      </c>
      <c r="K2958">
        <v>13487</v>
      </c>
      <c r="Z2958" s="24">
        <v>9.9900000000000003E-2</v>
      </c>
      <c r="AA2958" s="23">
        <v>296045</v>
      </c>
      <c r="AB2958" s="23">
        <v>195875</v>
      </c>
      <c r="AC2958" s="23">
        <v>42887</v>
      </c>
      <c r="AD2958" s="23">
        <v>2069</v>
      </c>
      <c r="AE2958" s="23">
        <v>60617</v>
      </c>
      <c r="AF2958" s="23">
        <v>597493</v>
      </c>
      <c r="AG2958">
        <f t="shared" si="46"/>
        <v>1.6239973302290925E-4</v>
      </c>
    </row>
    <row r="2959" spans="1:33">
      <c r="A2959" t="s">
        <v>160</v>
      </c>
      <c r="B2959" t="s">
        <v>1</v>
      </c>
      <c r="C2959">
        <v>2001</v>
      </c>
      <c r="D2959">
        <v>0</v>
      </c>
      <c r="E2959">
        <v>7.71</v>
      </c>
      <c r="F2959">
        <v>8932</v>
      </c>
      <c r="G2959">
        <v>2717</v>
      </c>
      <c r="H2959">
        <v>0</v>
      </c>
      <c r="I2959">
        <v>0</v>
      </c>
      <c r="J2959">
        <v>2155</v>
      </c>
      <c r="K2959">
        <v>13804</v>
      </c>
      <c r="Z2959" s="24">
        <v>0.1</v>
      </c>
      <c r="AA2959" s="23">
        <v>2000</v>
      </c>
      <c r="AB2959" s="23">
        <v>1000</v>
      </c>
      <c r="AC2959" s="23">
        <v>0</v>
      </c>
      <c r="AD2959" s="23">
        <v>0</v>
      </c>
      <c r="AE2959" s="23">
        <v>0</v>
      </c>
      <c r="AF2959" s="23">
        <v>3000</v>
      </c>
      <c r="AG2959">
        <f t="shared" si="46"/>
        <v>8.1540570193914872E-7</v>
      </c>
    </row>
    <row r="2960" spans="1:33">
      <c r="A2960" t="s">
        <v>160</v>
      </c>
      <c r="B2960" t="s">
        <v>1</v>
      </c>
      <c r="C2960">
        <v>2002</v>
      </c>
      <c r="D2960">
        <v>0</v>
      </c>
      <c r="E2960">
        <v>10.61</v>
      </c>
      <c r="F2960">
        <v>8850</v>
      </c>
      <c r="G2960">
        <v>2750</v>
      </c>
      <c r="H2960">
        <v>0</v>
      </c>
      <c r="I2960">
        <v>0</v>
      </c>
      <c r="J2960">
        <v>2277</v>
      </c>
      <c r="K2960">
        <v>13877</v>
      </c>
      <c r="Z2960" s="24">
        <v>0.1</v>
      </c>
      <c r="AA2960" s="23">
        <v>15934</v>
      </c>
      <c r="AB2960" s="23">
        <v>6568</v>
      </c>
      <c r="AC2960" s="23">
        <v>0</v>
      </c>
      <c r="AD2960" s="23">
        <v>0</v>
      </c>
      <c r="AE2960" s="23">
        <v>0</v>
      </c>
      <c r="AF2960" s="23">
        <v>22502</v>
      </c>
      <c r="AG2960">
        <f t="shared" si="46"/>
        <v>6.1160863683449079E-6</v>
      </c>
    </row>
    <row r="2961" spans="1:33">
      <c r="A2961" t="s">
        <v>160</v>
      </c>
      <c r="B2961" t="s">
        <v>1</v>
      </c>
      <c r="C2961">
        <v>2003</v>
      </c>
      <c r="D2961">
        <v>0</v>
      </c>
      <c r="E2961">
        <v>21.93</v>
      </c>
      <c r="F2961">
        <v>8762</v>
      </c>
      <c r="G2961">
        <v>2819</v>
      </c>
      <c r="H2961">
        <v>0</v>
      </c>
      <c r="I2961">
        <v>0</v>
      </c>
      <c r="J2961">
        <v>0</v>
      </c>
      <c r="K2961">
        <v>11581</v>
      </c>
      <c r="Z2961" s="24">
        <v>0.1</v>
      </c>
      <c r="AA2961" s="23">
        <v>15385</v>
      </c>
      <c r="AB2961" s="23">
        <v>13143</v>
      </c>
      <c r="AC2961" s="23">
        <v>14566</v>
      </c>
      <c r="AD2961" s="23">
        <v>0</v>
      </c>
      <c r="AE2961" s="23">
        <v>90</v>
      </c>
      <c r="AF2961" s="23">
        <v>43184</v>
      </c>
      <c r="AG2961">
        <f t="shared" si="46"/>
        <v>1.1737493277513399E-5</v>
      </c>
    </row>
    <row r="2962" spans="1:33">
      <c r="A2962" t="s">
        <v>160</v>
      </c>
      <c r="B2962" t="s">
        <v>1</v>
      </c>
      <c r="C2962">
        <v>2004</v>
      </c>
      <c r="D2962">
        <v>0</v>
      </c>
      <c r="E2962">
        <v>6.44</v>
      </c>
      <c r="F2962">
        <v>11191</v>
      </c>
      <c r="G2962">
        <v>2780</v>
      </c>
      <c r="H2962">
        <v>0</v>
      </c>
      <c r="I2962">
        <v>0</v>
      </c>
      <c r="J2962">
        <v>0</v>
      </c>
      <c r="K2962">
        <v>13971</v>
      </c>
      <c r="Z2962" s="24">
        <v>0.10009999999999999</v>
      </c>
      <c r="AA2962" s="23">
        <v>1291</v>
      </c>
      <c r="AB2962" s="23">
        <v>0</v>
      </c>
      <c r="AC2962" s="23">
        <v>0</v>
      </c>
      <c r="AD2962" s="23">
        <v>0</v>
      </c>
      <c r="AE2962" s="23">
        <v>0</v>
      </c>
      <c r="AF2962" s="23">
        <v>1291</v>
      </c>
      <c r="AG2962">
        <f t="shared" si="46"/>
        <v>3.5089625373448033E-7</v>
      </c>
    </row>
    <row r="2963" spans="1:33">
      <c r="A2963" t="s">
        <v>160</v>
      </c>
      <c r="B2963" t="s">
        <v>1</v>
      </c>
      <c r="C2963">
        <v>2005</v>
      </c>
      <c r="D2963">
        <v>0</v>
      </c>
      <c r="E2963">
        <v>5.08</v>
      </c>
      <c r="F2963">
        <v>8992</v>
      </c>
      <c r="G2963">
        <v>4072</v>
      </c>
      <c r="H2963">
        <v>0</v>
      </c>
      <c r="I2963">
        <v>0</v>
      </c>
      <c r="J2963">
        <v>0</v>
      </c>
      <c r="K2963">
        <v>13064</v>
      </c>
      <c r="Z2963" s="24">
        <v>0.1002</v>
      </c>
      <c r="AA2963" s="23">
        <v>9970</v>
      </c>
      <c r="AB2963" s="23">
        <v>5884</v>
      </c>
      <c r="AC2963" s="23">
        <v>0</v>
      </c>
      <c r="AD2963" s="23">
        <v>0</v>
      </c>
      <c r="AE2963" s="23">
        <v>457</v>
      </c>
      <c r="AF2963" s="23">
        <v>16311</v>
      </c>
      <c r="AG2963">
        <f t="shared" si="46"/>
        <v>4.4333608014431517E-6</v>
      </c>
    </row>
    <row r="2964" spans="1:33">
      <c r="A2964" t="s">
        <v>160</v>
      </c>
      <c r="B2964" t="s">
        <v>1</v>
      </c>
      <c r="C2964">
        <v>2006</v>
      </c>
      <c r="D2964">
        <v>0</v>
      </c>
      <c r="E2964">
        <v>11.76</v>
      </c>
      <c r="F2964">
        <v>15000</v>
      </c>
      <c r="G2964">
        <v>0</v>
      </c>
      <c r="H2964">
        <v>0</v>
      </c>
      <c r="I2964">
        <v>0</v>
      </c>
      <c r="J2964">
        <v>0</v>
      </c>
      <c r="K2964">
        <v>15000</v>
      </c>
      <c r="Z2964" s="24">
        <v>0.1002</v>
      </c>
      <c r="AA2964" s="23">
        <v>33949</v>
      </c>
      <c r="AB2964" s="23">
        <v>3173</v>
      </c>
      <c r="AC2964" s="23">
        <v>0</v>
      </c>
      <c r="AD2964" s="23">
        <v>0</v>
      </c>
      <c r="AE2964" s="23">
        <v>1347</v>
      </c>
      <c r="AF2964" s="23">
        <v>38469</v>
      </c>
      <c r="AG2964">
        <f t="shared" si="46"/>
        <v>1.0455947315965703E-5</v>
      </c>
    </row>
    <row r="2965" spans="1:33">
      <c r="A2965" t="s">
        <v>161</v>
      </c>
      <c r="B2965" t="s">
        <v>1</v>
      </c>
      <c r="C2965">
        <v>1988</v>
      </c>
      <c r="D2965">
        <v>0</v>
      </c>
      <c r="E2965">
        <v>9.76</v>
      </c>
      <c r="F2965">
        <v>13444</v>
      </c>
      <c r="G2965">
        <v>23407</v>
      </c>
      <c r="H2965">
        <v>0</v>
      </c>
      <c r="I2965">
        <v>0</v>
      </c>
      <c r="J2965">
        <v>0</v>
      </c>
      <c r="K2965">
        <v>36851</v>
      </c>
      <c r="Z2965" s="24">
        <v>0.1003</v>
      </c>
      <c r="AA2965" s="23">
        <v>2035</v>
      </c>
      <c r="AB2965" s="23">
        <v>772</v>
      </c>
      <c r="AC2965" s="23">
        <v>884</v>
      </c>
      <c r="AD2965" s="23">
        <v>0</v>
      </c>
      <c r="AE2965" s="23">
        <v>14021</v>
      </c>
      <c r="AF2965" s="23">
        <v>17712</v>
      </c>
      <c r="AG2965">
        <f t="shared" si="46"/>
        <v>4.8141552642487337E-6</v>
      </c>
    </row>
    <row r="2966" spans="1:33">
      <c r="A2966" t="s">
        <v>161</v>
      </c>
      <c r="B2966" t="s">
        <v>1</v>
      </c>
      <c r="C2966">
        <v>1989</v>
      </c>
      <c r="D2966">
        <v>0</v>
      </c>
      <c r="E2966">
        <v>8.86</v>
      </c>
      <c r="F2966">
        <v>18131</v>
      </c>
      <c r="G2966">
        <v>18944</v>
      </c>
      <c r="H2966">
        <v>0</v>
      </c>
      <c r="I2966">
        <v>0</v>
      </c>
      <c r="J2966">
        <v>0</v>
      </c>
      <c r="K2966">
        <v>37075</v>
      </c>
      <c r="Z2966" s="24">
        <v>0.1003</v>
      </c>
      <c r="AA2966" s="23">
        <v>9274</v>
      </c>
      <c r="AB2966" s="23">
        <v>9431</v>
      </c>
      <c r="AC2966" s="23">
        <v>1288</v>
      </c>
      <c r="AD2966" s="23">
        <v>0</v>
      </c>
      <c r="AE2966" s="23">
        <v>2423</v>
      </c>
      <c r="AF2966" s="23">
        <v>22416</v>
      </c>
      <c r="AG2966">
        <f t="shared" si="46"/>
        <v>6.0927114048893189E-6</v>
      </c>
    </row>
    <row r="2967" spans="1:33">
      <c r="A2967" t="s">
        <v>161</v>
      </c>
      <c r="B2967" t="s">
        <v>1</v>
      </c>
      <c r="C2967">
        <v>1990</v>
      </c>
      <c r="D2967">
        <v>0</v>
      </c>
      <c r="E2967">
        <v>10.79</v>
      </c>
      <c r="F2967">
        <v>18522</v>
      </c>
      <c r="G2967">
        <v>20961</v>
      </c>
      <c r="H2967">
        <v>0</v>
      </c>
      <c r="I2967">
        <v>0</v>
      </c>
      <c r="J2967">
        <v>0</v>
      </c>
      <c r="K2967">
        <v>39483</v>
      </c>
      <c r="Z2967" s="24">
        <v>0.1003</v>
      </c>
      <c r="AA2967" s="23">
        <v>21795</v>
      </c>
      <c r="AB2967" s="23">
        <v>2849</v>
      </c>
      <c r="AC2967" s="23">
        <v>0</v>
      </c>
      <c r="AD2967" s="23">
        <v>0</v>
      </c>
      <c r="AE2967" s="23">
        <v>0</v>
      </c>
      <c r="AF2967" s="23">
        <v>24644</v>
      </c>
      <c r="AG2967">
        <f t="shared" si="46"/>
        <v>6.6982860395294597E-6</v>
      </c>
    </row>
    <row r="2968" spans="1:33">
      <c r="A2968" t="s">
        <v>161</v>
      </c>
      <c r="B2968" t="s">
        <v>1</v>
      </c>
      <c r="C2968">
        <v>1991</v>
      </c>
      <c r="D2968">
        <v>0</v>
      </c>
      <c r="E2968">
        <v>4.91</v>
      </c>
      <c r="F2968">
        <v>19221</v>
      </c>
      <c r="G2968">
        <v>24500</v>
      </c>
      <c r="H2968">
        <v>0</v>
      </c>
      <c r="I2968">
        <v>0</v>
      </c>
      <c r="J2968">
        <v>0</v>
      </c>
      <c r="K2968">
        <v>43721</v>
      </c>
      <c r="Z2968" s="24">
        <v>0.1003</v>
      </c>
      <c r="AA2968" s="23">
        <v>18750</v>
      </c>
      <c r="AB2968" s="23">
        <v>7032</v>
      </c>
      <c r="AC2968" s="23">
        <v>0</v>
      </c>
      <c r="AD2968" s="23">
        <v>0</v>
      </c>
      <c r="AE2968" s="23">
        <v>0</v>
      </c>
      <c r="AF2968" s="23">
        <v>25782</v>
      </c>
      <c r="AG2968">
        <f t="shared" si="46"/>
        <v>7.0075966024650437E-6</v>
      </c>
    </row>
    <row r="2969" spans="1:33">
      <c r="A2969" t="s">
        <v>161</v>
      </c>
      <c r="B2969" t="s">
        <v>1</v>
      </c>
      <c r="C2969">
        <v>1992</v>
      </c>
      <c r="D2969">
        <v>0</v>
      </c>
      <c r="E2969">
        <v>1.5</v>
      </c>
      <c r="F2969">
        <v>19117</v>
      </c>
      <c r="G2969">
        <v>24546</v>
      </c>
      <c r="H2969">
        <v>0</v>
      </c>
      <c r="I2969">
        <v>0</v>
      </c>
      <c r="J2969">
        <v>0</v>
      </c>
      <c r="K2969">
        <v>43663</v>
      </c>
      <c r="Z2969" s="24">
        <v>0.10039999999999999</v>
      </c>
      <c r="AA2969" s="23">
        <v>9658</v>
      </c>
      <c r="AB2969" s="23">
        <v>0</v>
      </c>
      <c r="AC2969" s="23">
        <v>0</v>
      </c>
      <c r="AD2969" s="23">
        <v>0</v>
      </c>
      <c r="AE2969" s="23">
        <v>5293</v>
      </c>
      <c r="AF2969" s="23">
        <v>14951</v>
      </c>
      <c r="AG2969">
        <f t="shared" si="46"/>
        <v>4.063710216564071E-6</v>
      </c>
    </row>
    <row r="2970" spans="1:33">
      <c r="A2970" t="s">
        <v>161</v>
      </c>
      <c r="B2970" t="s">
        <v>1</v>
      </c>
      <c r="C2970">
        <v>1993</v>
      </c>
      <c r="D2970">
        <v>0</v>
      </c>
      <c r="E2970">
        <v>3.74</v>
      </c>
      <c r="F2970">
        <v>19927</v>
      </c>
      <c r="G2970">
        <v>23602</v>
      </c>
      <c r="H2970">
        <v>0</v>
      </c>
      <c r="I2970">
        <v>0</v>
      </c>
      <c r="J2970">
        <v>0</v>
      </c>
      <c r="K2970">
        <v>43529</v>
      </c>
      <c r="Z2970" s="24">
        <v>0.10039999999999999</v>
      </c>
      <c r="AA2970" s="23">
        <v>60989</v>
      </c>
      <c r="AB2970" s="23">
        <v>3964</v>
      </c>
      <c r="AC2970" s="23">
        <v>2527</v>
      </c>
      <c r="AD2970" s="23">
        <v>76</v>
      </c>
      <c r="AE2970" s="23">
        <v>38433</v>
      </c>
      <c r="AF2970" s="23">
        <v>105989</v>
      </c>
      <c r="AG2970">
        <f t="shared" si="46"/>
        <v>2.8808011647609475E-5</v>
      </c>
    </row>
    <row r="2971" spans="1:33">
      <c r="A2971" t="s">
        <v>161</v>
      </c>
      <c r="B2971" t="s">
        <v>1</v>
      </c>
      <c r="C2971">
        <v>1994</v>
      </c>
      <c r="D2971">
        <v>0</v>
      </c>
      <c r="E2971">
        <v>2.12</v>
      </c>
      <c r="F2971">
        <v>22619</v>
      </c>
      <c r="G2971">
        <v>26713</v>
      </c>
      <c r="H2971">
        <v>0</v>
      </c>
      <c r="I2971">
        <v>0</v>
      </c>
      <c r="J2971">
        <v>0</v>
      </c>
      <c r="K2971">
        <v>49332</v>
      </c>
      <c r="Z2971" s="24">
        <v>0.10039999999999999</v>
      </c>
      <c r="AA2971" s="23">
        <v>28530</v>
      </c>
      <c r="AB2971" s="23">
        <v>0</v>
      </c>
      <c r="AC2971" s="23">
        <v>127270</v>
      </c>
      <c r="AD2971" s="23">
        <v>0</v>
      </c>
      <c r="AE2971" s="23">
        <v>0</v>
      </c>
      <c r="AF2971" s="23">
        <v>155800</v>
      </c>
      <c r="AG2971">
        <f t="shared" si="46"/>
        <v>4.2346736120706455E-5</v>
      </c>
    </row>
    <row r="2972" spans="1:33">
      <c r="A2972" t="s">
        <v>161</v>
      </c>
      <c r="B2972" t="s">
        <v>1</v>
      </c>
      <c r="C2972">
        <v>1995</v>
      </c>
      <c r="D2972">
        <v>0</v>
      </c>
      <c r="E2972">
        <v>5.21</v>
      </c>
      <c r="F2972">
        <v>27250</v>
      </c>
      <c r="G2972">
        <v>21835</v>
      </c>
      <c r="H2972">
        <v>0</v>
      </c>
      <c r="I2972">
        <v>0</v>
      </c>
      <c r="J2972">
        <v>0</v>
      </c>
      <c r="K2972">
        <v>49085</v>
      </c>
      <c r="Z2972" s="24">
        <v>0.10060000000000001</v>
      </c>
      <c r="AA2972" s="23">
        <v>44752</v>
      </c>
      <c r="AB2972" s="23">
        <v>5229</v>
      </c>
      <c r="AC2972" s="23">
        <v>0</v>
      </c>
      <c r="AD2972" s="23">
        <v>0</v>
      </c>
      <c r="AE2972" s="23">
        <v>2103</v>
      </c>
      <c r="AF2972" s="23">
        <v>52084</v>
      </c>
      <c r="AG2972">
        <f t="shared" si="46"/>
        <v>1.4156530193266206E-5</v>
      </c>
    </row>
    <row r="2973" spans="1:33">
      <c r="A2973" t="s">
        <v>161</v>
      </c>
      <c r="B2973" t="s">
        <v>1</v>
      </c>
      <c r="C2973">
        <v>1996</v>
      </c>
      <c r="D2973">
        <v>0</v>
      </c>
      <c r="E2973">
        <v>4.25</v>
      </c>
      <c r="F2973">
        <v>23817</v>
      </c>
      <c r="G2973">
        <v>29213</v>
      </c>
      <c r="H2973">
        <v>0</v>
      </c>
      <c r="I2973">
        <v>0</v>
      </c>
      <c r="J2973">
        <v>0</v>
      </c>
      <c r="K2973">
        <v>53030</v>
      </c>
      <c r="Z2973" s="24">
        <v>0.1007</v>
      </c>
      <c r="AA2973" s="23">
        <v>17249</v>
      </c>
      <c r="AB2973" s="23">
        <v>3636</v>
      </c>
      <c r="AC2973" s="23">
        <v>0</v>
      </c>
      <c r="AD2973" s="23">
        <v>58</v>
      </c>
      <c r="AE2973" s="23">
        <v>3872</v>
      </c>
      <c r="AF2973" s="23">
        <v>24815</v>
      </c>
      <c r="AG2973">
        <f t="shared" si="46"/>
        <v>6.7447641645399914E-6</v>
      </c>
    </row>
    <row r="2974" spans="1:33">
      <c r="A2974" t="s">
        <v>161</v>
      </c>
      <c r="B2974" t="s">
        <v>1</v>
      </c>
      <c r="C2974">
        <v>1997</v>
      </c>
      <c r="D2974">
        <v>0</v>
      </c>
      <c r="E2974">
        <v>5.96</v>
      </c>
      <c r="F2974">
        <v>23860</v>
      </c>
      <c r="G2974">
        <v>30620</v>
      </c>
      <c r="H2974">
        <v>0</v>
      </c>
      <c r="I2974">
        <v>0</v>
      </c>
      <c r="J2974">
        <v>0</v>
      </c>
      <c r="K2974">
        <v>54480</v>
      </c>
      <c r="Z2974" s="24">
        <v>0.1007</v>
      </c>
      <c r="AA2974" s="23">
        <v>0</v>
      </c>
      <c r="AB2974" s="23">
        <v>0</v>
      </c>
      <c r="AC2974" s="23">
        <v>34379</v>
      </c>
      <c r="AD2974" s="23">
        <v>0</v>
      </c>
      <c r="AE2974" s="23">
        <v>0</v>
      </c>
      <c r="AF2974" s="23">
        <v>34379</v>
      </c>
      <c r="AG2974">
        <f t="shared" si="46"/>
        <v>9.3442775423219976E-6</v>
      </c>
    </row>
    <row r="2975" spans="1:33">
      <c r="A2975" t="s">
        <v>161</v>
      </c>
      <c r="B2975" t="s">
        <v>1</v>
      </c>
      <c r="C2975">
        <v>1998</v>
      </c>
      <c r="D2975">
        <v>0</v>
      </c>
      <c r="E2975">
        <v>6.65</v>
      </c>
      <c r="F2975">
        <v>24907</v>
      </c>
      <c r="G2975">
        <v>34964</v>
      </c>
      <c r="H2975">
        <v>0</v>
      </c>
      <c r="I2975">
        <v>0</v>
      </c>
      <c r="J2975">
        <v>0</v>
      </c>
      <c r="K2975">
        <v>59871</v>
      </c>
      <c r="Z2975" s="24">
        <v>0.1007</v>
      </c>
      <c r="AA2975" s="23">
        <v>19431</v>
      </c>
      <c r="AB2975" s="23">
        <v>2639</v>
      </c>
      <c r="AC2975" s="23">
        <v>978</v>
      </c>
      <c r="AD2975" s="23">
        <v>57</v>
      </c>
      <c r="AE2975" s="23">
        <v>32207</v>
      </c>
      <c r="AF2975" s="23">
        <v>55312</v>
      </c>
      <c r="AG2975">
        <f t="shared" si="46"/>
        <v>1.503390672855273E-5</v>
      </c>
    </row>
    <row r="2976" spans="1:33">
      <c r="A2976" t="s">
        <v>161</v>
      </c>
      <c r="B2976" t="s">
        <v>1</v>
      </c>
      <c r="C2976">
        <v>1999</v>
      </c>
      <c r="D2976">
        <v>0</v>
      </c>
      <c r="E2976">
        <v>6.08</v>
      </c>
      <c r="F2976">
        <v>26000</v>
      </c>
      <c r="G2976">
        <v>37000</v>
      </c>
      <c r="H2976">
        <v>0</v>
      </c>
      <c r="I2976">
        <v>0</v>
      </c>
      <c r="J2976">
        <v>0</v>
      </c>
      <c r="K2976">
        <v>63000</v>
      </c>
      <c r="Z2976" s="24">
        <v>0.1009</v>
      </c>
      <c r="AA2976" s="23">
        <v>2299</v>
      </c>
      <c r="AB2976" s="23">
        <v>317</v>
      </c>
      <c r="AC2976" s="23">
        <v>31</v>
      </c>
      <c r="AD2976" s="23">
        <v>0</v>
      </c>
      <c r="AE2976" s="23">
        <v>0</v>
      </c>
      <c r="AF2976" s="23">
        <v>2647</v>
      </c>
      <c r="AG2976">
        <f t="shared" si="46"/>
        <v>7.1945963101097548E-7</v>
      </c>
    </row>
    <row r="2977" spans="1:33">
      <c r="A2977" t="s">
        <v>161</v>
      </c>
      <c r="B2977" t="s">
        <v>1</v>
      </c>
      <c r="C2977">
        <v>2000</v>
      </c>
      <c r="D2977">
        <v>0</v>
      </c>
      <c r="E2977">
        <v>4.68</v>
      </c>
      <c r="F2977">
        <v>30068</v>
      </c>
      <c r="G2977">
        <v>41577</v>
      </c>
      <c r="H2977">
        <v>0</v>
      </c>
      <c r="I2977">
        <v>0</v>
      </c>
      <c r="J2977">
        <v>0</v>
      </c>
      <c r="K2977">
        <v>71645</v>
      </c>
      <c r="Z2977" s="24">
        <v>0.10099999999999999</v>
      </c>
      <c r="AA2977" s="23">
        <v>6401</v>
      </c>
      <c r="AB2977" s="23">
        <v>5848</v>
      </c>
      <c r="AC2977" s="23">
        <v>0</v>
      </c>
      <c r="AD2977" s="23">
        <v>0</v>
      </c>
      <c r="AE2977" s="23">
        <v>0</v>
      </c>
      <c r="AF2977" s="23">
        <v>12249</v>
      </c>
      <c r="AG2977">
        <f t="shared" si="46"/>
        <v>3.329301481017544E-6</v>
      </c>
    </row>
    <row r="2978" spans="1:33">
      <c r="A2978" t="s">
        <v>161</v>
      </c>
      <c r="B2978" t="s">
        <v>1</v>
      </c>
      <c r="C2978">
        <v>2001</v>
      </c>
      <c r="D2978">
        <v>0</v>
      </c>
      <c r="E2978">
        <v>6</v>
      </c>
      <c r="F2978">
        <v>31268</v>
      </c>
      <c r="G2978">
        <v>40176</v>
      </c>
      <c r="H2978">
        <v>0</v>
      </c>
      <c r="I2978">
        <v>0</v>
      </c>
      <c r="J2978">
        <v>0</v>
      </c>
      <c r="K2978">
        <v>71444</v>
      </c>
      <c r="Z2978" s="24">
        <v>0.10099999999999999</v>
      </c>
      <c r="AA2978" s="23">
        <v>30754</v>
      </c>
      <c r="AB2978" s="23">
        <v>15850</v>
      </c>
      <c r="AC2978" s="23">
        <v>0</v>
      </c>
      <c r="AD2978" s="23">
        <v>0</v>
      </c>
      <c r="AE2978" s="23">
        <v>0</v>
      </c>
      <c r="AF2978" s="23">
        <v>46604</v>
      </c>
      <c r="AG2978">
        <f t="shared" si="46"/>
        <v>1.2667055777724029E-5</v>
      </c>
    </row>
    <row r="2979" spans="1:33">
      <c r="A2979" t="s">
        <v>161</v>
      </c>
      <c r="B2979" t="s">
        <v>1</v>
      </c>
      <c r="C2979">
        <v>2002</v>
      </c>
      <c r="D2979">
        <v>0</v>
      </c>
      <c r="E2979">
        <v>0.68</v>
      </c>
      <c r="F2979">
        <v>43520</v>
      </c>
      <c r="G2979">
        <v>36527</v>
      </c>
      <c r="H2979">
        <v>0</v>
      </c>
      <c r="I2979">
        <v>0</v>
      </c>
      <c r="J2979">
        <v>0</v>
      </c>
      <c r="K2979">
        <v>80047</v>
      </c>
      <c r="Z2979" s="24">
        <v>0.10099999999999999</v>
      </c>
      <c r="AA2979" s="23">
        <v>1813872</v>
      </c>
      <c r="AB2979" s="23">
        <v>1943056</v>
      </c>
      <c r="AC2979" s="23">
        <v>2918151</v>
      </c>
      <c r="AD2979" s="23">
        <v>36008</v>
      </c>
      <c r="AE2979" s="23">
        <v>86522</v>
      </c>
      <c r="AF2979" s="23">
        <v>6797609</v>
      </c>
      <c r="AG2979">
        <f t="shared" si="46"/>
        <v>1.8476030460509581E-3</v>
      </c>
    </row>
    <row r="2980" spans="1:33">
      <c r="A2980" t="s">
        <v>161</v>
      </c>
      <c r="B2980" t="s">
        <v>1</v>
      </c>
      <c r="C2980">
        <v>2003</v>
      </c>
      <c r="D2980">
        <v>0</v>
      </c>
      <c r="E2980">
        <v>0.12</v>
      </c>
      <c r="F2980">
        <v>38000</v>
      </c>
      <c r="G2980">
        <v>44000</v>
      </c>
      <c r="H2980">
        <v>0</v>
      </c>
      <c r="I2980">
        <v>0</v>
      </c>
      <c r="J2980">
        <v>0</v>
      </c>
      <c r="K2980">
        <v>82000</v>
      </c>
      <c r="Z2980" s="24">
        <v>0.1011</v>
      </c>
      <c r="AA2980" s="23">
        <v>8637</v>
      </c>
      <c r="AB2980" s="23">
        <v>5299</v>
      </c>
      <c r="AC2980" s="23">
        <v>0</v>
      </c>
      <c r="AD2980" s="23">
        <v>71</v>
      </c>
      <c r="AE2980" s="23">
        <v>0</v>
      </c>
      <c r="AF2980" s="23">
        <v>14007</v>
      </c>
      <c r="AG2980">
        <f t="shared" si="46"/>
        <v>3.8071292223538851E-6</v>
      </c>
    </row>
    <row r="2981" spans="1:33">
      <c r="A2981" t="s">
        <v>161</v>
      </c>
      <c r="B2981" t="s">
        <v>1</v>
      </c>
      <c r="C2981">
        <v>2004</v>
      </c>
      <c r="D2981">
        <v>0</v>
      </c>
      <c r="E2981">
        <v>8.5500000000000007</v>
      </c>
      <c r="F2981">
        <v>37194</v>
      </c>
      <c r="G2981">
        <v>34163</v>
      </c>
      <c r="H2981">
        <v>12877</v>
      </c>
      <c r="I2981">
        <v>0</v>
      </c>
      <c r="J2981">
        <v>0</v>
      </c>
      <c r="K2981">
        <v>84234</v>
      </c>
      <c r="Z2981" s="24">
        <v>0.1012</v>
      </c>
      <c r="AA2981" s="23">
        <v>2239</v>
      </c>
      <c r="AB2981" s="23">
        <v>2159</v>
      </c>
      <c r="AC2981" s="23">
        <v>19259</v>
      </c>
      <c r="AD2981" s="23">
        <v>0</v>
      </c>
      <c r="AE2981" s="23">
        <v>0</v>
      </c>
      <c r="AF2981" s="23">
        <v>23657</v>
      </c>
      <c r="AG2981">
        <f t="shared" si="46"/>
        <v>6.4300175635914803E-6</v>
      </c>
    </row>
    <row r="2982" spans="1:33">
      <c r="A2982" t="s">
        <v>161</v>
      </c>
      <c r="B2982" t="s">
        <v>1</v>
      </c>
      <c r="C2982">
        <v>2005</v>
      </c>
      <c r="D2982">
        <v>0</v>
      </c>
      <c r="E2982">
        <v>8.69</v>
      </c>
      <c r="F2982">
        <v>38491</v>
      </c>
      <c r="G2982">
        <v>45700</v>
      </c>
      <c r="H2982">
        <v>3484</v>
      </c>
      <c r="I2982">
        <v>0</v>
      </c>
      <c r="J2982">
        <v>0</v>
      </c>
      <c r="K2982">
        <v>87675</v>
      </c>
      <c r="Z2982" s="24">
        <v>0.1012</v>
      </c>
      <c r="AA2982" s="23">
        <v>38111</v>
      </c>
      <c r="AB2982" s="23">
        <v>2983</v>
      </c>
      <c r="AC2982" s="23">
        <v>2110</v>
      </c>
      <c r="AD2982" s="23">
        <v>0</v>
      </c>
      <c r="AE2982" s="23">
        <v>0</v>
      </c>
      <c r="AF2982" s="23">
        <v>43204</v>
      </c>
      <c r="AG2982">
        <f t="shared" si="46"/>
        <v>1.1742929315526327E-5</v>
      </c>
    </row>
    <row r="2983" spans="1:33">
      <c r="A2983" t="s">
        <v>161</v>
      </c>
      <c r="B2983" t="s">
        <v>1</v>
      </c>
      <c r="C2983">
        <v>2006</v>
      </c>
      <c r="D2983">
        <v>0</v>
      </c>
      <c r="E2983">
        <v>6.84</v>
      </c>
      <c r="F2983">
        <v>40927</v>
      </c>
      <c r="G2983">
        <v>37838</v>
      </c>
      <c r="H2983">
        <v>19766</v>
      </c>
      <c r="I2983">
        <v>0</v>
      </c>
      <c r="J2983">
        <v>0</v>
      </c>
      <c r="K2983">
        <v>98531</v>
      </c>
      <c r="Z2983" s="24">
        <v>0.1012</v>
      </c>
      <c r="AA2983" s="23">
        <v>42922</v>
      </c>
      <c r="AB2983" s="23">
        <v>8420</v>
      </c>
      <c r="AC2983" s="23">
        <v>27279</v>
      </c>
      <c r="AD2983" s="23">
        <v>0</v>
      </c>
      <c r="AE2983" s="23">
        <v>0</v>
      </c>
      <c r="AF2983" s="23">
        <v>78621</v>
      </c>
      <c r="AG2983">
        <f t="shared" si="46"/>
        <v>2.1369337230719269E-5</v>
      </c>
    </row>
    <row r="2984" spans="1:33">
      <c r="A2984" t="s">
        <v>162</v>
      </c>
      <c r="B2984" t="s">
        <v>1</v>
      </c>
      <c r="C2984">
        <v>1988</v>
      </c>
      <c r="D2984">
        <v>0</v>
      </c>
      <c r="E2984">
        <v>5.84</v>
      </c>
      <c r="F2984">
        <v>263865</v>
      </c>
      <c r="G2984">
        <v>39257</v>
      </c>
      <c r="H2984">
        <v>0</v>
      </c>
      <c r="I2984">
        <v>348</v>
      </c>
      <c r="J2984">
        <v>23245</v>
      </c>
      <c r="K2984">
        <v>326715</v>
      </c>
      <c r="Z2984" s="24">
        <v>0.1012</v>
      </c>
      <c r="AA2984" s="23">
        <v>136452</v>
      </c>
      <c r="AB2984" s="23">
        <v>62272</v>
      </c>
      <c r="AC2984" s="23">
        <v>20495</v>
      </c>
      <c r="AD2984" s="23">
        <v>650</v>
      </c>
      <c r="AE2984" s="23">
        <v>16190</v>
      </c>
      <c r="AF2984" s="23">
        <v>236059</v>
      </c>
      <c r="AG2984">
        <f t="shared" si="46"/>
        <v>6.4161284864684505E-5</v>
      </c>
    </row>
    <row r="2985" spans="1:33">
      <c r="A2985" t="s">
        <v>162</v>
      </c>
      <c r="B2985" t="s">
        <v>1</v>
      </c>
      <c r="C2985">
        <v>1989</v>
      </c>
      <c r="D2985">
        <v>0</v>
      </c>
      <c r="E2985">
        <v>5.34</v>
      </c>
      <c r="F2985">
        <v>281679</v>
      </c>
      <c r="G2985">
        <v>41948</v>
      </c>
      <c r="H2985">
        <v>0</v>
      </c>
      <c r="I2985">
        <v>358</v>
      </c>
      <c r="J2985">
        <v>25840</v>
      </c>
      <c r="K2985">
        <v>349825</v>
      </c>
      <c r="Z2985" s="24">
        <v>0.1013</v>
      </c>
      <c r="AA2985" s="23">
        <v>2270</v>
      </c>
      <c r="AB2985" s="23">
        <v>319</v>
      </c>
      <c r="AC2985" s="23">
        <v>37</v>
      </c>
      <c r="AD2985" s="23">
        <v>0</v>
      </c>
      <c r="AE2985" s="23">
        <v>0</v>
      </c>
      <c r="AF2985" s="23">
        <v>2626</v>
      </c>
      <c r="AG2985">
        <f t="shared" si="46"/>
        <v>7.1375179109740146E-7</v>
      </c>
    </row>
    <row r="2986" spans="1:33">
      <c r="A2986" t="s">
        <v>162</v>
      </c>
      <c r="B2986" t="s">
        <v>1</v>
      </c>
      <c r="C2986">
        <v>1990</v>
      </c>
      <c r="D2986">
        <v>0</v>
      </c>
      <c r="E2986">
        <v>7.32</v>
      </c>
      <c r="F2986">
        <v>291715</v>
      </c>
      <c r="G2986">
        <v>61371</v>
      </c>
      <c r="H2986">
        <v>3222</v>
      </c>
      <c r="I2986">
        <v>366</v>
      </c>
      <c r="J2986">
        <v>3311</v>
      </c>
      <c r="K2986">
        <v>359985</v>
      </c>
      <c r="Z2986" s="24">
        <v>0.1013</v>
      </c>
      <c r="AA2986" s="23">
        <v>1826622</v>
      </c>
      <c r="AB2986" s="23">
        <v>2090074</v>
      </c>
      <c r="AC2986" s="23">
        <v>1294894</v>
      </c>
      <c r="AD2986" s="23">
        <v>34033</v>
      </c>
      <c r="AE2986" s="23">
        <v>80855</v>
      </c>
      <c r="AF2986" s="23">
        <v>5326478</v>
      </c>
      <c r="AG2986">
        <f t="shared" si="46"/>
        <v>1.4477468441511441E-3</v>
      </c>
    </row>
    <row r="2987" spans="1:33">
      <c r="A2987" t="s">
        <v>162</v>
      </c>
      <c r="B2987" t="s">
        <v>1</v>
      </c>
      <c r="C2987">
        <v>1991</v>
      </c>
      <c r="D2987">
        <v>0</v>
      </c>
      <c r="E2987">
        <v>4.0199999999999996</v>
      </c>
      <c r="F2987">
        <v>306495</v>
      </c>
      <c r="G2987">
        <v>58064</v>
      </c>
      <c r="H2987">
        <v>3290</v>
      </c>
      <c r="I2987">
        <v>382</v>
      </c>
      <c r="J2987">
        <v>19281</v>
      </c>
      <c r="K2987">
        <v>387512</v>
      </c>
      <c r="Z2987" s="24">
        <v>0.1014</v>
      </c>
      <c r="AA2987" s="23">
        <v>2030177</v>
      </c>
      <c r="AB2987" s="23">
        <v>2398350</v>
      </c>
      <c r="AC2987" s="23">
        <v>419587</v>
      </c>
      <c r="AD2987" s="23">
        <v>0</v>
      </c>
      <c r="AE2987" s="23">
        <v>51856</v>
      </c>
      <c r="AF2987" s="23">
        <v>4899970</v>
      </c>
      <c r="AG2987">
        <f t="shared" si="46"/>
        <v>1.3318211591102568E-3</v>
      </c>
    </row>
    <row r="2988" spans="1:33">
      <c r="A2988" t="s">
        <v>162</v>
      </c>
      <c r="B2988" t="s">
        <v>1</v>
      </c>
      <c r="C2988">
        <v>1992</v>
      </c>
      <c r="D2988">
        <v>0</v>
      </c>
      <c r="E2988">
        <v>6.77</v>
      </c>
      <c r="F2988">
        <v>291931</v>
      </c>
      <c r="G2988">
        <v>41621</v>
      </c>
      <c r="H2988">
        <v>15311</v>
      </c>
      <c r="I2988">
        <v>0</v>
      </c>
      <c r="J2988">
        <v>25797</v>
      </c>
      <c r="K2988">
        <v>374660</v>
      </c>
      <c r="Z2988" s="24">
        <v>0.10150000000000001</v>
      </c>
      <c r="AA2988" s="23">
        <v>39600</v>
      </c>
      <c r="AB2988" s="23">
        <v>4100</v>
      </c>
      <c r="AC2988" s="23">
        <v>0</v>
      </c>
      <c r="AD2988" s="23">
        <v>0</v>
      </c>
      <c r="AE2988" s="23">
        <v>1485</v>
      </c>
      <c r="AF2988" s="23">
        <v>45185</v>
      </c>
      <c r="AG2988">
        <f t="shared" si="46"/>
        <v>1.2281368880706811E-5</v>
      </c>
    </row>
    <row r="2989" spans="1:33">
      <c r="A2989" t="s">
        <v>162</v>
      </c>
      <c r="B2989" t="s">
        <v>1</v>
      </c>
      <c r="C2989">
        <v>1993</v>
      </c>
      <c r="D2989">
        <v>0</v>
      </c>
      <c r="E2989">
        <v>4.05</v>
      </c>
      <c r="F2989">
        <v>325195</v>
      </c>
      <c r="G2989">
        <v>52033</v>
      </c>
      <c r="H2989">
        <v>14504</v>
      </c>
      <c r="I2989">
        <v>0</v>
      </c>
      <c r="J2989">
        <v>25501</v>
      </c>
      <c r="K2989">
        <v>417233</v>
      </c>
      <c r="Z2989" s="24">
        <v>0.10150000000000001</v>
      </c>
      <c r="AA2989" s="23">
        <v>88358</v>
      </c>
      <c r="AB2989" s="23">
        <v>18610</v>
      </c>
      <c r="AC2989" s="23">
        <v>10084</v>
      </c>
      <c r="AD2989" s="23">
        <v>0</v>
      </c>
      <c r="AE2989" s="23">
        <v>8669</v>
      </c>
      <c r="AF2989" s="23">
        <v>125721</v>
      </c>
      <c r="AG2989">
        <f t="shared" si="46"/>
        <v>3.41712067511639E-5</v>
      </c>
    </row>
    <row r="2990" spans="1:33">
      <c r="A2990" t="s">
        <v>162</v>
      </c>
      <c r="B2990" t="s">
        <v>1</v>
      </c>
      <c r="C2990">
        <v>1994</v>
      </c>
      <c r="D2990">
        <v>0</v>
      </c>
      <c r="E2990">
        <v>5.23</v>
      </c>
      <c r="F2990">
        <v>321746</v>
      </c>
      <c r="G2990">
        <v>68351</v>
      </c>
      <c r="H2990">
        <v>4784</v>
      </c>
      <c r="I2990">
        <v>0</v>
      </c>
      <c r="J2990">
        <v>22776</v>
      </c>
      <c r="K2990">
        <v>417657</v>
      </c>
      <c r="Z2990" s="24">
        <v>0.1017</v>
      </c>
      <c r="AA2990" s="23">
        <v>2247</v>
      </c>
      <c r="AB2990" s="23">
        <v>21077</v>
      </c>
      <c r="AC2990" s="23">
        <v>59</v>
      </c>
      <c r="AD2990" s="23">
        <v>0</v>
      </c>
      <c r="AE2990" s="23">
        <v>0</v>
      </c>
      <c r="AF2990" s="23">
        <v>23383</v>
      </c>
      <c r="AG2990">
        <f t="shared" si="46"/>
        <v>6.3555438428143713E-6</v>
      </c>
    </row>
    <row r="2991" spans="1:33">
      <c r="A2991" t="s">
        <v>162</v>
      </c>
      <c r="B2991" t="s">
        <v>1</v>
      </c>
      <c r="C2991">
        <v>1995</v>
      </c>
      <c r="D2991">
        <v>0</v>
      </c>
      <c r="E2991">
        <v>4.71</v>
      </c>
      <c r="F2991">
        <v>327408</v>
      </c>
      <c r="G2991">
        <v>69965</v>
      </c>
      <c r="H2991">
        <v>5083</v>
      </c>
      <c r="I2991">
        <v>0</v>
      </c>
      <c r="J2991">
        <v>23971</v>
      </c>
      <c r="K2991">
        <v>426427</v>
      </c>
      <c r="Z2991" s="24">
        <v>0.1018</v>
      </c>
      <c r="AA2991" s="23">
        <v>18857</v>
      </c>
      <c r="AB2991" s="23">
        <v>32394</v>
      </c>
      <c r="AC2991" s="23">
        <v>1024</v>
      </c>
      <c r="AD2991" s="23">
        <v>0</v>
      </c>
      <c r="AE2991" s="23">
        <v>0</v>
      </c>
      <c r="AF2991" s="23">
        <v>52275</v>
      </c>
      <c r="AG2991">
        <f t="shared" si="46"/>
        <v>1.4208444356289666E-5</v>
      </c>
    </row>
    <row r="2992" spans="1:33">
      <c r="A2992" t="s">
        <v>162</v>
      </c>
      <c r="B2992" t="s">
        <v>1</v>
      </c>
      <c r="C2992">
        <v>1996</v>
      </c>
      <c r="D2992">
        <v>0</v>
      </c>
      <c r="E2992">
        <v>5.44</v>
      </c>
      <c r="F2992">
        <v>351495</v>
      </c>
      <c r="G2992">
        <v>71893</v>
      </c>
      <c r="H2992">
        <v>5615</v>
      </c>
      <c r="I2992">
        <v>0</v>
      </c>
      <c r="J2992">
        <v>25442</v>
      </c>
      <c r="K2992">
        <v>454445</v>
      </c>
      <c r="Z2992" s="24">
        <v>0.1018</v>
      </c>
      <c r="AA2992" s="23">
        <v>40486</v>
      </c>
      <c r="AB2992" s="23">
        <v>6556</v>
      </c>
      <c r="AC2992" s="23">
        <v>6767</v>
      </c>
      <c r="AD2992" s="23">
        <v>11</v>
      </c>
      <c r="AE2992" s="23">
        <v>6018</v>
      </c>
      <c r="AF2992" s="23">
        <v>59838</v>
      </c>
      <c r="AG2992">
        <f t="shared" si="46"/>
        <v>1.6264082130878259E-5</v>
      </c>
    </row>
    <row r="2993" spans="1:33">
      <c r="A2993" t="s">
        <v>162</v>
      </c>
      <c r="B2993" t="s">
        <v>1</v>
      </c>
      <c r="C2993">
        <v>1997</v>
      </c>
      <c r="D2993">
        <v>0</v>
      </c>
      <c r="E2993">
        <v>3.71</v>
      </c>
      <c r="F2993">
        <v>354540</v>
      </c>
      <c r="G2993">
        <v>72443</v>
      </c>
      <c r="H2993">
        <v>6306</v>
      </c>
      <c r="I2993">
        <v>0</v>
      </c>
      <c r="J2993">
        <v>25058</v>
      </c>
      <c r="K2993">
        <v>458347</v>
      </c>
      <c r="Z2993" s="24">
        <v>0.1018</v>
      </c>
      <c r="AA2993" s="23">
        <v>17083</v>
      </c>
      <c r="AB2993" s="23">
        <v>42156</v>
      </c>
      <c r="AC2993" s="23">
        <v>0</v>
      </c>
      <c r="AD2993" s="23">
        <v>43</v>
      </c>
      <c r="AE2993" s="23">
        <v>2693</v>
      </c>
      <c r="AF2993" s="23">
        <v>61975</v>
      </c>
      <c r="AG2993">
        <f t="shared" si="46"/>
        <v>1.684492279255958E-5</v>
      </c>
    </row>
    <row r="2994" spans="1:33">
      <c r="A2994" t="s">
        <v>162</v>
      </c>
      <c r="B2994" t="s">
        <v>1</v>
      </c>
      <c r="C2994">
        <v>1998</v>
      </c>
      <c r="D2994">
        <v>0</v>
      </c>
      <c r="E2994">
        <v>4.41</v>
      </c>
      <c r="F2994">
        <v>369032</v>
      </c>
      <c r="G2994">
        <v>94820</v>
      </c>
      <c r="H2994">
        <v>4166</v>
      </c>
      <c r="I2994">
        <v>0</v>
      </c>
      <c r="J2994">
        <v>0</v>
      </c>
      <c r="K2994">
        <v>468018</v>
      </c>
      <c r="Z2994" s="24">
        <v>0.1018</v>
      </c>
      <c r="AA2994" s="23">
        <v>26709</v>
      </c>
      <c r="AB2994" s="23">
        <v>14735</v>
      </c>
      <c r="AC2994" s="23">
        <v>1620</v>
      </c>
      <c r="AD2994" s="23">
        <v>39</v>
      </c>
      <c r="AE2994" s="23">
        <v>112640</v>
      </c>
      <c r="AF2994" s="23">
        <v>155743</v>
      </c>
      <c r="AG2994">
        <f t="shared" si="46"/>
        <v>4.2331243412369611E-5</v>
      </c>
    </row>
    <row r="2995" spans="1:33">
      <c r="A2995" t="s">
        <v>162</v>
      </c>
      <c r="B2995" t="s">
        <v>1</v>
      </c>
      <c r="C2995">
        <v>1999</v>
      </c>
      <c r="D2995">
        <v>0</v>
      </c>
      <c r="E2995">
        <v>6.75</v>
      </c>
      <c r="F2995">
        <v>371970</v>
      </c>
      <c r="G2995">
        <v>100624</v>
      </c>
      <c r="H2995">
        <v>6813</v>
      </c>
      <c r="I2995">
        <v>0</v>
      </c>
      <c r="J2995">
        <v>0</v>
      </c>
      <c r="K2995">
        <v>479407</v>
      </c>
      <c r="Z2995" s="24">
        <v>0.10189999999999999</v>
      </c>
      <c r="AA2995" s="23">
        <v>27613</v>
      </c>
      <c r="AB2995" s="23">
        <v>17536</v>
      </c>
      <c r="AC2995" s="23">
        <v>816</v>
      </c>
      <c r="AD2995" s="23">
        <v>0</v>
      </c>
      <c r="AE2995" s="23">
        <v>0</v>
      </c>
      <c r="AF2995" s="23">
        <v>45965</v>
      </c>
      <c r="AG2995">
        <f t="shared" si="46"/>
        <v>1.2493374363210989E-5</v>
      </c>
    </row>
    <row r="2996" spans="1:33">
      <c r="A2996" t="s">
        <v>162</v>
      </c>
      <c r="B2996" t="s">
        <v>1</v>
      </c>
      <c r="C2996">
        <v>2000</v>
      </c>
      <c r="D2996">
        <v>0</v>
      </c>
      <c r="E2996">
        <v>3.12</v>
      </c>
      <c r="F2996">
        <v>390229</v>
      </c>
      <c r="G2996">
        <v>106221</v>
      </c>
      <c r="H2996">
        <v>6364</v>
      </c>
      <c r="I2996">
        <v>0</v>
      </c>
      <c r="J2996">
        <v>0</v>
      </c>
      <c r="K2996">
        <v>502814</v>
      </c>
      <c r="Z2996" s="24">
        <v>0.10189999999999999</v>
      </c>
      <c r="AA2996" s="23">
        <v>33490</v>
      </c>
      <c r="AB2996" s="23">
        <v>22858</v>
      </c>
      <c r="AC2996" s="23">
        <v>23256</v>
      </c>
      <c r="AD2996" s="23">
        <v>881</v>
      </c>
      <c r="AE2996" s="23">
        <v>1770</v>
      </c>
      <c r="AF2996" s="23">
        <v>82255</v>
      </c>
      <c r="AG2996">
        <f t="shared" si="46"/>
        <v>2.2357065337668225E-5</v>
      </c>
    </row>
    <row r="2997" spans="1:33">
      <c r="A2997" t="s">
        <v>162</v>
      </c>
      <c r="B2997" t="s">
        <v>1</v>
      </c>
      <c r="C2997">
        <v>2001</v>
      </c>
      <c r="D2997">
        <v>0</v>
      </c>
      <c r="E2997">
        <v>3.56</v>
      </c>
      <c r="F2997">
        <v>366287</v>
      </c>
      <c r="G2997">
        <v>102555</v>
      </c>
      <c r="H2997">
        <v>6716</v>
      </c>
      <c r="I2997">
        <v>0</v>
      </c>
      <c r="J2997">
        <v>0</v>
      </c>
      <c r="K2997">
        <v>475558</v>
      </c>
      <c r="Z2997" s="24">
        <v>0.10189999999999999</v>
      </c>
      <c r="AA2997" s="23">
        <v>46352</v>
      </c>
      <c r="AB2997" s="23">
        <v>16093</v>
      </c>
      <c r="AC2997" s="23">
        <v>12301</v>
      </c>
      <c r="AD2997" s="23">
        <v>97</v>
      </c>
      <c r="AE2997" s="23">
        <v>12734</v>
      </c>
      <c r="AF2997" s="23">
        <v>87577</v>
      </c>
      <c r="AG2997">
        <f t="shared" si="46"/>
        <v>2.3803595052908273E-5</v>
      </c>
    </row>
    <row r="2998" spans="1:33">
      <c r="A2998" t="s">
        <v>162</v>
      </c>
      <c r="B2998" t="s">
        <v>1</v>
      </c>
      <c r="C2998">
        <v>2002</v>
      </c>
      <c r="D2998">
        <v>0</v>
      </c>
      <c r="E2998">
        <v>4.2699999999999996</v>
      </c>
      <c r="F2998">
        <v>370458</v>
      </c>
      <c r="G2998">
        <v>110733</v>
      </c>
      <c r="H2998">
        <v>7198</v>
      </c>
      <c r="I2998">
        <v>0</v>
      </c>
      <c r="J2998">
        <v>0</v>
      </c>
      <c r="K2998">
        <v>488389</v>
      </c>
      <c r="Z2998" s="24">
        <v>0.10199999999999999</v>
      </c>
      <c r="AA2998" s="23">
        <v>1900</v>
      </c>
      <c r="AB2998" s="23">
        <v>300</v>
      </c>
      <c r="AC2998" s="23">
        <v>0</v>
      </c>
      <c r="AD2998" s="23">
        <v>0</v>
      </c>
      <c r="AE2998" s="23">
        <v>0</v>
      </c>
      <c r="AF2998" s="23">
        <v>2200</v>
      </c>
      <c r="AG2998">
        <f t="shared" si="46"/>
        <v>5.9796418142204233E-7</v>
      </c>
    </row>
    <row r="2999" spans="1:33">
      <c r="A2999" t="s">
        <v>162</v>
      </c>
      <c r="B2999" t="s">
        <v>1</v>
      </c>
      <c r="C2999">
        <v>2003</v>
      </c>
      <c r="D2999">
        <v>0</v>
      </c>
      <c r="E2999">
        <v>4.9000000000000004</v>
      </c>
      <c r="F2999">
        <v>370521</v>
      </c>
      <c r="G2999">
        <v>113907</v>
      </c>
      <c r="H2999">
        <v>7478</v>
      </c>
      <c r="I2999">
        <v>0</v>
      </c>
      <c r="J2999">
        <v>0</v>
      </c>
      <c r="K2999">
        <v>491906</v>
      </c>
      <c r="Z2999" s="24">
        <v>0.10199999999999999</v>
      </c>
      <c r="AA2999" s="23">
        <v>1900</v>
      </c>
      <c r="AB2999" s="23">
        <v>300</v>
      </c>
      <c r="AC2999" s="23">
        <v>0</v>
      </c>
      <c r="AD2999" s="23">
        <v>0</v>
      </c>
      <c r="AE2999" s="23">
        <v>0</v>
      </c>
      <c r="AF2999" s="23">
        <v>2200</v>
      </c>
      <c r="AG2999">
        <f t="shared" si="46"/>
        <v>5.9796418142204233E-7</v>
      </c>
    </row>
    <row r="3000" spans="1:33">
      <c r="A3000" t="s">
        <v>162</v>
      </c>
      <c r="B3000" t="s">
        <v>1</v>
      </c>
      <c r="C3000">
        <v>2004</v>
      </c>
      <c r="D3000">
        <v>0</v>
      </c>
      <c r="E3000">
        <v>4.68</v>
      </c>
      <c r="F3000">
        <v>377890</v>
      </c>
      <c r="G3000">
        <v>117547</v>
      </c>
      <c r="H3000">
        <v>7541</v>
      </c>
      <c r="I3000">
        <v>0</v>
      </c>
      <c r="J3000">
        <v>0</v>
      </c>
      <c r="K3000">
        <v>502978</v>
      </c>
      <c r="Z3000" s="24">
        <v>0.10210000000000001</v>
      </c>
      <c r="AA3000" s="23">
        <v>12469</v>
      </c>
      <c r="AB3000" s="23">
        <v>8011</v>
      </c>
      <c r="AC3000" s="23">
        <v>354</v>
      </c>
      <c r="AD3000" s="23">
        <v>0</v>
      </c>
      <c r="AE3000" s="23">
        <v>0</v>
      </c>
      <c r="AF3000" s="23">
        <v>20834</v>
      </c>
      <c r="AG3000">
        <f t="shared" si="46"/>
        <v>5.6627207980667414E-6</v>
      </c>
    </row>
    <row r="3001" spans="1:33">
      <c r="A3001" t="s">
        <v>162</v>
      </c>
      <c r="B3001" t="s">
        <v>1</v>
      </c>
      <c r="C3001">
        <v>2005</v>
      </c>
      <c r="D3001">
        <v>0</v>
      </c>
      <c r="E3001">
        <v>4.41</v>
      </c>
      <c r="F3001">
        <v>386574</v>
      </c>
      <c r="G3001">
        <v>124368</v>
      </c>
      <c r="H3001">
        <v>7538</v>
      </c>
      <c r="I3001">
        <v>0</v>
      </c>
      <c r="J3001">
        <v>0</v>
      </c>
      <c r="K3001">
        <v>518480</v>
      </c>
      <c r="Z3001" s="24">
        <v>0.10210000000000001</v>
      </c>
      <c r="AA3001" s="23">
        <v>31073</v>
      </c>
      <c r="AB3001" s="23">
        <v>15618</v>
      </c>
      <c r="AC3001" s="23">
        <v>16</v>
      </c>
      <c r="AD3001" s="23">
        <v>342</v>
      </c>
      <c r="AE3001" s="23">
        <v>1837</v>
      </c>
      <c r="AF3001" s="23">
        <v>48886</v>
      </c>
      <c r="AG3001">
        <f t="shared" si="46"/>
        <v>1.3287307714999074E-5</v>
      </c>
    </row>
    <row r="3002" spans="1:33">
      <c r="A3002" t="s">
        <v>162</v>
      </c>
      <c r="B3002" t="s">
        <v>1</v>
      </c>
      <c r="C3002">
        <v>2006</v>
      </c>
      <c r="D3002">
        <v>0</v>
      </c>
      <c r="E3002">
        <v>3.85</v>
      </c>
      <c r="F3002">
        <v>402562</v>
      </c>
      <c r="G3002">
        <v>128601</v>
      </c>
      <c r="H3002">
        <v>7691</v>
      </c>
      <c r="I3002">
        <v>0</v>
      </c>
      <c r="J3002">
        <v>0</v>
      </c>
      <c r="K3002">
        <v>538854</v>
      </c>
      <c r="Z3002" s="24">
        <v>0.1023</v>
      </c>
      <c r="AA3002" s="23">
        <v>30891</v>
      </c>
      <c r="AB3002" s="23">
        <v>3275</v>
      </c>
      <c r="AC3002" s="23">
        <v>4326</v>
      </c>
      <c r="AD3002" s="23">
        <v>8</v>
      </c>
      <c r="AE3002" s="23">
        <v>0</v>
      </c>
      <c r="AF3002" s="23">
        <v>38500</v>
      </c>
      <c r="AG3002">
        <f t="shared" si="46"/>
        <v>1.0464373174885741E-5</v>
      </c>
    </row>
    <row r="3003" spans="1:33">
      <c r="A3003" t="s">
        <v>163</v>
      </c>
      <c r="B3003" t="s">
        <v>1</v>
      </c>
      <c r="C3003">
        <v>1988</v>
      </c>
      <c r="D3003">
        <v>0</v>
      </c>
      <c r="E3003">
        <v>0</v>
      </c>
      <c r="F3003">
        <v>8150</v>
      </c>
      <c r="G3003">
        <v>4239</v>
      </c>
      <c r="H3003">
        <v>13240</v>
      </c>
      <c r="I3003">
        <v>0</v>
      </c>
      <c r="J3003">
        <v>0</v>
      </c>
      <c r="K3003">
        <v>25629</v>
      </c>
      <c r="Z3003" s="24">
        <v>0.1023</v>
      </c>
      <c r="AA3003" s="23">
        <v>50407</v>
      </c>
      <c r="AB3003" s="23">
        <v>5274</v>
      </c>
      <c r="AC3003" s="23">
        <v>3934</v>
      </c>
      <c r="AD3003" s="23">
        <v>0</v>
      </c>
      <c r="AE3003" s="23">
        <v>0</v>
      </c>
      <c r="AF3003" s="23">
        <v>59615</v>
      </c>
      <c r="AG3003">
        <f t="shared" si="46"/>
        <v>1.6203470307034115E-5</v>
      </c>
    </row>
    <row r="3004" spans="1:33">
      <c r="A3004" t="s">
        <v>163</v>
      </c>
      <c r="B3004" t="s">
        <v>1</v>
      </c>
      <c r="C3004">
        <v>1989</v>
      </c>
      <c r="D3004">
        <v>0</v>
      </c>
      <c r="E3004">
        <v>0</v>
      </c>
      <c r="F3004">
        <v>8399</v>
      </c>
      <c r="G3004">
        <v>4079</v>
      </c>
      <c r="H3004">
        <v>14538</v>
      </c>
      <c r="I3004">
        <v>0</v>
      </c>
      <c r="J3004">
        <v>0</v>
      </c>
      <c r="K3004">
        <v>27016</v>
      </c>
      <c r="Z3004" s="24">
        <v>0.1023</v>
      </c>
      <c r="AA3004" s="23">
        <v>50246</v>
      </c>
      <c r="AB3004" s="23">
        <v>38476</v>
      </c>
      <c r="AC3004" s="23">
        <v>44368</v>
      </c>
      <c r="AD3004" s="23">
        <v>0</v>
      </c>
      <c r="AE3004" s="23">
        <v>0</v>
      </c>
      <c r="AF3004" s="23">
        <v>133090</v>
      </c>
      <c r="AG3004">
        <f t="shared" si="46"/>
        <v>3.6174114957027102E-5</v>
      </c>
    </row>
    <row r="3005" spans="1:33">
      <c r="A3005" t="s">
        <v>163</v>
      </c>
      <c r="B3005" t="s">
        <v>1</v>
      </c>
      <c r="C3005">
        <v>1990</v>
      </c>
      <c r="D3005">
        <v>0</v>
      </c>
      <c r="E3005">
        <v>0</v>
      </c>
      <c r="F3005">
        <v>9534</v>
      </c>
      <c r="G3005">
        <v>3165</v>
      </c>
      <c r="H3005">
        <v>15086</v>
      </c>
      <c r="I3005">
        <v>0</v>
      </c>
      <c r="J3005">
        <v>0</v>
      </c>
      <c r="K3005">
        <v>27785</v>
      </c>
      <c r="Z3005" s="24">
        <v>0.1024</v>
      </c>
      <c r="AA3005" s="23">
        <v>8564</v>
      </c>
      <c r="AB3005" s="23">
        <v>16869</v>
      </c>
      <c r="AC3005" s="23">
        <v>840</v>
      </c>
      <c r="AD3005" s="23">
        <v>0</v>
      </c>
      <c r="AE3005" s="23">
        <v>0</v>
      </c>
      <c r="AF3005" s="23">
        <v>26273</v>
      </c>
      <c r="AG3005">
        <f t="shared" si="46"/>
        <v>7.1410513356824175E-6</v>
      </c>
    </row>
    <row r="3006" spans="1:33">
      <c r="A3006" t="s">
        <v>163</v>
      </c>
      <c r="B3006" t="s">
        <v>1</v>
      </c>
      <c r="C3006">
        <v>1991</v>
      </c>
      <c r="D3006">
        <v>0</v>
      </c>
      <c r="E3006">
        <v>0</v>
      </c>
      <c r="F3006">
        <v>11341</v>
      </c>
      <c r="G3006">
        <v>4900</v>
      </c>
      <c r="H3006">
        <v>10775</v>
      </c>
      <c r="I3006">
        <v>0</v>
      </c>
      <c r="J3006">
        <v>0</v>
      </c>
      <c r="K3006">
        <v>27016</v>
      </c>
      <c r="Z3006" s="24">
        <v>0.1024</v>
      </c>
      <c r="AA3006" s="23">
        <v>46912</v>
      </c>
      <c r="AB3006" s="23">
        <v>15281</v>
      </c>
      <c r="AC3006" s="23">
        <v>26592</v>
      </c>
      <c r="AD3006" s="23">
        <v>0</v>
      </c>
      <c r="AE3006" s="23">
        <v>0</v>
      </c>
      <c r="AF3006" s="23">
        <v>88785</v>
      </c>
      <c r="AG3006">
        <f t="shared" si="46"/>
        <v>2.4131931748889106E-5</v>
      </c>
    </row>
    <row r="3007" spans="1:33">
      <c r="A3007" t="s">
        <v>163</v>
      </c>
      <c r="B3007" t="s">
        <v>1</v>
      </c>
      <c r="C3007">
        <v>1992</v>
      </c>
      <c r="D3007">
        <v>0</v>
      </c>
      <c r="E3007">
        <v>0</v>
      </c>
      <c r="F3007">
        <v>10068</v>
      </c>
      <c r="G3007">
        <v>3887</v>
      </c>
      <c r="H3007">
        <v>15547</v>
      </c>
      <c r="I3007">
        <v>0</v>
      </c>
      <c r="J3007">
        <v>0</v>
      </c>
      <c r="K3007">
        <v>29502</v>
      </c>
      <c r="Z3007" s="24">
        <v>0.1024</v>
      </c>
      <c r="AA3007" s="23">
        <v>68103</v>
      </c>
      <c r="AB3007" s="23">
        <v>28339</v>
      </c>
      <c r="AC3007" s="23">
        <v>13292</v>
      </c>
      <c r="AD3007" s="23">
        <v>401</v>
      </c>
      <c r="AE3007" s="23">
        <v>237</v>
      </c>
      <c r="AF3007" s="23">
        <v>110372</v>
      </c>
      <c r="AG3007">
        <f t="shared" si="46"/>
        <v>2.9999319378142573E-5</v>
      </c>
    </row>
    <row r="3008" spans="1:33">
      <c r="A3008" t="s">
        <v>163</v>
      </c>
      <c r="B3008" t="s">
        <v>1</v>
      </c>
      <c r="C3008">
        <v>1993</v>
      </c>
      <c r="D3008">
        <v>0</v>
      </c>
      <c r="E3008">
        <v>0</v>
      </c>
      <c r="F3008">
        <v>9744</v>
      </c>
      <c r="G3008">
        <v>5337</v>
      </c>
      <c r="H3008">
        <v>16721</v>
      </c>
      <c r="I3008">
        <v>0</v>
      </c>
      <c r="J3008">
        <v>0</v>
      </c>
      <c r="K3008">
        <v>31802</v>
      </c>
      <c r="Z3008" s="24">
        <v>0.10249999999999999</v>
      </c>
      <c r="AA3008" s="23">
        <v>46097</v>
      </c>
      <c r="AB3008" s="23">
        <v>5361</v>
      </c>
      <c r="AC3008" s="23">
        <v>0</v>
      </c>
      <c r="AD3008" s="23">
        <v>21</v>
      </c>
      <c r="AE3008" s="23">
        <v>26689</v>
      </c>
      <c r="AF3008" s="23">
        <v>78168</v>
      </c>
      <c r="AG3008">
        <f t="shared" si="46"/>
        <v>2.1246210969726456E-5</v>
      </c>
    </row>
    <row r="3009" spans="1:33">
      <c r="A3009" t="s">
        <v>163</v>
      </c>
      <c r="B3009" t="s">
        <v>1</v>
      </c>
      <c r="C3009">
        <v>1994</v>
      </c>
      <c r="D3009">
        <v>0</v>
      </c>
      <c r="E3009">
        <v>0</v>
      </c>
      <c r="F3009">
        <v>8806</v>
      </c>
      <c r="G3009">
        <v>4922</v>
      </c>
      <c r="H3009">
        <v>16353</v>
      </c>
      <c r="I3009">
        <v>0</v>
      </c>
      <c r="J3009">
        <v>0</v>
      </c>
      <c r="K3009">
        <v>30081</v>
      </c>
      <c r="Z3009" s="24">
        <v>0.10249999999999999</v>
      </c>
      <c r="AA3009" s="23">
        <v>56230</v>
      </c>
      <c r="AB3009" s="23">
        <v>72992</v>
      </c>
      <c r="AC3009" s="23">
        <v>5239</v>
      </c>
      <c r="AD3009" s="23">
        <v>595</v>
      </c>
      <c r="AE3009" s="23">
        <v>4589</v>
      </c>
      <c r="AF3009" s="23">
        <v>139645</v>
      </c>
      <c r="AG3009">
        <f t="shared" si="46"/>
        <v>3.7955776415764138E-5</v>
      </c>
    </row>
    <row r="3010" spans="1:33">
      <c r="A3010" t="s">
        <v>163</v>
      </c>
      <c r="B3010" t="s">
        <v>1</v>
      </c>
      <c r="C3010">
        <v>1995</v>
      </c>
      <c r="D3010">
        <v>0</v>
      </c>
      <c r="E3010">
        <v>0</v>
      </c>
      <c r="F3010">
        <v>10495</v>
      </c>
      <c r="G3010">
        <v>4727</v>
      </c>
      <c r="H3010">
        <v>16225</v>
      </c>
      <c r="I3010">
        <v>0</v>
      </c>
      <c r="J3010">
        <v>0</v>
      </c>
      <c r="K3010">
        <v>31447</v>
      </c>
      <c r="Z3010" s="24">
        <v>0.1027</v>
      </c>
      <c r="AA3010" s="23">
        <v>23255</v>
      </c>
      <c r="AB3010" s="23">
        <v>23250</v>
      </c>
      <c r="AC3010" s="23">
        <v>0</v>
      </c>
      <c r="AD3010" s="23">
        <v>0</v>
      </c>
      <c r="AE3010" s="23">
        <v>0</v>
      </c>
      <c r="AF3010" s="23">
        <v>46505</v>
      </c>
      <c r="AG3010">
        <f t="shared" si="46"/>
        <v>1.2640147389560035E-5</v>
      </c>
    </row>
    <row r="3011" spans="1:33">
      <c r="A3011" t="s">
        <v>163</v>
      </c>
      <c r="B3011" t="s">
        <v>1</v>
      </c>
      <c r="C3011">
        <v>1996</v>
      </c>
      <c r="D3011">
        <v>0</v>
      </c>
      <c r="E3011">
        <v>0</v>
      </c>
      <c r="F3011">
        <v>9293</v>
      </c>
      <c r="G3011">
        <v>6332</v>
      </c>
      <c r="H3011">
        <v>16425</v>
      </c>
      <c r="I3011">
        <v>0</v>
      </c>
      <c r="J3011">
        <v>0</v>
      </c>
      <c r="K3011">
        <v>32050</v>
      </c>
      <c r="Z3011" s="24">
        <v>0.1027</v>
      </c>
      <c r="AA3011" s="23">
        <v>53984</v>
      </c>
      <c r="AB3011" s="23">
        <v>67397</v>
      </c>
      <c r="AC3011" s="23">
        <v>7495</v>
      </c>
      <c r="AD3011" s="23">
        <v>609</v>
      </c>
      <c r="AE3011" s="23">
        <v>3361</v>
      </c>
      <c r="AF3011" s="23">
        <v>132846</v>
      </c>
      <c r="AG3011">
        <f t="shared" ref="AG3011:AG3074" si="47">AF3011/AF$3340</f>
        <v>3.6107795293269383E-5</v>
      </c>
    </row>
    <row r="3012" spans="1:33">
      <c r="A3012" t="s">
        <v>163</v>
      </c>
      <c r="B3012" t="s">
        <v>1</v>
      </c>
      <c r="C3012">
        <v>1997</v>
      </c>
      <c r="D3012">
        <v>0</v>
      </c>
      <c r="E3012">
        <v>0.48</v>
      </c>
      <c r="F3012">
        <v>10613</v>
      </c>
      <c r="G3012">
        <v>5343</v>
      </c>
      <c r="H3012">
        <v>14659</v>
      </c>
      <c r="I3012">
        <v>0</v>
      </c>
      <c r="J3012">
        <v>0</v>
      </c>
      <c r="K3012">
        <v>30615</v>
      </c>
      <c r="Z3012" s="24">
        <v>0.10289999999999999</v>
      </c>
      <c r="AA3012" s="23">
        <v>36304</v>
      </c>
      <c r="AB3012" s="23">
        <v>5197</v>
      </c>
      <c r="AC3012" s="23">
        <v>9767</v>
      </c>
      <c r="AD3012" s="23">
        <v>10</v>
      </c>
      <c r="AE3012" s="23">
        <v>5049</v>
      </c>
      <c r="AF3012" s="23">
        <v>56327</v>
      </c>
      <c r="AG3012">
        <f t="shared" si="47"/>
        <v>1.5309785657708808E-5</v>
      </c>
    </row>
    <row r="3013" spans="1:33">
      <c r="A3013" t="s">
        <v>163</v>
      </c>
      <c r="B3013" t="s">
        <v>1</v>
      </c>
      <c r="C3013">
        <v>1998</v>
      </c>
      <c r="D3013">
        <v>0</v>
      </c>
      <c r="E3013">
        <v>0.56999999999999995</v>
      </c>
      <c r="F3013">
        <v>9910</v>
      </c>
      <c r="G3013">
        <v>6312</v>
      </c>
      <c r="H3013">
        <v>10144</v>
      </c>
      <c r="I3013">
        <v>0</v>
      </c>
      <c r="J3013">
        <v>0</v>
      </c>
      <c r="K3013">
        <v>26366</v>
      </c>
      <c r="Z3013" s="24">
        <v>0.10310000000000001</v>
      </c>
      <c r="AA3013" s="23">
        <v>16807</v>
      </c>
      <c r="AB3013" s="23">
        <v>4428</v>
      </c>
      <c r="AC3013" s="23">
        <v>0</v>
      </c>
      <c r="AD3013" s="23">
        <v>56</v>
      </c>
      <c r="AE3013" s="23">
        <v>1700</v>
      </c>
      <c r="AF3013" s="23">
        <v>22991</v>
      </c>
      <c r="AG3013">
        <f t="shared" si="47"/>
        <v>6.2489974977609892E-6</v>
      </c>
    </row>
    <row r="3014" spans="1:33">
      <c r="A3014" t="s">
        <v>163</v>
      </c>
      <c r="B3014" t="s">
        <v>1</v>
      </c>
      <c r="C3014">
        <v>1999</v>
      </c>
      <c r="D3014">
        <v>0</v>
      </c>
      <c r="E3014">
        <v>4.26</v>
      </c>
      <c r="F3014">
        <v>9817</v>
      </c>
      <c r="G3014">
        <v>7326</v>
      </c>
      <c r="H3014">
        <v>900</v>
      </c>
      <c r="I3014">
        <v>0</v>
      </c>
      <c r="J3014">
        <v>0</v>
      </c>
      <c r="K3014">
        <v>18043</v>
      </c>
      <c r="Z3014" s="24">
        <v>0.10310000000000001</v>
      </c>
      <c r="AA3014" s="23">
        <v>36561</v>
      </c>
      <c r="AB3014" s="23">
        <v>4006</v>
      </c>
      <c r="AC3014" s="23">
        <v>1934</v>
      </c>
      <c r="AD3014" s="23">
        <v>0</v>
      </c>
      <c r="AE3014" s="23">
        <v>5216</v>
      </c>
      <c r="AF3014" s="23">
        <v>47717</v>
      </c>
      <c r="AG3014">
        <f t="shared" si="47"/>
        <v>1.2969571293143452E-5</v>
      </c>
    </row>
    <row r="3015" spans="1:33">
      <c r="A3015" t="s">
        <v>163</v>
      </c>
      <c r="B3015" t="s">
        <v>1</v>
      </c>
      <c r="C3015">
        <v>2000</v>
      </c>
      <c r="D3015">
        <v>0</v>
      </c>
      <c r="E3015">
        <v>8.7799999999999994</v>
      </c>
      <c r="F3015">
        <v>8658</v>
      </c>
      <c r="G3015">
        <v>7373</v>
      </c>
      <c r="H3015">
        <v>1592</v>
      </c>
      <c r="I3015">
        <v>0</v>
      </c>
      <c r="J3015">
        <v>0</v>
      </c>
      <c r="K3015">
        <v>17623</v>
      </c>
      <c r="Z3015" s="24">
        <v>0.1033</v>
      </c>
      <c r="AA3015" s="23">
        <v>15710</v>
      </c>
      <c r="AB3015" s="23">
        <v>4040</v>
      </c>
      <c r="AC3015" s="23">
        <v>0</v>
      </c>
      <c r="AD3015" s="23">
        <v>57</v>
      </c>
      <c r="AE3015" s="23">
        <v>1234</v>
      </c>
      <c r="AF3015" s="23">
        <v>21041</v>
      </c>
      <c r="AG3015">
        <f t="shared" si="47"/>
        <v>5.7189837915005422E-6</v>
      </c>
    </row>
    <row r="3016" spans="1:33">
      <c r="A3016" t="s">
        <v>163</v>
      </c>
      <c r="B3016" t="s">
        <v>1</v>
      </c>
      <c r="C3016">
        <v>2001</v>
      </c>
      <c r="D3016">
        <v>0</v>
      </c>
      <c r="E3016">
        <v>5.53</v>
      </c>
      <c r="F3016">
        <v>8825</v>
      </c>
      <c r="G3016">
        <v>7949</v>
      </c>
      <c r="H3016">
        <v>6412</v>
      </c>
      <c r="I3016">
        <v>0</v>
      </c>
      <c r="J3016">
        <v>0</v>
      </c>
      <c r="K3016">
        <v>23186</v>
      </c>
      <c r="Z3016" s="24">
        <v>0.1033</v>
      </c>
      <c r="AA3016" s="23">
        <v>32028</v>
      </c>
      <c r="AB3016" s="23">
        <v>22525</v>
      </c>
      <c r="AC3016" s="23">
        <v>19847</v>
      </c>
      <c r="AD3016" s="23">
        <v>508</v>
      </c>
      <c r="AE3016" s="23">
        <v>1002</v>
      </c>
      <c r="AF3016" s="23">
        <v>75910</v>
      </c>
      <c r="AG3016">
        <f t="shared" si="47"/>
        <v>2.0632482278066924E-5</v>
      </c>
    </row>
    <row r="3017" spans="1:33">
      <c r="A3017" t="s">
        <v>163</v>
      </c>
      <c r="B3017" t="s">
        <v>1</v>
      </c>
      <c r="C3017">
        <v>2002</v>
      </c>
      <c r="D3017">
        <v>0</v>
      </c>
      <c r="E3017">
        <v>7.14</v>
      </c>
      <c r="F3017">
        <v>9010</v>
      </c>
      <c r="G3017">
        <v>7653</v>
      </c>
      <c r="H3017">
        <v>9878</v>
      </c>
      <c r="I3017">
        <v>0</v>
      </c>
      <c r="J3017">
        <v>0</v>
      </c>
      <c r="K3017">
        <v>26541</v>
      </c>
      <c r="Z3017" s="24">
        <v>0.1033</v>
      </c>
      <c r="AA3017" s="23">
        <v>73553</v>
      </c>
      <c r="AB3017" s="23">
        <v>5401</v>
      </c>
      <c r="AC3017" s="23">
        <v>0</v>
      </c>
      <c r="AD3017" s="23">
        <v>0</v>
      </c>
      <c r="AE3017" s="23">
        <v>46855</v>
      </c>
      <c r="AF3017" s="23">
        <v>125809</v>
      </c>
      <c r="AG3017">
        <f t="shared" si="47"/>
        <v>3.4195125318420782E-5</v>
      </c>
    </row>
    <row r="3018" spans="1:33">
      <c r="A3018" t="s">
        <v>163</v>
      </c>
      <c r="B3018" t="s">
        <v>1</v>
      </c>
      <c r="C3018">
        <v>2003</v>
      </c>
      <c r="D3018">
        <v>0</v>
      </c>
      <c r="E3018">
        <v>7.32</v>
      </c>
      <c r="F3018">
        <v>8493</v>
      </c>
      <c r="G3018">
        <v>7387</v>
      </c>
      <c r="H3018">
        <v>12194</v>
      </c>
      <c r="I3018">
        <v>0</v>
      </c>
      <c r="J3018">
        <v>0</v>
      </c>
      <c r="K3018">
        <v>28074</v>
      </c>
      <c r="Z3018" s="24">
        <v>0.10339999999999999</v>
      </c>
      <c r="AA3018" s="23">
        <v>28069</v>
      </c>
      <c r="AB3018" s="23">
        <v>7760</v>
      </c>
      <c r="AC3018" s="23">
        <v>3533</v>
      </c>
      <c r="AD3018" s="23">
        <v>150</v>
      </c>
      <c r="AE3018" s="23">
        <v>3114</v>
      </c>
      <c r="AF3018" s="23">
        <v>42626</v>
      </c>
      <c r="AG3018">
        <f t="shared" si="47"/>
        <v>1.1585827816952717E-5</v>
      </c>
    </row>
    <row r="3019" spans="1:33">
      <c r="A3019" t="s">
        <v>163</v>
      </c>
      <c r="B3019" t="s">
        <v>1</v>
      </c>
      <c r="C3019">
        <v>2004</v>
      </c>
      <c r="D3019">
        <v>0</v>
      </c>
      <c r="E3019">
        <v>4.6900000000000004</v>
      </c>
      <c r="F3019">
        <v>8652</v>
      </c>
      <c r="G3019">
        <v>7060</v>
      </c>
      <c r="H3019">
        <v>13358</v>
      </c>
      <c r="I3019">
        <v>0</v>
      </c>
      <c r="J3019">
        <v>0</v>
      </c>
      <c r="K3019">
        <v>29070</v>
      </c>
      <c r="Z3019" s="24">
        <v>0.10339999999999999</v>
      </c>
      <c r="AA3019" s="23">
        <v>15538</v>
      </c>
      <c r="AB3019" s="23">
        <v>31117</v>
      </c>
      <c r="AC3019" s="23">
        <v>0</v>
      </c>
      <c r="AD3019" s="23">
        <v>47</v>
      </c>
      <c r="AE3019" s="23">
        <v>3577</v>
      </c>
      <c r="AF3019" s="23">
        <v>50279</v>
      </c>
      <c r="AG3019">
        <f t="shared" si="47"/>
        <v>1.3665927762599485E-5</v>
      </c>
    </row>
    <row r="3020" spans="1:33">
      <c r="A3020" t="s">
        <v>163</v>
      </c>
      <c r="B3020" t="s">
        <v>1</v>
      </c>
      <c r="C3020">
        <v>2005</v>
      </c>
      <c r="D3020">
        <v>0</v>
      </c>
      <c r="E3020">
        <v>5.84</v>
      </c>
      <c r="F3020">
        <v>9016</v>
      </c>
      <c r="G3020">
        <v>7258</v>
      </c>
      <c r="H3020">
        <v>14022</v>
      </c>
      <c r="I3020">
        <v>0</v>
      </c>
      <c r="J3020">
        <v>0</v>
      </c>
      <c r="K3020">
        <v>30296</v>
      </c>
      <c r="Z3020" s="24">
        <v>0.10349999999999999</v>
      </c>
      <c r="AA3020" s="23">
        <v>15800</v>
      </c>
      <c r="AB3020" s="23">
        <v>3808</v>
      </c>
      <c r="AC3020" s="23">
        <v>0</v>
      </c>
      <c r="AD3020" s="23">
        <v>57</v>
      </c>
      <c r="AE3020" s="23">
        <v>683</v>
      </c>
      <c r="AF3020" s="23">
        <v>20348</v>
      </c>
      <c r="AG3020">
        <f t="shared" si="47"/>
        <v>5.5306250743525988E-6</v>
      </c>
    </row>
    <row r="3021" spans="1:33">
      <c r="A3021" t="s">
        <v>163</v>
      </c>
      <c r="B3021" t="s">
        <v>1</v>
      </c>
      <c r="C3021">
        <v>2006</v>
      </c>
      <c r="D3021">
        <v>0</v>
      </c>
      <c r="E3021">
        <v>4.0599999999999996</v>
      </c>
      <c r="F3021">
        <v>9321</v>
      </c>
      <c r="G3021">
        <v>7354</v>
      </c>
      <c r="H3021">
        <v>15378</v>
      </c>
      <c r="I3021">
        <v>0</v>
      </c>
      <c r="J3021">
        <v>0</v>
      </c>
      <c r="K3021">
        <v>32053</v>
      </c>
      <c r="Z3021" s="24">
        <v>0.10349999999999999</v>
      </c>
      <c r="AA3021" s="23">
        <v>37018</v>
      </c>
      <c r="AB3021" s="23">
        <v>29769</v>
      </c>
      <c r="AC3021" s="23">
        <v>0</v>
      </c>
      <c r="AD3021" s="23">
        <v>0</v>
      </c>
      <c r="AE3021" s="23">
        <v>0</v>
      </c>
      <c r="AF3021" s="23">
        <v>66787</v>
      </c>
      <c r="AG3021">
        <f t="shared" si="47"/>
        <v>1.8152833538469975E-5</v>
      </c>
    </row>
    <row r="3022" spans="1:33">
      <c r="A3022" t="s">
        <v>164</v>
      </c>
      <c r="B3022" t="s">
        <v>1</v>
      </c>
      <c r="C3022">
        <v>1988</v>
      </c>
      <c r="D3022">
        <v>0</v>
      </c>
      <c r="E3022">
        <v>1.34</v>
      </c>
      <c r="F3022">
        <v>123283</v>
      </c>
      <c r="G3022">
        <v>85404</v>
      </c>
      <c r="H3022">
        <v>438690</v>
      </c>
      <c r="I3022">
        <v>165</v>
      </c>
      <c r="J3022">
        <v>3386</v>
      </c>
      <c r="K3022">
        <v>650928</v>
      </c>
      <c r="Z3022" s="24">
        <v>0.10349999999999999</v>
      </c>
      <c r="AA3022" s="23">
        <v>1974951</v>
      </c>
      <c r="AB3022" s="23">
        <v>2267463</v>
      </c>
      <c r="AC3022" s="23">
        <v>1165398</v>
      </c>
      <c r="AD3022" s="23">
        <v>0</v>
      </c>
      <c r="AE3022" s="23">
        <v>59730</v>
      </c>
      <c r="AF3022" s="23">
        <v>5467542</v>
      </c>
      <c r="AG3022">
        <f t="shared" si="47"/>
        <v>1.4860883074639256E-3</v>
      </c>
    </row>
    <row r="3023" spans="1:33">
      <c r="A3023" t="s">
        <v>164</v>
      </c>
      <c r="B3023" t="s">
        <v>1</v>
      </c>
      <c r="C3023">
        <v>1989</v>
      </c>
      <c r="D3023">
        <v>0</v>
      </c>
      <c r="E3023">
        <v>1.22</v>
      </c>
      <c r="F3023">
        <v>129751</v>
      </c>
      <c r="G3023">
        <v>87741</v>
      </c>
      <c r="H3023">
        <v>452771</v>
      </c>
      <c r="I3023">
        <v>1794</v>
      </c>
      <c r="J3023">
        <v>3779</v>
      </c>
      <c r="K3023">
        <v>675836</v>
      </c>
      <c r="Z3023" s="24">
        <v>0.10369999999999999</v>
      </c>
      <c r="AA3023" s="23">
        <v>46256</v>
      </c>
      <c r="AB3023" s="23">
        <v>6576</v>
      </c>
      <c r="AC3023" s="23">
        <v>0</v>
      </c>
      <c r="AD3023" s="23">
        <v>35</v>
      </c>
      <c r="AE3023" s="23">
        <v>18862</v>
      </c>
      <c r="AF3023" s="23">
        <v>71729</v>
      </c>
      <c r="AG3023">
        <f t="shared" si="47"/>
        <v>1.94960785314644E-5</v>
      </c>
    </row>
    <row r="3024" spans="1:33">
      <c r="A3024" t="s">
        <v>164</v>
      </c>
      <c r="B3024" t="s">
        <v>1</v>
      </c>
      <c r="C3024">
        <v>1990</v>
      </c>
      <c r="D3024">
        <v>0</v>
      </c>
      <c r="E3024">
        <v>1.42</v>
      </c>
      <c r="F3024">
        <v>123921</v>
      </c>
      <c r="G3024">
        <v>83150</v>
      </c>
      <c r="H3024">
        <v>451037</v>
      </c>
      <c r="I3024">
        <v>165</v>
      </c>
      <c r="J3024">
        <v>3180</v>
      </c>
      <c r="K3024">
        <v>661453</v>
      </c>
      <c r="Z3024" s="24">
        <v>0.1038</v>
      </c>
      <c r="AA3024" s="23">
        <v>19619</v>
      </c>
      <c r="AB3024" s="23">
        <v>8173</v>
      </c>
      <c r="AC3024" s="23">
        <v>0</v>
      </c>
      <c r="AD3024" s="23">
        <v>119</v>
      </c>
      <c r="AE3024" s="23">
        <v>0</v>
      </c>
      <c r="AF3024" s="23">
        <v>27911</v>
      </c>
      <c r="AG3024">
        <f t="shared" si="47"/>
        <v>7.586262848941193E-6</v>
      </c>
    </row>
    <row r="3025" spans="1:33">
      <c r="A3025" t="s">
        <v>164</v>
      </c>
      <c r="B3025" t="s">
        <v>1</v>
      </c>
      <c r="C3025">
        <v>1991</v>
      </c>
      <c r="D3025">
        <v>0</v>
      </c>
      <c r="E3025">
        <v>0.46</v>
      </c>
      <c r="F3025">
        <v>133488</v>
      </c>
      <c r="G3025">
        <v>79652</v>
      </c>
      <c r="H3025">
        <v>493111</v>
      </c>
      <c r="I3025">
        <v>168</v>
      </c>
      <c r="J3025">
        <v>3302</v>
      </c>
      <c r="K3025">
        <v>709721</v>
      </c>
      <c r="Z3025" s="24">
        <v>0.1042</v>
      </c>
      <c r="AA3025" s="23">
        <v>8124</v>
      </c>
      <c r="AB3025" s="23">
        <v>2821</v>
      </c>
      <c r="AC3025" s="23">
        <v>0</v>
      </c>
      <c r="AD3025" s="23">
        <v>0</v>
      </c>
      <c r="AE3025" s="23">
        <v>1868</v>
      </c>
      <c r="AF3025" s="23">
        <v>12813</v>
      </c>
      <c r="AG3025">
        <f t="shared" si="47"/>
        <v>3.482597752982104E-6</v>
      </c>
    </row>
    <row r="3026" spans="1:33">
      <c r="A3026" t="s">
        <v>164</v>
      </c>
      <c r="B3026" t="s">
        <v>1</v>
      </c>
      <c r="C3026">
        <v>1992</v>
      </c>
      <c r="D3026">
        <v>0</v>
      </c>
      <c r="E3026">
        <v>0.54</v>
      </c>
      <c r="F3026">
        <v>124788</v>
      </c>
      <c r="G3026">
        <v>78631</v>
      </c>
      <c r="H3026">
        <v>468176</v>
      </c>
      <c r="I3026">
        <v>153</v>
      </c>
      <c r="J3026">
        <v>3715</v>
      </c>
      <c r="K3026">
        <v>675463</v>
      </c>
      <c r="Z3026" s="24">
        <v>0.1042</v>
      </c>
      <c r="AA3026" s="23">
        <v>14189</v>
      </c>
      <c r="AB3026" s="23">
        <v>2954</v>
      </c>
      <c r="AC3026" s="23">
        <v>0</v>
      </c>
      <c r="AD3026" s="23">
        <v>0</v>
      </c>
      <c r="AE3026" s="23">
        <v>1828</v>
      </c>
      <c r="AF3026" s="23">
        <v>18971</v>
      </c>
      <c r="AG3026">
        <f t="shared" si="47"/>
        <v>5.1563538571625296E-6</v>
      </c>
    </row>
    <row r="3027" spans="1:33">
      <c r="A3027" t="s">
        <v>164</v>
      </c>
      <c r="B3027" t="s">
        <v>1</v>
      </c>
      <c r="C3027">
        <v>1993</v>
      </c>
      <c r="D3027">
        <v>0</v>
      </c>
      <c r="E3027">
        <v>1.36</v>
      </c>
      <c r="F3027">
        <v>136138</v>
      </c>
      <c r="G3027">
        <v>84829</v>
      </c>
      <c r="H3027">
        <v>420098</v>
      </c>
      <c r="I3027">
        <v>154</v>
      </c>
      <c r="J3027">
        <v>3103</v>
      </c>
      <c r="K3027">
        <v>644322</v>
      </c>
      <c r="Z3027" s="24">
        <v>0.1043</v>
      </c>
      <c r="AA3027" s="23">
        <v>48685</v>
      </c>
      <c r="AB3027" s="23">
        <v>5822</v>
      </c>
      <c r="AC3027" s="23">
        <v>0</v>
      </c>
      <c r="AD3027" s="23">
        <v>35</v>
      </c>
      <c r="AE3027" s="23">
        <v>18251</v>
      </c>
      <c r="AF3027" s="23">
        <v>72793</v>
      </c>
      <c r="AG3027">
        <f t="shared" si="47"/>
        <v>1.978527575375215E-5</v>
      </c>
    </row>
    <row r="3028" spans="1:33">
      <c r="A3028" t="s">
        <v>164</v>
      </c>
      <c r="B3028" t="s">
        <v>1</v>
      </c>
      <c r="C3028">
        <v>1994</v>
      </c>
      <c r="D3028">
        <v>0</v>
      </c>
      <c r="E3028">
        <v>3.21</v>
      </c>
      <c r="F3028">
        <v>128843</v>
      </c>
      <c r="G3028">
        <v>88447</v>
      </c>
      <c r="H3028">
        <v>410539</v>
      </c>
      <c r="I3028">
        <v>0</v>
      </c>
      <c r="J3028">
        <v>2852</v>
      </c>
      <c r="K3028">
        <v>630681</v>
      </c>
      <c r="Z3028" s="24">
        <v>0.10439999999999999</v>
      </c>
      <c r="AA3028" s="23">
        <v>31893</v>
      </c>
      <c r="AB3028" s="23">
        <v>16921</v>
      </c>
      <c r="AC3028" s="23">
        <v>0</v>
      </c>
      <c r="AD3028" s="23">
        <v>324</v>
      </c>
      <c r="AE3028" s="23">
        <v>1856</v>
      </c>
      <c r="AF3028" s="23">
        <v>50994</v>
      </c>
      <c r="AG3028">
        <f t="shared" si="47"/>
        <v>1.3860266121561649E-5</v>
      </c>
    </row>
    <row r="3029" spans="1:33">
      <c r="A3029" t="s">
        <v>164</v>
      </c>
      <c r="B3029" t="s">
        <v>1</v>
      </c>
      <c r="C3029">
        <v>1995</v>
      </c>
      <c r="D3029">
        <v>0</v>
      </c>
      <c r="E3029">
        <v>0.49</v>
      </c>
      <c r="F3029">
        <v>127580</v>
      </c>
      <c r="G3029">
        <v>88465</v>
      </c>
      <c r="H3029">
        <v>419495</v>
      </c>
      <c r="I3029">
        <v>146</v>
      </c>
      <c r="J3029">
        <v>2887</v>
      </c>
      <c r="K3029">
        <v>638573</v>
      </c>
      <c r="Z3029" s="24">
        <v>0.10439999999999999</v>
      </c>
      <c r="AA3029" s="23">
        <v>37873</v>
      </c>
      <c r="AB3029" s="23">
        <v>14539</v>
      </c>
      <c r="AC3029" s="23">
        <v>10933</v>
      </c>
      <c r="AD3029" s="23">
        <v>92</v>
      </c>
      <c r="AE3029" s="23">
        <v>9820</v>
      </c>
      <c r="AF3029" s="23">
        <v>73257</v>
      </c>
      <c r="AG3029">
        <f t="shared" si="47"/>
        <v>1.9911391835652073E-5</v>
      </c>
    </row>
    <row r="3030" spans="1:33">
      <c r="A3030" t="s">
        <v>164</v>
      </c>
      <c r="B3030" t="s">
        <v>1</v>
      </c>
      <c r="C3030">
        <v>1996</v>
      </c>
      <c r="D3030">
        <v>0</v>
      </c>
      <c r="E3030">
        <v>0.22</v>
      </c>
      <c r="F3030">
        <v>140066</v>
      </c>
      <c r="G3030">
        <v>98747</v>
      </c>
      <c r="H3030">
        <v>406330</v>
      </c>
      <c r="I3030">
        <v>1547</v>
      </c>
      <c r="J3030">
        <v>0</v>
      </c>
      <c r="K3030">
        <v>646690</v>
      </c>
      <c r="Z3030" s="24">
        <v>0.1045</v>
      </c>
      <c r="AA3030" s="23">
        <v>14699</v>
      </c>
      <c r="AB3030" s="23">
        <v>3938</v>
      </c>
      <c r="AC3030" s="23">
        <v>0</v>
      </c>
      <c r="AD3030" s="23">
        <v>56</v>
      </c>
      <c r="AE3030" s="23">
        <v>3529</v>
      </c>
      <c r="AF3030" s="23">
        <v>22222</v>
      </c>
      <c r="AG3030">
        <f t="shared" si="47"/>
        <v>6.0399818361639207E-6</v>
      </c>
    </row>
    <row r="3031" spans="1:33">
      <c r="A3031" t="s">
        <v>164</v>
      </c>
      <c r="B3031" t="s">
        <v>1</v>
      </c>
      <c r="C3031">
        <v>1997</v>
      </c>
      <c r="D3031">
        <v>0</v>
      </c>
      <c r="E3031">
        <v>4.09</v>
      </c>
      <c r="F3031">
        <v>131114</v>
      </c>
      <c r="G3031">
        <v>82928</v>
      </c>
      <c r="H3031">
        <v>267081</v>
      </c>
      <c r="I3031">
        <v>0</v>
      </c>
      <c r="J3031">
        <v>2586</v>
      </c>
      <c r="K3031">
        <v>483709</v>
      </c>
      <c r="Z3031" s="24">
        <v>0.1045</v>
      </c>
      <c r="AA3031" s="23">
        <v>46000</v>
      </c>
      <c r="AB3031" s="23">
        <v>13000</v>
      </c>
      <c r="AC3031" s="23">
        <v>0</v>
      </c>
      <c r="AD3031" s="23">
        <v>0</v>
      </c>
      <c r="AE3031" s="23">
        <v>0</v>
      </c>
      <c r="AF3031" s="23">
        <v>59000</v>
      </c>
      <c r="AG3031">
        <f t="shared" si="47"/>
        <v>1.603631213813659E-5</v>
      </c>
    </row>
    <row r="3032" spans="1:33">
      <c r="A3032" t="s">
        <v>164</v>
      </c>
      <c r="B3032" t="s">
        <v>1</v>
      </c>
      <c r="C3032">
        <v>1998</v>
      </c>
      <c r="D3032">
        <v>0</v>
      </c>
      <c r="E3032">
        <v>1.71</v>
      </c>
      <c r="F3032">
        <v>130451</v>
      </c>
      <c r="G3032">
        <v>96846</v>
      </c>
      <c r="H3032">
        <v>257376</v>
      </c>
      <c r="I3032">
        <v>0</v>
      </c>
      <c r="J3032">
        <v>0</v>
      </c>
      <c r="K3032">
        <v>484673</v>
      </c>
      <c r="Z3032" s="24">
        <v>0.10460000000000001</v>
      </c>
      <c r="AA3032" s="23">
        <v>100793</v>
      </c>
      <c r="AB3032" s="23">
        <v>13879</v>
      </c>
      <c r="AC3032" s="23">
        <v>2166</v>
      </c>
      <c r="AD3032" s="23">
        <v>241</v>
      </c>
      <c r="AE3032" s="23">
        <v>2480</v>
      </c>
      <c r="AF3032" s="23">
        <v>119559</v>
      </c>
      <c r="AG3032">
        <f t="shared" si="47"/>
        <v>3.2496363439380894E-5</v>
      </c>
    </row>
    <row r="3033" spans="1:33">
      <c r="A3033" t="s">
        <v>164</v>
      </c>
      <c r="B3033" t="s">
        <v>1</v>
      </c>
      <c r="C3033">
        <v>1999</v>
      </c>
      <c r="D3033">
        <v>0</v>
      </c>
      <c r="E3033">
        <v>1.41</v>
      </c>
      <c r="F3033">
        <v>141944</v>
      </c>
      <c r="G3033">
        <v>100882</v>
      </c>
      <c r="H3033">
        <v>186601</v>
      </c>
      <c r="I3033">
        <v>0</v>
      </c>
      <c r="J3033">
        <v>176</v>
      </c>
      <c r="K3033">
        <v>429603</v>
      </c>
      <c r="Z3033" s="24">
        <v>0.10460000000000001</v>
      </c>
      <c r="AA3033" s="23">
        <v>104069</v>
      </c>
      <c r="AB3033" s="23">
        <v>13799</v>
      </c>
      <c r="AC3033" s="23">
        <v>10313</v>
      </c>
      <c r="AD3033" s="23">
        <v>128</v>
      </c>
      <c r="AE3033" s="23">
        <v>5356</v>
      </c>
      <c r="AF3033" s="23">
        <v>133665</v>
      </c>
      <c r="AG3033">
        <f t="shared" si="47"/>
        <v>3.6330401049898768E-5</v>
      </c>
    </row>
    <row r="3034" spans="1:33">
      <c r="A3034" t="s">
        <v>164</v>
      </c>
      <c r="B3034" t="s">
        <v>1</v>
      </c>
      <c r="C3034">
        <v>2000</v>
      </c>
      <c r="D3034">
        <v>0</v>
      </c>
      <c r="E3034">
        <v>1.93</v>
      </c>
      <c r="F3034">
        <v>141627</v>
      </c>
      <c r="G3034">
        <v>102185</v>
      </c>
      <c r="H3034">
        <v>388810</v>
      </c>
      <c r="I3034">
        <v>0</v>
      </c>
      <c r="J3034">
        <v>176</v>
      </c>
      <c r="K3034">
        <v>632798</v>
      </c>
      <c r="Z3034" s="24">
        <v>0.1047</v>
      </c>
      <c r="AA3034" s="23">
        <v>2628</v>
      </c>
      <c r="AB3034" s="23">
        <v>311</v>
      </c>
      <c r="AC3034" s="23">
        <v>612</v>
      </c>
      <c r="AD3034" s="23">
        <v>0</v>
      </c>
      <c r="AE3034" s="23">
        <v>0</v>
      </c>
      <c r="AF3034" s="23">
        <v>3551</v>
      </c>
      <c r="AG3034">
        <f t="shared" si="47"/>
        <v>9.6516854919530572E-7</v>
      </c>
    </row>
    <row r="3035" spans="1:33">
      <c r="A3035" t="s">
        <v>164</v>
      </c>
      <c r="B3035" t="s">
        <v>1</v>
      </c>
      <c r="C3035">
        <v>2001</v>
      </c>
      <c r="D3035">
        <v>0</v>
      </c>
      <c r="E3035">
        <v>0.9</v>
      </c>
      <c r="F3035">
        <v>135836</v>
      </c>
      <c r="G3035">
        <v>96336</v>
      </c>
      <c r="H3035">
        <v>415094</v>
      </c>
      <c r="I3035">
        <v>0</v>
      </c>
      <c r="J3035">
        <v>1116</v>
      </c>
      <c r="K3035">
        <v>648382</v>
      </c>
      <c r="Z3035" s="24">
        <v>0.1047</v>
      </c>
      <c r="AA3035" s="23">
        <v>9707</v>
      </c>
      <c r="AB3035" s="23">
        <v>2234</v>
      </c>
      <c r="AC3035" s="23">
        <v>0</v>
      </c>
      <c r="AD3035" s="23">
        <v>0</v>
      </c>
      <c r="AE3035" s="23">
        <v>25</v>
      </c>
      <c r="AF3035" s="23">
        <v>11966</v>
      </c>
      <c r="AG3035">
        <f t="shared" si="47"/>
        <v>3.2523815431346177E-6</v>
      </c>
    </row>
    <row r="3036" spans="1:33">
      <c r="A3036" t="s">
        <v>164</v>
      </c>
      <c r="B3036" t="s">
        <v>1</v>
      </c>
      <c r="C3036">
        <v>2002</v>
      </c>
      <c r="D3036">
        <v>0</v>
      </c>
      <c r="E3036">
        <v>1.19</v>
      </c>
      <c r="F3036">
        <v>134553</v>
      </c>
      <c r="G3036">
        <v>96986</v>
      </c>
      <c r="H3036">
        <v>383658</v>
      </c>
      <c r="I3036">
        <v>0</v>
      </c>
      <c r="J3036">
        <v>1116</v>
      </c>
      <c r="K3036">
        <v>616313</v>
      </c>
      <c r="Z3036" s="24">
        <v>0.105</v>
      </c>
      <c r="AA3036" s="23">
        <v>9600</v>
      </c>
      <c r="AB3036" s="23">
        <v>12319</v>
      </c>
      <c r="AC3036" s="23">
        <v>0</v>
      </c>
      <c r="AD3036" s="23">
        <v>0</v>
      </c>
      <c r="AE3036" s="23">
        <v>705</v>
      </c>
      <c r="AF3036" s="23">
        <v>22624</v>
      </c>
      <c r="AG3036">
        <f t="shared" si="47"/>
        <v>6.1492462002237669E-6</v>
      </c>
    </row>
    <row r="3037" spans="1:33">
      <c r="A3037" t="s">
        <v>164</v>
      </c>
      <c r="B3037" t="s">
        <v>1</v>
      </c>
      <c r="C3037">
        <v>2003</v>
      </c>
      <c r="D3037">
        <v>0</v>
      </c>
      <c r="E3037">
        <v>2.0699999999999998</v>
      </c>
      <c r="F3037">
        <v>129214</v>
      </c>
      <c r="G3037">
        <v>97201</v>
      </c>
      <c r="H3037">
        <v>421665</v>
      </c>
      <c r="I3037">
        <v>0</v>
      </c>
      <c r="J3037">
        <v>0</v>
      </c>
      <c r="K3037">
        <v>648080</v>
      </c>
      <c r="Z3037" s="24">
        <v>0.105</v>
      </c>
      <c r="AA3037" s="23">
        <v>86552</v>
      </c>
      <c r="AB3037" s="23">
        <v>18650</v>
      </c>
      <c r="AC3037" s="23">
        <v>9804</v>
      </c>
      <c r="AD3037" s="23">
        <v>0</v>
      </c>
      <c r="AE3037" s="23">
        <v>9690</v>
      </c>
      <c r="AF3037" s="23">
        <v>124696</v>
      </c>
      <c r="AG3037">
        <f t="shared" si="47"/>
        <v>3.3892609803001362E-5</v>
      </c>
    </row>
    <row r="3038" spans="1:33">
      <c r="A3038" t="s">
        <v>164</v>
      </c>
      <c r="B3038" t="s">
        <v>1</v>
      </c>
      <c r="C3038">
        <v>2004</v>
      </c>
      <c r="D3038">
        <v>0</v>
      </c>
      <c r="E3038">
        <v>0.28000000000000003</v>
      </c>
      <c r="F3038">
        <v>131947</v>
      </c>
      <c r="G3038">
        <v>99440</v>
      </c>
      <c r="H3038">
        <v>427787</v>
      </c>
      <c r="I3038">
        <v>0</v>
      </c>
      <c r="J3038">
        <v>0</v>
      </c>
      <c r="K3038">
        <v>659174</v>
      </c>
      <c r="Z3038" s="24">
        <v>0.1051</v>
      </c>
      <c r="AA3038" s="23">
        <v>46544</v>
      </c>
      <c r="AB3038" s="23">
        <v>6210</v>
      </c>
      <c r="AC3038" s="23">
        <v>0</v>
      </c>
      <c r="AD3038" s="23">
        <v>0</v>
      </c>
      <c r="AE3038" s="23">
        <v>2207</v>
      </c>
      <c r="AF3038" s="23">
        <v>54961</v>
      </c>
      <c r="AG3038">
        <f t="shared" si="47"/>
        <v>1.493850426142585E-5</v>
      </c>
    </row>
    <row r="3039" spans="1:33">
      <c r="A3039" t="s">
        <v>164</v>
      </c>
      <c r="B3039" t="s">
        <v>1</v>
      </c>
      <c r="C3039">
        <v>2005</v>
      </c>
      <c r="D3039">
        <v>0</v>
      </c>
      <c r="E3039">
        <v>1.63</v>
      </c>
      <c r="F3039">
        <v>130727</v>
      </c>
      <c r="G3039">
        <v>99932</v>
      </c>
      <c r="H3039">
        <v>434745</v>
      </c>
      <c r="I3039">
        <v>0</v>
      </c>
      <c r="J3039">
        <v>0</v>
      </c>
      <c r="K3039">
        <v>665404</v>
      </c>
      <c r="Z3039" s="24">
        <v>0.1051</v>
      </c>
      <c r="AA3039" s="23">
        <v>29926</v>
      </c>
      <c r="AB3039" s="23">
        <v>18915</v>
      </c>
      <c r="AC3039" s="23">
        <v>16308</v>
      </c>
      <c r="AD3039" s="23">
        <v>418</v>
      </c>
      <c r="AE3039" s="23">
        <v>500</v>
      </c>
      <c r="AF3039" s="23">
        <v>66067</v>
      </c>
      <c r="AG3039">
        <f t="shared" si="47"/>
        <v>1.7957136170004577E-5</v>
      </c>
    </row>
    <row r="3040" spans="1:33">
      <c r="A3040" t="s">
        <v>164</v>
      </c>
      <c r="B3040" t="s">
        <v>1</v>
      </c>
      <c r="C3040">
        <v>2006</v>
      </c>
      <c r="D3040">
        <v>0</v>
      </c>
      <c r="E3040">
        <v>1.8</v>
      </c>
      <c r="F3040">
        <v>134373</v>
      </c>
      <c r="G3040">
        <v>106907</v>
      </c>
      <c r="H3040">
        <v>457189</v>
      </c>
      <c r="I3040">
        <v>0</v>
      </c>
      <c r="J3040">
        <v>0</v>
      </c>
      <c r="K3040">
        <v>698469</v>
      </c>
      <c r="Z3040" s="24">
        <v>0.1051</v>
      </c>
      <c r="AA3040" s="23">
        <v>104566</v>
      </c>
      <c r="AB3040" s="23">
        <v>14102</v>
      </c>
      <c r="AC3040" s="23">
        <v>2809</v>
      </c>
      <c r="AD3040" s="23">
        <v>277</v>
      </c>
      <c r="AE3040" s="23">
        <v>2155</v>
      </c>
      <c r="AF3040" s="23">
        <v>123909</v>
      </c>
      <c r="AG3040">
        <f t="shared" si="47"/>
        <v>3.3678701707192655E-5</v>
      </c>
    </row>
    <row r="3041" spans="1:33">
      <c r="A3041" t="s">
        <v>165</v>
      </c>
      <c r="B3041" t="s">
        <v>1</v>
      </c>
      <c r="C3041">
        <v>1988</v>
      </c>
      <c r="D3041">
        <v>0</v>
      </c>
      <c r="E3041">
        <v>5.91</v>
      </c>
      <c r="F3041">
        <v>5924218</v>
      </c>
      <c r="G3041">
        <v>4864513</v>
      </c>
      <c r="H3041">
        <v>3325834</v>
      </c>
      <c r="I3041">
        <v>95200</v>
      </c>
      <c r="J3041">
        <v>0</v>
      </c>
      <c r="K3041">
        <v>14209765</v>
      </c>
      <c r="Z3041" s="24">
        <v>0.1052</v>
      </c>
      <c r="AA3041" s="23">
        <v>8971</v>
      </c>
      <c r="AB3041" s="23">
        <v>4197</v>
      </c>
      <c r="AC3041" s="23">
        <v>0</v>
      </c>
      <c r="AD3041" s="23">
        <v>6</v>
      </c>
      <c r="AE3041" s="23">
        <v>199</v>
      </c>
      <c r="AF3041" s="23">
        <v>13373</v>
      </c>
      <c r="AG3041">
        <f t="shared" si="47"/>
        <v>3.6348068173440783E-6</v>
      </c>
    </row>
    <row r="3042" spans="1:33">
      <c r="A3042" t="s">
        <v>165</v>
      </c>
      <c r="B3042" t="s">
        <v>1</v>
      </c>
      <c r="C3042">
        <v>1989</v>
      </c>
      <c r="D3042">
        <v>0</v>
      </c>
      <c r="E3042">
        <v>6</v>
      </c>
      <c r="F3042">
        <v>6158864</v>
      </c>
      <c r="G3042">
        <v>5140836</v>
      </c>
      <c r="H3042">
        <v>3508061</v>
      </c>
      <c r="I3042">
        <v>93407</v>
      </c>
      <c r="J3042">
        <v>0</v>
      </c>
      <c r="K3042">
        <v>14901168</v>
      </c>
      <c r="Z3042" s="24">
        <v>0.1052</v>
      </c>
      <c r="AA3042" s="23">
        <v>14718</v>
      </c>
      <c r="AB3042" s="23">
        <v>3864</v>
      </c>
      <c r="AC3042" s="23">
        <v>0</v>
      </c>
      <c r="AD3042" s="23">
        <v>0</v>
      </c>
      <c r="AE3042" s="23">
        <v>847</v>
      </c>
      <c r="AF3042" s="23">
        <v>19429</v>
      </c>
      <c r="AG3042">
        <f t="shared" si="47"/>
        <v>5.2808391276585728E-6</v>
      </c>
    </row>
    <row r="3043" spans="1:33">
      <c r="A3043" t="s">
        <v>165</v>
      </c>
      <c r="B3043" t="s">
        <v>1</v>
      </c>
      <c r="C3043">
        <v>1990</v>
      </c>
      <c r="D3043">
        <v>0</v>
      </c>
      <c r="E3043">
        <v>6.06</v>
      </c>
      <c r="F3043">
        <v>6311408</v>
      </c>
      <c r="G3043">
        <v>5394306</v>
      </c>
      <c r="H3043">
        <v>3632310</v>
      </c>
      <c r="I3043">
        <v>93529</v>
      </c>
      <c r="J3043">
        <v>0</v>
      </c>
      <c r="K3043">
        <v>15431553</v>
      </c>
      <c r="Z3043" s="24">
        <v>0.1052</v>
      </c>
      <c r="AA3043" s="23">
        <v>15278</v>
      </c>
      <c r="AB3043" s="23">
        <v>10927</v>
      </c>
      <c r="AC3043" s="23">
        <v>0</v>
      </c>
      <c r="AD3043" s="23">
        <v>35</v>
      </c>
      <c r="AE3043" s="23">
        <v>1432</v>
      </c>
      <c r="AF3043" s="23">
        <v>27672</v>
      </c>
      <c r="AG3043">
        <f t="shared" si="47"/>
        <v>7.521302194686707E-6</v>
      </c>
    </row>
    <row r="3044" spans="1:33">
      <c r="A3044" t="s">
        <v>165</v>
      </c>
      <c r="B3044" t="s">
        <v>1</v>
      </c>
      <c r="C3044">
        <v>1991</v>
      </c>
      <c r="D3044">
        <v>0</v>
      </c>
      <c r="E3044">
        <v>4.75</v>
      </c>
      <c r="F3044">
        <v>6548280</v>
      </c>
      <c r="G3044">
        <v>5598390</v>
      </c>
      <c r="H3044">
        <v>3611891</v>
      </c>
      <c r="I3044">
        <v>101614</v>
      </c>
      <c r="J3044">
        <v>0</v>
      </c>
      <c r="K3044">
        <v>15860175</v>
      </c>
      <c r="Z3044" s="24">
        <v>0.1052</v>
      </c>
      <c r="AA3044" s="23">
        <v>29173</v>
      </c>
      <c r="AB3044" s="23">
        <v>18416</v>
      </c>
      <c r="AC3044" s="23">
        <v>16124</v>
      </c>
      <c r="AD3044" s="23">
        <v>449</v>
      </c>
      <c r="AE3044" s="23">
        <v>368</v>
      </c>
      <c r="AF3044" s="23">
        <v>64530</v>
      </c>
      <c r="AG3044">
        <f t="shared" si="47"/>
        <v>1.7539376648711087E-5</v>
      </c>
    </row>
    <row r="3045" spans="1:33">
      <c r="A3045" t="s">
        <v>165</v>
      </c>
      <c r="B3045" t="s">
        <v>1</v>
      </c>
      <c r="C3045">
        <v>1992</v>
      </c>
      <c r="D3045">
        <v>0</v>
      </c>
      <c r="E3045">
        <v>6.19</v>
      </c>
      <c r="F3045">
        <v>6225936</v>
      </c>
      <c r="G3045">
        <v>5717035</v>
      </c>
      <c r="H3045">
        <v>3602161</v>
      </c>
      <c r="I3045">
        <v>98726</v>
      </c>
      <c r="J3045">
        <v>0</v>
      </c>
      <c r="K3045">
        <v>15643858</v>
      </c>
      <c r="Z3045" s="24">
        <v>0.1052</v>
      </c>
      <c r="AA3045" s="23">
        <v>1936688</v>
      </c>
      <c r="AB3045" s="23">
        <v>2301625</v>
      </c>
      <c r="AC3045" s="23">
        <v>2683672</v>
      </c>
      <c r="AD3045" s="23">
        <v>33383</v>
      </c>
      <c r="AE3045" s="23">
        <v>82957</v>
      </c>
      <c r="AF3045" s="23">
        <v>7038325</v>
      </c>
      <c r="AG3045">
        <f t="shared" si="47"/>
        <v>1.9130301123669528E-3</v>
      </c>
    </row>
    <row r="3046" spans="1:33">
      <c r="A3046" t="s">
        <v>165</v>
      </c>
      <c r="B3046" t="s">
        <v>1</v>
      </c>
      <c r="C3046">
        <v>1993</v>
      </c>
      <c r="D3046">
        <v>0</v>
      </c>
      <c r="E3046">
        <v>5.93</v>
      </c>
      <c r="F3046">
        <v>6793193</v>
      </c>
      <c r="G3046">
        <v>5902662</v>
      </c>
      <c r="H3046">
        <v>3762953</v>
      </c>
      <c r="I3046">
        <v>99022</v>
      </c>
      <c r="J3046">
        <v>0</v>
      </c>
      <c r="K3046">
        <v>16557830</v>
      </c>
      <c r="Z3046" s="24">
        <v>0.10539999999999999</v>
      </c>
      <c r="AA3046" s="23">
        <v>1969</v>
      </c>
      <c r="AB3046" s="23">
        <v>185</v>
      </c>
      <c r="AC3046" s="23">
        <v>0</v>
      </c>
      <c r="AD3046" s="23">
        <v>40</v>
      </c>
      <c r="AE3046" s="23">
        <v>399</v>
      </c>
      <c r="AF3046" s="23">
        <v>2593</v>
      </c>
      <c r="AG3046">
        <f t="shared" si="47"/>
        <v>7.0478232837607084E-7</v>
      </c>
    </row>
    <row r="3047" spans="1:33">
      <c r="A3047" t="s">
        <v>165</v>
      </c>
      <c r="B3047" t="s">
        <v>1</v>
      </c>
      <c r="C3047">
        <v>1994</v>
      </c>
      <c r="D3047">
        <v>0</v>
      </c>
      <c r="E3047">
        <v>5.15</v>
      </c>
      <c r="F3047">
        <v>6715316</v>
      </c>
      <c r="G3047">
        <v>6145436</v>
      </c>
      <c r="H3047">
        <v>3869612</v>
      </c>
      <c r="I3047">
        <v>99515</v>
      </c>
      <c r="J3047">
        <v>0</v>
      </c>
      <c r="K3047">
        <v>16829879</v>
      </c>
      <c r="Z3047" s="24">
        <v>0.10539999999999999</v>
      </c>
      <c r="AA3047" s="23">
        <v>93323</v>
      </c>
      <c r="AB3047" s="23">
        <v>12563</v>
      </c>
      <c r="AC3047" s="23">
        <v>1918</v>
      </c>
      <c r="AD3047" s="23">
        <v>249</v>
      </c>
      <c r="AE3047" s="23">
        <v>2722</v>
      </c>
      <c r="AF3047" s="23">
        <v>110775</v>
      </c>
      <c r="AG3047">
        <f t="shared" si="47"/>
        <v>3.0108855544103065E-5</v>
      </c>
    </row>
    <row r="3048" spans="1:33">
      <c r="A3048" t="s">
        <v>165</v>
      </c>
      <c r="B3048" t="s">
        <v>1</v>
      </c>
      <c r="C3048">
        <v>1995</v>
      </c>
      <c r="D3048">
        <v>0</v>
      </c>
      <c r="E3048">
        <v>5.1100000000000003</v>
      </c>
      <c r="F3048">
        <v>6645119</v>
      </c>
      <c r="G3048">
        <v>6267148</v>
      </c>
      <c r="H3048">
        <v>4053517</v>
      </c>
      <c r="I3048">
        <v>101224</v>
      </c>
      <c r="J3048">
        <v>0</v>
      </c>
      <c r="K3048">
        <v>17067008</v>
      </c>
      <c r="Z3048" s="24">
        <v>0.1056</v>
      </c>
      <c r="AA3048" s="23">
        <v>14911</v>
      </c>
      <c r="AB3048" s="23">
        <v>3235</v>
      </c>
      <c r="AC3048" s="23">
        <v>0</v>
      </c>
      <c r="AD3048" s="23">
        <v>0</v>
      </c>
      <c r="AE3048" s="23">
        <v>1326</v>
      </c>
      <c r="AF3048" s="23">
        <v>19472</v>
      </c>
      <c r="AG3048">
        <f t="shared" si="47"/>
        <v>5.2925266093863673E-6</v>
      </c>
    </row>
    <row r="3049" spans="1:33">
      <c r="A3049" t="s">
        <v>165</v>
      </c>
      <c r="B3049" t="s">
        <v>1</v>
      </c>
      <c r="C3049">
        <v>1996</v>
      </c>
      <c r="D3049">
        <v>0</v>
      </c>
      <c r="E3049">
        <v>2.71</v>
      </c>
      <c r="F3049">
        <v>7030121</v>
      </c>
      <c r="G3049">
        <v>6470721</v>
      </c>
      <c r="H3049">
        <v>3906537</v>
      </c>
      <c r="I3049">
        <v>101779</v>
      </c>
      <c r="J3049">
        <v>0</v>
      </c>
      <c r="K3049">
        <v>17509158</v>
      </c>
      <c r="Z3049" s="24">
        <v>0.1057</v>
      </c>
      <c r="AA3049" s="23">
        <v>3684</v>
      </c>
      <c r="AB3049" s="23">
        <v>836</v>
      </c>
      <c r="AC3049" s="23">
        <v>0</v>
      </c>
      <c r="AD3049" s="23">
        <v>157</v>
      </c>
      <c r="AE3049" s="23">
        <v>605</v>
      </c>
      <c r="AF3049" s="23">
        <v>5282</v>
      </c>
      <c r="AG3049">
        <f t="shared" si="47"/>
        <v>1.4356576392141943E-6</v>
      </c>
    </row>
    <row r="3050" spans="1:33">
      <c r="A3050" t="s">
        <v>165</v>
      </c>
      <c r="B3050" t="s">
        <v>1</v>
      </c>
      <c r="C3050">
        <v>1997</v>
      </c>
      <c r="D3050">
        <v>0</v>
      </c>
      <c r="E3050">
        <v>2.33</v>
      </c>
      <c r="F3050">
        <v>7034662</v>
      </c>
      <c r="G3050">
        <v>6873065</v>
      </c>
      <c r="H3050">
        <v>4247993</v>
      </c>
      <c r="I3050">
        <v>99081</v>
      </c>
      <c r="J3050">
        <v>0</v>
      </c>
      <c r="K3050">
        <v>18254801</v>
      </c>
      <c r="Z3050" s="24">
        <v>0.1057</v>
      </c>
      <c r="AA3050" s="23">
        <v>40853</v>
      </c>
      <c r="AB3050" s="23">
        <v>18835</v>
      </c>
      <c r="AC3050" s="23">
        <v>0</v>
      </c>
      <c r="AD3050" s="23">
        <v>0</v>
      </c>
      <c r="AE3050" s="23">
        <v>0</v>
      </c>
      <c r="AF3050" s="23">
        <v>59688</v>
      </c>
      <c r="AG3050">
        <f t="shared" si="47"/>
        <v>1.6223311845781301E-5</v>
      </c>
    </row>
    <row r="3051" spans="1:33">
      <c r="A3051" t="s">
        <v>165</v>
      </c>
      <c r="B3051" t="s">
        <v>1</v>
      </c>
      <c r="C3051">
        <v>1998</v>
      </c>
      <c r="D3051">
        <v>0</v>
      </c>
      <c r="E3051">
        <v>4.34</v>
      </c>
      <c r="F3051">
        <v>7100874</v>
      </c>
      <c r="G3051">
        <v>6680828</v>
      </c>
      <c r="H3051">
        <v>3561495</v>
      </c>
      <c r="I3051">
        <v>100276</v>
      </c>
      <c r="J3051">
        <v>0</v>
      </c>
      <c r="K3051">
        <v>17443473</v>
      </c>
      <c r="Z3051" s="24">
        <v>0.10580000000000001</v>
      </c>
      <c r="AA3051" s="23">
        <v>38816</v>
      </c>
      <c r="AB3051" s="23">
        <v>819</v>
      </c>
      <c r="AC3051" s="23">
        <v>0</v>
      </c>
      <c r="AD3051" s="23">
        <v>15</v>
      </c>
      <c r="AE3051" s="23">
        <v>2038</v>
      </c>
      <c r="AF3051" s="23">
        <v>41688</v>
      </c>
      <c r="AG3051">
        <f t="shared" si="47"/>
        <v>1.1330877634146411E-5</v>
      </c>
    </row>
    <row r="3052" spans="1:33">
      <c r="A3052" t="s">
        <v>165</v>
      </c>
      <c r="B3052" t="s">
        <v>1</v>
      </c>
      <c r="C3052">
        <v>1999</v>
      </c>
      <c r="D3052">
        <v>0</v>
      </c>
      <c r="E3052">
        <v>4.63</v>
      </c>
      <c r="F3052">
        <v>7404372</v>
      </c>
      <c r="G3052">
        <v>7287401</v>
      </c>
      <c r="H3052">
        <v>4462913</v>
      </c>
      <c r="I3052">
        <v>104306</v>
      </c>
      <c r="J3052">
        <v>0</v>
      </c>
      <c r="K3052">
        <v>19258992</v>
      </c>
      <c r="Z3052" s="24">
        <v>0.10580000000000001</v>
      </c>
      <c r="AA3052" s="23">
        <v>44776</v>
      </c>
      <c r="AB3052" s="23">
        <v>9261</v>
      </c>
      <c r="AC3052" s="23">
        <v>27649</v>
      </c>
      <c r="AD3052" s="23">
        <v>0</v>
      </c>
      <c r="AE3052" s="23">
        <v>0</v>
      </c>
      <c r="AF3052" s="23">
        <v>81686</v>
      </c>
      <c r="AG3052">
        <f t="shared" si="47"/>
        <v>2.2202410056200433E-5</v>
      </c>
    </row>
    <row r="3053" spans="1:33">
      <c r="A3053" t="s">
        <v>165</v>
      </c>
      <c r="B3053" t="s">
        <v>1</v>
      </c>
      <c r="C3053">
        <v>2000</v>
      </c>
      <c r="D3053">
        <v>0</v>
      </c>
      <c r="E3053">
        <v>3.17</v>
      </c>
      <c r="F3053">
        <v>7433218</v>
      </c>
      <c r="G3053">
        <v>7425287</v>
      </c>
      <c r="H3053">
        <v>4912393</v>
      </c>
      <c r="I3053">
        <v>101646</v>
      </c>
      <c r="J3053">
        <v>0</v>
      </c>
      <c r="K3053">
        <v>19872544</v>
      </c>
      <c r="Z3053" s="24">
        <v>0.10580000000000001</v>
      </c>
      <c r="AA3053" s="23">
        <v>90991</v>
      </c>
      <c r="AB3053" s="23">
        <v>11940</v>
      </c>
      <c r="AC3053" s="23">
        <v>3462</v>
      </c>
      <c r="AD3053" s="23">
        <v>262</v>
      </c>
      <c r="AE3053" s="23">
        <v>2012</v>
      </c>
      <c r="AF3053" s="23">
        <v>108667</v>
      </c>
      <c r="AG3053">
        <f t="shared" si="47"/>
        <v>2.953589713754049E-5</v>
      </c>
    </row>
    <row r="3054" spans="1:33">
      <c r="A3054" t="s">
        <v>165</v>
      </c>
      <c r="B3054" t="s">
        <v>1</v>
      </c>
      <c r="C3054">
        <v>2001</v>
      </c>
      <c r="D3054">
        <v>0</v>
      </c>
      <c r="E3054">
        <v>4.0599999999999996</v>
      </c>
      <c r="F3054">
        <v>7080228</v>
      </c>
      <c r="G3054">
        <v>7180414</v>
      </c>
      <c r="H3054">
        <v>4675138</v>
      </c>
      <c r="I3054">
        <v>0</v>
      </c>
      <c r="J3054">
        <v>104408</v>
      </c>
      <c r="K3054">
        <v>19040188</v>
      </c>
      <c r="Z3054" s="24">
        <v>0.10580000000000001</v>
      </c>
      <c r="AA3054" s="23">
        <v>27010</v>
      </c>
      <c r="AB3054" s="23">
        <v>13223</v>
      </c>
      <c r="AC3054" s="23">
        <v>2372</v>
      </c>
      <c r="AD3054" s="23">
        <v>39</v>
      </c>
      <c r="AE3054" s="23">
        <v>76380</v>
      </c>
      <c r="AF3054" s="23">
        <v>119024</v>
      </c>
      <c r="AG3054">
        <f t="shared" si="47"/>
        <v>3.2350949422535077E-5</v>
      </c>
    </row>
    <row r="3055" spans="1:33">
      <c r="A3055" t="s">
        <v>165</v>
      </c>
      <c r="B3055" t="s">
        <v>1</v>
      </c>
      <c r="C3055">
        <v>2002</v>
      </c>
      <c r="D3055">
        <v>0</v>
      </c>
      <c r="E3055">
        <v>3.41</v>
      </c>
      <c r="F3055">
        <v>7058334</v>
      </c>
      <c r="G3055">
        <v>7001390</v>
      </c>
      <c r="H3055">
        <v>4612264</v>
      </c>
      <c r="I3055">
        <v>0</v>
      </c>
      <c r="J3055">
        <v>99896</v>
      </c>
      <c r="K3055">
        <v>18771884</v>
      </c>
      <c r="Z3055" s="24">
        <v>0.10589999999999999</v>
      </c>
      <c r="AA3055" s="23">
        <v>2713</v>
      </c>
      <c r="AB3055" s="23">
        <v>248</v>
      </c>
      <c r="AC3055" s="23">
        <v>0</v>
      </c>
      <c r="AD3055" s="23">
        <v>0</v>
      </c>
      <c r="AE3055" s="23">
        <v>18</v>
      </c>
      <c r="AF3055" s="23">
        <v>2979</v>
      </c>
      <c r="AG3055">
        <f t="shared" si="47"/>
        <v>8.096978620255746E-7</v>
      </c>
    </row>
    <row r="3056" spans="1:33">
      <c r="A3056" t="s">
        <v>165</v>
      </c>
      <c r="B3056" t="s">
        <v>1</v>
      </c>
      <c r="C3056">
        <v>2003</v>
      </c>
      <c r="D3056">
        <v>0</v>
      </c>
      <c r="E3056">
        <v>4</v>
      </c>
      <c r="F3056">
        <v>7098730</v>
      </c>
      <c r="G3056">
        <v>7108498</v>
      </c>
      <c r="H3056">
        <v>4213247</v>
      </c>
      <c r="I3056">
        <v>0</v>
      </c>
      <c r="J3056">
        <v>5379</v>
      </c>
      <c r="K3056">
        <v>18425854</v>
      </c>
      <c r="Z3056" s="24">
        <v>0.10589999999999999</v>
      </c>
      <c r="AA3056" s="23">
        <v>3387</v>
      </c>
      <c r="AB3056" s="23">
        <v>7090</v>
      </c>
      <c r="AC3056" s="23">
        <v>2298</v>
      </c>
      <c r="AD3056" s="23">
        <v>0</v>
      </c>
      <c r="AE3056" s="23">
        <v>869</v>
      </c>
      <c r="AF3056" s="23">
        <v>13644</v>
      </c>
      <c r="AG3056">
        <f t="shared" si="47"/>
        <v>3.7084651324192482E-6</v>
      </c>
    </row>
    <row r="3057" spans="1:33">
      <c r="A3057" t="s">
        <v>165</v>
      </c>
      <c r="B3057" t="s">
        <v>1</v>
      </c>
      <c r="C3057">
        <v>2004</v>
      </c>
      <c r="D3057">
        <v>0</v>
      </c>
      <c r="E3057">
        <v>4.05</v>
      </c>
      <c r="F3057">
        <v>7270118</v>
      </c>
      <c r="G3057">
        <v>7165810</v>
      </c>
      <c r="H3057">
        <v>3322500</v>
      </c>
      <c r="I3057">
        <v>0</v>
      </c>
      <c r="J3057">
        <v>5710</v>
      </c>
      <c r="K3057">
        <v>17764138</v>
      </c>
      <c r="Z3057" s="24">
        <v>0.10589999999999999</v>
      </c>
      <c r="AA3057" s="23">
        <v>104573</v>
      </c>
      <c r="AB3057" s="23">
        <v>13049</v>
      </c>
      <c r="AC3057" s="23">
        <v>8628</v>
      </c>
      <c r="AD3057" s="23">
        <v>130</v>
      </c>
      <c r="AE3057" s="23">
        <v>6370</v>
      </c>
      <c r="AF3057" s="23">
        <v>132750</v>
      </c>
      <c r="AG3057">
        <f t="shared" si="47"/>
        <v>3.6081702310807331E-5</v>
      </c>
    </row>
    <row r="3058" spans="1:33">
      <c r="A3058" t="s">
        <v>165</v>
      </c>
      <c r="B3058" t="s">
        <v>1</v>
      </c>
      <c r="C3058">
        <v>2005</v>
      </c>
      <c r="D3058">
        <v>0</v>
      </c>
      <c r="E3058">
        <v>4.04</v>
      </c>
      <c r="F3058">
        <v>7322964</v>
      </c>
      <c r="G3058">
        <v>6994492</v>
      </c>
      <c r="H3058">
        <v>3217089</v>
      </c>
      <c r="I3058">
        <v>0</v>
      </c>
      <c r="J3058">
        <v>5502</v>
      </c>
      <c r="K3058">
        <v>17540047</v>
      </c>
      <c r="Z3058" s="24">
        <v>0.106</v>
      </c>
      <c r="AA3058" s="23">
        <v>21841</v>
      </c>
      <c r="AB3058" s="23">
        <v>20152</v>
      </c>
      <c r="AC3058" s="23">
        <v>0</v>
      </c>
      <c r="AD3058" s="23">
        <v>0</v>
      </c>
      <c r="AE3058" s="23">
        <v>0</v>
      </c>
      <c r="AF3058" s="23">
        <v>41993</v>
      </c>
      <c r="AG3058">
        <f t="shared" si="47"/>
        <v>1.1413777213843557E-5</v>
      </c>
    </row>
    <row r="3059" spans="1:33">
      <c r="A3059" t="s">
        <v>165</v>
      </c>
      <c r="B3059" t="s">
        <v>1</v>
      </c>
      <c r="C3059">
        <v>2006</v>
      </c>
      <c r="D3059">
        <v>0</v>
      </c>
      <c r="E3059">
        <v>3.75</v>
      </c>
      <c r="F3059">
        <v>7572788</v>
      </c>
      <c r="G3059">
        <v>7224360</v>
      </c>
      <c r="H3059">
        <v>3630074</v>
      </c>
      <c r="I3059">
        <v>0</v>
      </c>
      <c r="J3059">
        <v>5306</v>
      </c>
      <c r="K3059">
        <v>18432528</v>
      </c>
      <c r="Z3059" s="24">
        <v>0.106</v>
      </c>
      <c r="AA3059" s="23">
        <v>24416</v>
      </c>
      <c r="AB3059" s="23">
        <v>4071</v>
      </c>
      <c r="AC3059" s="23">
        <v>44343</v>
      </c>
      <c r="AD3059" s="23">
        <v>0</v>
      </c>
      <c r="AE3059" s="23">
        <v>0</v>
      </c>
      <c r="AF3059" s="23">
        <v>72830</v>
      </c>
      <c r="AG3059">
        <f t="shared" si="47"/>
        <v>1.9795332424076065E-5</v>
      </c>
    </row>
    <row r="3060" spans="1:33">
      <c r="A3060" t="s">
        <v>166</v>
      </c>
      <c r="B3060" t="s">
        <v>1</v>
      </c>
      <c r="C3060">
        <v>1988</v>
      </c>
      <c r="D3060">
        <v>0</v>
      </c>
      <c r="E3060">
        <v>0</v>
      </c>
      <c r="F3060">
        <v>0</v>
      </c>
      <c r="G3060">
        <v>0</v>
      </c>
      <c r="H3060">
        <v>0</v>
      </c>
      <c r="I3060">
        <v>0</v>
      </c>
      <c r="J3060">
        <v>0</v>
      </c>
      <c r="K3060">
        <v>0</v>
      </c>
      <c r="Z3060" s="24">
        <v>0.106</v>
      </c>
      <c r="AA3060" s="23">
        <v>103329</v>
      </c>
      <c r="AB3060" s="23">
        <v>24238</v>
      </c>
      <c r="AC3060" s="23">
        <v>9961</v>
      </c>
      <c r="AD3060" s="23">
        <v>0</v>
      </c>
      <c r="AE3060" s="23">
        <v>5328</v>
      </c>
      <c r="AF3060" s="23">
        <v>142856</v>
      </c>
      <c r="AG3060">
        <f t="shared" si="47"/>
        <v>3.8828532318739674E-5</v>
      </c>
    </row>
    <row r="3061" spans="1:33">
      <c r="A3061" t="s">
        <v>166</v>
      </c>
      <c r="B3061" t="s">
        <v>1</v>
      </c>
      <c r="C3061">
        <v>1989</v>
      </c>
      <c r="D3061">
        <v>0</v>
      </c>
      <c r="E3061">
        <v>5</v>
      </c>
      <c r="F3061">
        <v>0</v>
      </c>
      <c r="G3061">
        <v>0</v>
      </c>
      <c r="H3061">
        <v>0</v>
      </c>
      <c r="I3061">
        <v>0</v>
      </c>
      <c r="J3061">
        <v>0</v>
      </c>
      <c r="K3061">
        <v>0</v>
      </c>
      <c r="Z3061" s="24">
        <v>0.1061</v>
      </c>
      <c r="AA3061" s="23">
        <v>8850</v>
      </c>
      <c r="AB3061" s="23">
        <v>2750</v>
      </c>
      <c r="AC3061" s="23">
        <v>0</v>
      </c>
      <c r="AD3061" s="23">
        <v>0</v>
      </c>
      <c r="AE3061" s="23">
        <v>2277</v>
      </c>
      <c r="AF3061" s="23">
        <v>13877</v>
      </c>
      <c r="AG3061">
        <f t="shared" si="47"/>
        <v>3.7717949752698555E-6</v>
      </c>
    </row>
    <row r="3062" spans="1:33">
      <c r="A3062" t="s">
        <v>166</v>
      </c>
      <c r="B3062" t="s">
        <v>1</v>
      </c>
      <c r="C3062">
        <v>1990</v>
      </c>
      <c r="D3062">
        <v>0</v>
      </c>
      <c r="E3062">
        <v>5</v>
      </c>
      <c r="F3062">
        <v>0</v>
      </c>
      <c r="G3062">
        <v>0</v>
      </c>
      <c r="H3062">
        <v>0</v>
      </c>
      <c r="I3062">
        <v>0</v>
      </c>
      <c r="J3062">
        <v>0</v>
      </c>
      <c r="K3062">
        <v>0</v>
      </c>
      <c r="Z3062" s="24">
        <v>0.10619999999999999</v>
      </c>
      <c r="AA3062" s="23">
        <v>15801</v>
      </c>
      <c r="AB3062" s="23">
        <v>3832</v>
      </c>
      <c r="AC3062" s="23">
        <v>0</v>
      </c>
      <c r="AD3062" s="23">
        <v>57</v>
      </c>
      <c r="AE3062" s="23">
        <v>1015</v>
      </c>
      <c r="AF3062" s="23">
        <v>20705</v>
      </c>
      <c r="AG3062">
        <f t="shared" si="47"/>
        <v>5.627658352883358E-6</v>
      </c>
    </row>
    <row r="3063" spans="1:33">
      <c r="A3063" t="s">
        <v>166</v>
      </c>
      <c r="B3063" t="s">
        <v>1</v>
      </c>
      <c r="C3063">
        <v>1991</v>
      </c>
      <c r="D3063">
        <v>0</v>
      </c>
      <c r="E3063">
        <v>0.47</v>
      </c>
      <c r="F3063">
        <v>0</v>
      </c>
      <c r="G3063">
        <v>0</v>
      </c>
      <c r="H3063">
        <v>0</v>
      </c>
      <c r="I3063">
        <v>0</v>
      </c>
      <c r="J3063">
        <v>0</v>
      </c>
      <c r="K3063">
        <v>0</v>
      </c>
      <c r="Z3063" s="24">
        <v>0.10619999999999999</v>
      </c>
      <c r="AA3063" s="23">
        <v>16140</v>
      </c>
      <c r="AB3063" s="23">
        <v>3782</v>
      </c>
      <c r="AC3063" s="23">
        <v>0</v>
      </c>
      <c r="AD3063" s="23">
        <v>60</v>
      </c>
      <c r="AE3063" s="23">
        <v>4516</v>
      </c>
      <c r="AF3063" s="23">
        <v>24498</v>
      </c>
      <c r="AG3063">
        <f t="shared" si="47"/>
        <v>6.6586029620350879E-6</v>
      </c>
    </row>
    <row r="3064" spans="1:33">
      <c r="A3064" t="s">
        <v>166</v>
      </c>
      <c r="B3064" t="s">
        <v>1</v>
      </c>
      <c r="C3064">
        <v>1992</v>
      </c>
      <c r="D3064">
        <v>0</v>
      </c>
      <c r="E3064">
        <v>0.22</v>
      </c>
      <c r="F3064">
        <v>0</v>
      </c>
      <c r="G3064">
        <v>0</v>
      </c>
      <c r="H3064">
        <v>0</v>
      </c>
      <c r="I3064">
        <v>0</v>
      </c>
      <c r="J3064">
        <v>0</v>
      </c>
      <c r="K3064">
        <v>0</v>
      </c>
      <c r="Z3064" s="24">
        <v>0.10619999999999999</v>
      </c>
      <c r="AA3064" s="23">
        <v>24428</v>
      </c>
      <c r="AB3064" s="23">
        <v>45275</v>
      </c>
      <c r="AC3064" s="23">
        <v>3101</v>
      </c>
      <c r="AD3064" s="23">
        <v>0</v>
      </c>
      <c r="AE3064" s="23">
        <v>0</v>
      </c>
      <c r="AF3064" s="23">
        <v>72804</v>
      </c>
      <c r="AG3064">
        <f t="shared" si="47"/>
        <v>1.978826557465926E-5</v>
      </c>
    </row>
    <row r="3065" spans="1:33">
      <c r="A3065" t="s">
        <v>166</v>
      </c>
      <c r="B3065" t="s">
        <v>1</v>
      </c>
      <c r="C3065">
        <v>1993</v>
      </c>
      <c r="D3065">
        <v>0</v>
      </c>
      <c r="E3065">
        <v>0.21</v>
      </c>
      <c r="F3065">
        <v>0</v>
      </c>
      <c r="G3065">
        <v>0</v>
      </c>
      <c r="H3065">
        <v>0</v>
      </c>
      <c r="I3065">
        <v>0</v>
      </c>
      <c r="J3065">
        <v>0</v>
      </c>
      <c r="K3065">
        <v>0</v>
      </c>
      <c r="Z3065" s="24">
        <v>0.10640000000000001</v>
      </c>
      <c r="AA3065" s="23">
        <v>15602</v>
      </c>
      <c r="AB3065" s="23">
        <v>8711</v>
      </c>
      <c r="AC3065" s="23">
        <v>0</v>
      </c>
      <c r="AD3065" s="23">
        <v>108</v>
      </c>
      <c r="AE3065" s="23">
        <v>0</v>
      </c>
      <c r="AF3065" s="23">
        <v>24421</v>
      </c>
      <c r="AG3065">
        <f t="shared" si="47"/>
        <v>6.6376742156853167E-6</v>
      </c>
    </row>
    <row r="3066" spans="1:33">
      <c r="A3066" t="s">
        <v>166</v>
      </c>
      <c r="B3066" t="s">
        <v>1</v>
      </c>
      <c r="C3066">
        <v>1994</v>
      </c>
      <c r="D3066">
        <v>0</v>
      </c>
      <c r="E3066">
        <v>0</v>
      </c>
      <c r="F3066">
        <v>0</v>
      </c>
      <c r="G3066">
        <v>0</v>
      </c>
      <c r="H3066">
        <v>0</v>
      </c>
      <c r="I3066">
        <v>0</v>
      </c>
      <c r="J3066">
        <v>0</v>
      </c>
      <c r="K3066">
        <v>0</v>
      </c>
      <c r="Z3066" s="24">
        <v>0.10640000000000001</v>
      </c>
      <c r="AA3066" s="23">
        <v>44673</v>
      </c>
      <c r="AB3066" s="23">
        <v>25468</v>
      </c>
      <c r="AC3066" s="23">
        <v>36394</v>
      </c>
      <c r="AD3066" s="23">
        <v>201</v>
      </c>
      <c r="AE3066" s="23">
        <v>8407</v>
      </c>
      <c r="AF3066" s="23">
        <v>115143</v>
      </c>
      <c r="AG3066">
        <f t="shared" si="47"/>
        <v>3.1296086246126465E-5</v>
      </c>
    </row>
    <row r="3067" spans="1:33">
      <c r="A3067" t="s">
        <v>166</v>
      </c>
      <c r="B3067" t="s">
        <v>1</v>
      </c>
      <c r="C3067">
        <v>1995</v>
      </c>
      <c r="D3067">
        <v>0</v>
      </c>
      <c r="E3067">
        <v>0</v>
      </c>
      <c r="F3067">
        <v>0</v>
      </c>
      <c r="G3067">
        <v>0</v>
      </c>
      <c r="H3067">
        <v>0</v>
      </c>
      <c r="I3067">
        <v>0</v>
      </c>
      <c r="J3067">
        <v>0</v>
      </c>
      <c r="K3067">
        <v>0</v>
      </c>
      <c r="Z3067" s="24">
        <v>0.10640000000000001</v>
      </c>
      <c r="AA3067" s="23">
        <v>505166</v>
      </c>
      <c r="AB3067" s="23">
        <v>249279</v>
      </c>
      <c r="AC3067" s="23">
        <v>271149</v>
      </c>
      <c r="AD3067" s="23">
        <v>0</v>
      </c>
      <c r="AE3067" s="23">
        <v>2422</v>
      </c>
      <c r="AF3067" s="23">
        <v>1028016</v>
      </c>
      <c r="AG3067">
        <f t="shared" si="47"/>
        <v>2.7941670269489196E-4</v>
      </c>
    </row>
    <row r="3068" spans="1:33">
      <c r="A3068" t="s">
        <v>166</v>
      </c>
      <c r="B3068" t="s">
        <v>1</v>
      </c>
      <c r="C3068">
        <v>1996</v>
      </c>
      <c r="D3068">
        <v>0</v>
      </c>
      <c r="E3068">
        <v>0</v>
      </c>
      <c r="F3068">
        <v>0</v>
      </c>
      <c r="G3068">
        <v>0</v>
      </c>
      <c r="H3068">
        <v>0</v>
      </c>
      <c r="I3068">
        <v>0</v>
      </c>
      <c r="J3068">
        <v>0</v>
      </c>
      <c r="K3068">
        <v>0</v>
      </c>
      <c r="Z3068" s="24">
        <v>0.1065</v>
      </c>
      <c r="AA3068" s="23">
        <v>14392</v>
      </c>
      <c r="AB3068" s="23">
        <v>0</v>
      </c>
      <c r="AC3068" s="23">
        <v>12826</v>
      </c>
      <c r="AD3068" s="23">
        <v>0</v>
      </c>
      <c r="AE3068" s="23">
        <v>0</v>
      </c>
      <c r="AF3068" s="23">
        <v>27218</v>
      </c>
      <c r="AG3068">
        <f t="shared" si="47"/>
        <v>7.3979041317932495E-6</v>
      </c>
    </row>
    <row r="3069" spans="1:33">
      <c r="A3069" t="s">
        <v>166</v>
      </c>
      <c r="B3069" t="s">
        <v>1</v>
      </c>
      <c r="C3069">
        <v>1997</v>
      </c>
      <c r="D3069">
        <v>0</v>
      </c>
      <c r="E3069">
        <v>0</v>
      </c>
      <c r="F3069">
        <v>0</v>
      </c>
      <c r="G3069">
        <v>0</v>
      </c>
      <c r="H3069">
        <v>0</v>
      </c>
      <c r="I3069">
        <v>0</v>
      </c>
      <c r="J3069">
        <v>0</v>
      </c>
      <c r="K3069">
        <v>0</v>
      </c>
      <c r="Z3069" s="24">
        <v>0.1065</v>
      </c>
      <c r="AA3069" s="23">
        <v>14415</v>
      </c>
      <c r="AB3069" s="23">
        <v>0</v>
      </c>
      <c r="AC3069" s="23">
        <v>12914</v>
      </c>
      <c r="AD3069" s="23">
        <v>0</v>
      </c>
      <c r="AE3069" s="23">
        <v>0</v>
      </c>
      <c r="AF3069" s="23">
        <v>27329</v>
      </c>
      <c r="AG3069">
        <f t="shared" si="47"/>
        <v>7.4280741427649983E-6</v>
      </c>
    </row>
    <row r="3070" spans="1:33">
      <c r="A3070" t="s">
        <v>166</v>
      </c>
      <c r="B3070" t="s">
        <v>1</v>
      </c>
      <c r="C3070">
        <v>1998</v>
      </c>
      <c r="D3070">
        <v>0</v>
      </c>
      <c r="E3070">
        <v>0</v>
      </c>
      <c r="F3070">
        <v>0</v>
      </c>
      <c r="G3070">
        <v>0</v>
      </c>
      <c r="H3070">
        <v>0</v>
      </c>
      <c r="I3070">
        <v>0</v>
      </c>
      <c r="J3070">
        <v>0</v>
      </c>
      <c r="K3070">
        <v>0</v>
      </c>
      <c r="Z3070" s="24">
        <v>0.1065</v>
      </c>
      <c r="AA3070" s="23">
        <v>15922</v>
      </c>
      <c r="AB3070" s="23">
        <v>22463</v>
      </c>
      <c r="AC3070" s="23">
        <v>0</v>
      </c>
      <c r="AD3070" s="23">
        <v>43</v>
      </c>
      <c r="AE3070" s="23">
        <v>4208</v>
      </c>
      <c r="AF3070" s="23">
        <v>42636</v>
      </c>
      <c r="AG3070">
        <f t="shared" si="47"/>
        <v>1.1588545835959181E-5</v>
      </c>
    </row>
    <row r="3071" spans="1:33">
      <c r="A3071" t="s">
        <v>166</v>
      </c>
      <c r="B3071" t="s">
        <v>1</v>
      </c>
      <c r="C3071">
        <v>1999</v>
      </c>
      <c r="D3071">
        <v>0</v>
      </c>
      <c r="E3071">
        <v>0.13</v>
      </c>
      <c r="F3071">
        <v>0</v>
      </c>
      <c r="G3071">
        <v>0</v>
      </c>
      <c r="H3071">
        <v>0</v>
      </c>
      <c r="I3071">
        <v>0</v>
      </c>
      <c r="J3071">
        <v>0</v>
      </c>
      <c r="K3071">
        <v>0</v>
      </c>
      <c r="Z3071" s="24">
        <v>0.1066</v>
      </c>
      <c r="AA3071" s="23">
        <v>30884</v>
      </c>
      <c r="AB3071" s="23">
        <v>21202</v>
      </c>
      <c r="AC3071" s="23">
        <v>0</v>
      </c>
      <c r="AD3071" s="23">
        <v>267</v>
      </c>
      <c r="AE3071" s="23">
        <v>2696</v>
      </c>
      <c r="AF3071" s="23">
        <v>55049</v>
      </c>
      <c r="AG3071">
        <f t="shared" si="47"/>
        <v>1.4962422828682732E-5</v>
      </c>
    </row>
    <row r="3072" spans="1:33">
      <c r="A3072" t="s">
        <v>166</v>
      </c>
      <c r="B3072" t="s">
        <v>1</v>
      </c>
      <c r="C3072">
        <v>2000</v>
      </c>
      <c r="D3072">
        <v>0</v>
      </c>
      <c r="E3072">
        <v>0</v>
      </c>
      <c r="F3072">
        <v>0</v>
      </c>
      <c r="G3072">
        <v>0</v>
      </c>
      <c r="H3072">
        <v>0</v>
      </c>
      <c r="I3072">
        <v>0</v>
      </c>
      <c r="J3072">
        <v>0</v>
      </c>
      <c r="K3072">
        <v>0</v>
      </c>
      <c r="Z3072" s="24">
        <v>0.10679999999999999</v>
      </c>
      <c r="AA3072" s="23">
        <v>14255</v>
      </c>
      <c r="AB3072" s="23">
        <v>5457</v>
      </c>
      <c r="AC3072" s="23">
        <v>0</v>
      </c>
      <c r="AD3072" s="23">
        <v>70</v>
      </c>
      <c r="AE3072" s="23">
        <v>4724</v>
      </c>
      <c r="AF3072" s="23">
        <v>24506</v>
      </c>
      <c r="AG3072">
        <f t="shared" si="47"/>
        <v>6.6607773772402594E-6</v>
      </c>
    </row>
    <row r="3073" spans="1:33">
      <c r="A3073" t="s">
        <v>166</v>
      </c>
      <c r="B3073" t="s">
        <v>1</v>
      </c>
      <c r="C3073">
        <v>2001</v>
      </c>
      <c r="D3073">
        <v>0</v>
      </c>
      <c r="E3073">
        <v>0</v>
      </c>
      <c r="F3073">
        <v>0</v>
      </c>
      <c r="G3073">
        <v>0</v>
      </c>
      <c r="H3073">
        <v>0</v>
      </c>
      <c r="I3073">
        <v>0</v>
      </c>
      <c r="J3073">
        <v>0</v>
      </c>
      <c r="K3073">
        <v>0</v>
      </c>
      <c r="Z3073" s="24">
        <v>0.10679999999999999</v>
      </c>
      <c r="AA3073" s="23">
        <v>25226</v>
      </c>
      <c r="AB3073" s="23">
        <v>5275</v>
      </c>
      <c r="AC3073" s="23">
        <v>5343</v>
      </c>
      <c r="AD3073" s="23">
        <v>7</v>
      </c>
      <c r="AE3073" s="23">
        <v>0</v>
      </c>
      <c r="AF3073" s="23">
        <v>35851</v>
      </c>
      <c r="AG3073">
        <f t="shared" si="47"/>
        <v>9.7443699400734734E-6</v>
      </c>
    </row>
    <row r="3074" spans="1:33">
      <c r="A3074" t="s">
        <v>166</v>
      </c>
      <c r="B3074" t="s">
        <v>1</v>
      </c>
      <c r="C3074">
        <v>2002</v>
      </c>
      <c r="D3074">
        <v>0</v>
      </c>
      <c r="E3074">
        <v>0</v>
      </c>
      <c r="F3074">
        <v>0</v>
      </c>
      <c r="G3074">
        <v>0</v>
      </c>
      <c r="H3074">
        <v>0</v>
      </c>
      <c r="I3074">
        <v>0</v>
      </c>
      <c r="J3074">
        <v>0</v>
      </c>
      <c r="K3074">
        <v>0</v>
      </c>
      <c r="Z3074" s="24">
        <v>0.1069</v>
      </c>
      <c r="AA3074" s="23">
        <v>16601</v>
      </c>
      <c r="AB3074" s="23">
        <v>4661</v>
      </c>
      <c r="AC3074" s="23">
        <v>0</v>
      </c>
      <c r="AD3074" s="23">
        <v>57</v>
      </c>
      <c r="AE3074" s="23">
        <v>3565</v>
      </c>
      <c r="AF3074" s="23">
        <v>24884</v>
      </c>
      <c r="AG3074">
        <f t="shared" si="47"/>
        <v>6.7635184956845919E-6</v>
      </c>
    </row>
    <row r="3075" spans="1:33">
      <c r="A3075" t="s">
        <v>166</v>
      </c>
      <c r="B3075" t="s">
        <v>1</v>
      </c>
      <c r="C3075">
        <v>2003</v>
      </c>
      <c r="D3075">
        <v>0</v>
      </c>
      <c r="E3075">
        <v>-0.28999999999999998</v>
      </c>
      <c r="F3075">
        <v>0</v>
      </c>
      <c r="G3075">
        <v>0</v>
      </c>
      <c r="H3075">
        <v>0</v>
      </c>
      <c r="I3075">
        <v>0</v>
      </c>
      <c r="J3075">
        <v>0</v>
      </c>
      <c r="K3075">
        <v>0</v>
      </c>
      <c r="Z3075" s="24">
        <v>0.1069</v>
      </c>
      <c r="AA3075" s="23">
        <v>2444</v>
      </c>
      <c r="AB3075" s="23">
        <v>2048</v>
      </c>
      <c r="AC3075" s="23">
        <v>22121</v>
      </c>
      <c r="AD3075" s="23">
        <v>0</v>
      </c>
      <c r="AE3075" s="23">
        <v>0</v>
      </c>
      <c r="AF3075" s="23">
        <v>26613</v>
      </c>
      <c r="AG3075">
        <f t="shared" ref="AG3075:AG3138" si="48">AF3075/AF$3340</f>
        <v>7.2334639819021875E-6</v>
      </c>
    </row>
    <row r="3076" spans="1:33">
      <c r="A3076" t="s">
        <v>166</v>
      </c>
      <c r="B3076" t="s">
        <v>1</v>
      </c>
      <c r="C3076">
        <v>2004</v>
      </c>
      <c r="D3076">
        <v>0</v>
      </c>
      <c r="E3076">
        <v>0</v>
      </c>
      <c r="F3076">
        <v>0</v>
      </c>
      <c r="G3076">
        <v>0</v>
      </c>
      <c r="H3076">
        <v>0</v>
      </c>
      <c r="I3076">
        <v>0</v>
      </c>
      <c r="J3076">
        <v>0</v>
      </c>
      <c r="K3076">
        <v>0</v>
      </c>
      <c r="Z3076" s="24">
        <v>0.107</v>
      </c>
      <c r="AA3076" s="23">
        <v>31631</v>
      </c>
      <c r="AB3076" s="23">
        <v>21785</v>
      </c>
      <c r="AC3076" s="23">
        <v>21305</v>
      </c>
      <c r="AD3076" s="23">
        <v>360</v>
      </c>
      <c r="AE3076" s="23">
        <v>1219</v>
      </c>
      <c r="AF3076" s="23">
        <v>76300</v>
      </c>
      <c r="AG3076">
        <f t="shared" si="48"/>
        <v>2.0738485019319016E-5</v>
      </c>
    </row>
    <row r="3077" spans="1:33">
      <c r="A3077" t="s">
        <v>166</v>
      </c>
      <c r="B3077" t="s">
        <v>1</v>
      </c>
      <c r="C3077">
        <v>2005</v>
      </c>
      <c r="D3077">
        <v>0</v>
      </c>
      <c r="E3077">
        <v>0</v>
      </c>
      <c r="F3077">
        <v>0</v>
      </c>
      <c r="G3077">
        <v>0</v>
      </c>
      <c r="H3077">
        <v>0</v>
      </c>
      <c r="I3077">
        <v>0</v>
      </c>
      <c r="J3077">
        <v>0</v>
      </c>
      <c r="K3077">
        <v>0</v>
      </c>
      <c r="Z3077" s="24">
        <v>0.10710000000000001</v>
      </c>
      <c r="AA3077" s="23">
        <v>42582</v>
      </c>
      <c r="AB3077" s="23">
        <v>19906</v>
      </c>
      <c r="AC3077" s="23">
        <v>52210</v>
      </c>
      <c r="AD3077" s="23">
        <v>166</v>
      </c>
      <c r="AE3077" s="23">
        <v>7523</v>
      </c>
      <c r="AF3077" s="23">
        <v>122387</v>
      </c>
      <c r="AG3077">
        <f t="shared" si="48"/>
        <v>3.326501921440886E-5</v>
      </c>
    </row>
    <row r="3078" spans="1:33">
      <c r="A3078" t="s">
        <v>166</v>
      </c>
      <c r="B3078" t="s">
        <v>1</v>
      </c>
      <c r="C3078">
        <v>2006</v>
      </c>
      <c r="D3078">
        <v>0</v>
      </c>
      <c r="E3078">
        <v>0</v>
      </c>
      <c r="F3078">
        <v>0</v>
      </c>
      <c r="G3078">
        <v>0</v>
      </c>
      <c r="H3078">
        <v>0</v>
      </c>
      <c r="I3078">
        <v>0</v>
      </c>
      <c r="J3078">
        <v>0</v>
      </c>
      <c r="K3078">
        <v>0</v>
      </c>
      <c r="Z3078" s="24">
        <v>0.1072</v>
      </c>
      <c r="AA3078" s="23">
        <v>9208</v>
      </c>
      <c r="AB3078" s="23">
        <v>5829</v>
      </c>
      <c r="AC3078" s="23">
        <v>0</v>
      </c>
      <c r="AD3078" s="23">
        <v>6</v>
      </c>
      <c r="AE3078" s="23">
        <v>0</v>
      </c>
      <c r="AF3078" s="23">
        <v>15043</v>
      </c>
      <c r="AG3078">
        <f t="shared" si="48"/>
        <v>4.0887159914235381E-6</v>
      </c>
    </row>
    <row r="3079" spans="1:33">
      <c r="A3079" t="s">
        <v>167</v>
      </c>
      <c r="B3079" t="s">
        <v>1</v>
      </c>
      <c r="C3079">
        <v>1988</v>
      </c>
      <c r="D3079">
        <v>0</v>
      </c>
      <c r="E3079">
        <v>16.29</v>
      </c>
      <c r="F3079">
        <v>3079</v>
      </c>
      <c r="G3079">
        <v>1232</v>
      </c>
      <c r="H3079">
        <v>2960</v>
      </c>
      <c r="I3079">
        <v>0</v>
      </c>
      <c r="J3079">
        <v>22</v>
      </c>
      <c r="K3079">
        <v>7293</v>
      </c>
      <c r="Z3079" s="24">
        <v>0.1072</v>
      </c>
      <c r="AA3079" s="23">
        <v>30981</v>
      </c>
      <c r="AB3079" s="23">
        <v>13805</v>
      </c>
      <c r="AC3079" s="23">
        <v>30</v>
      </c>
      <c r="AD3079" s="23">
        <v>329</v>
      </c>
      <c r="AE3079" s="23">
        <v>1300</v>
      </c>
      <c r="AF3079" s="23">
        <v>46445</v>
      </c>
      <c r="AG3079">
        <f t="shared" si="48"/>
        <v>1.2623839275521253E-5</v>
      </c>
    </row>
    <row r="3080" spans="1:33">
      <c r="A3080" t="s">
        <v>167</v>
      </c>
      <c r="B3080" t="s">
        <v>1</v>
      </c>
      <c r="C3080">
        <v>1989</v>
      </c>
      <c r="D3080">
        <v>0</v>
      </c>
      <c r="E3080">
        <v>11.91</v>
      </c>
      <c r="F3080">
        <v>3616</v>
      </c>
      <c r="G3080">
        <v>1348</v>
      </c>
      <c r="H3080">
        <v>3043</v>
      </c>
      <c r="I3080">
        <v>0</v>
      </c>
      <c r="J3080">
        <v>0</v>
      </c>
      <c r="K3080">
        <v>8007</v>
      </c>
      <c r="Z3080" s="24">
        <v>0.10730000000000001</v>
      </c>
      <c r="AA3080" s="23">
        <v>26280</v>
      </c>
      <c r="AB3080" s="23">
        <v>7411</v>
      </c>
      <c r="AC3080" s="23">
        <v>3188</v>
      </c>
      <c r="AD3080" s="23">
        <v>151</v>
      </c>
      <c r="AE3080" s="23">
        <v>2369</v>
      </c>
      <c r="AF3080" s="23">
        <v>39399</v>
      </c>
      <c r="AG3080">
        <f t="shared" si="48"/>
        <v>1.070872308356684E-5</v>
      </c>
    </row>
    <row r="3081" spans="1:33">
      <c r="A3081" t="s">
        <v>167</v>
      </c>
      <c r="B3081" t="s">
        <v>1</v>
      </c>
      <c r="C3081">
        <v>1990</v>
      </c>
      <c r="D3081">
        <v>0</v>
      </c>
      <c r="E3081">
        <v>15.31</v>
      </c>
      <c r="F3081">
        <v>3516</v>
      </c>
      <c r="G3081">
        <v>1231</v>
      </c>
      <c r="H3081">
        <v>0</v>
      </c>
      <c r="I3081">
        <v>0</v>
      </c>
      <c r="J3081">
        <v>3535</v>
      </c>
      <c r="K3081">
        <v>8282</v>
      </c>
      <c r="Z3081" s="24">
        <v>0.1074</v>
      </c>
      <c r="AA3081" s="23">
        <v>46560</v>
      </c>
      <c r="AB3081" s="23">
        <v>11760</v>
      </c>
      <c r="AC3081" s="23">
        <v>0</v>
      </c>
      <c r="AD3081" s="23">
        <v>0</v>
      </c>
      <c r="AE3081" s="23">
        <v>0</v>
      </c>
      <c r="AF3081" s="23">
        <v>58320</v>
      </c>
      <c r="AG3081">
        <f t="shared" si="48"/>
        <v>1.5851486845697052E-5</v>
      </c>
    </row>
    <row r="3082" spans="1:33">
      <c r="A3082" t="s">
        <v>167</v>
      </c>
      <c r="B3082" t="s">
        <v>1</v>
      </c>
      <c r="C3082">
        <v>1991</v>
      </c>
      <c r="D3082">
        <v>0</v>
      </c>
      <c r="E3082">
        <v>12.44</v>
      </c>
      <c r="F3082">
        <v>3874</v>
      </c>
      <c r="G3082">
        <v>1326</v>
      </c>
      <c r="H3082">
        <v>0</v>
      </c>
      <c r="I3082">
        <v>0</v>
      </c>
      <c r="J3082">
        <v>4409</v>
      </c>
      <c r="K3082">
        <v>9609</v>
      </c>
      <c r="Z3082" s="24">
        <v>0.1075</v>
      </c>
      <c r="AA3082" s="23">
        <v>16712</v>
      </c>
      <c r="AB3082" s="23">
        <v>2819</v>
      </c>
      <c r="AC3082" s="23">
        <v>0</v>
      </c>
      <c r="AD3082" s="23">
        <v>0</v>
      </c>
      <c r="AE3082" s="23">
        <v>5501</v>
      </c>
      <c r="AF3082" s="23">
        <v>25032</v>
      </c>
      <c r="AG3082">
        <f t="shared" si="48"/>
        <v>6.8037451769802561E-6</v>
      </c>
    </row>
    <row r="3083" spans="1:33">
      <c r="A3083" t="s">
        <v>168</v>
      </c>
      <c r="B3083" t="s">
        <v>1</v>
      </c>
      <c r="C3083">
        <v>1988</v>
      </c>
      <c r="D3083">
        <v>0</v>
      </c>
      <c r="E3083">
        <v>2.5499999999999998</v>
      </c>
      <c r="F3083">
        <v>23164</v>
      </c>
      <c r="G3083">
        <v>28915</v>
      </c>
      <c r="H3083">
        <v>0</v>
      </c>
      <c r="I3083">
        <v>0</v>
      </c>
      <c r="J3083">
        <v>0</v>
      </c>
      <c r="K3083">
        <v>52079</v>
      </c>
      <c r="Z3083" s="24">
        <v>0.1075</v>
      </c>
      <c r="AA3083" s="23">
        <v>18349</v>
      </c>
      <c r="AB3083" s="23">
        <v>4245</v>
      </c>
      <c r="AC3083" s="23">
        <v>0</v>
      </c>
      <c r="AD3083" s="23">
        <v>58</v>
      </c>
      <c r="AE3083" s="23">
        <v>3997</v>
      </c>
      <c r="AF3083" s="23">
        <v>26649</v>
      </c>
      <c r="AG3083">
        <f t="shared" si="48"/>
        <v>7.2432488503254575E-6</v>
      </c>
    </row>
    <row r="3084" spans="1:33">
      <c r="A3084" t="s">
        <v>168</v>
      </c>
      <c r="B3084" t="s">
        <v>1</v>
      </c>
      <c r="C3084">
        <v>1989</v>
      </c>
      <c r="D3084">
        <v>0</v>
      </c>
      <c r="E3084">
        <v>4.74</v>
      </c>
      <c r="F3084">
        <v>22543</v>
      </c>
      <c r="G3084">
        <v>28625</v>
      </c>
      <c r="H3084">
        <v>0</v>
      </c>
      <c r="I3084">
        <v>0</v>
      </c>
      <c r="J3084">
        <v>0</v>
      </c>
      <c r="K3084">
        <v>51168</v>
      </c>
      <c r="Z3084" s="24">
        <v>0.1076</v>
      </c>
      <c r="AA3084" s="23">
        <v>14773</v>
      </c>
      <c r="AB3084" s="23">
        <v>10185</v>
      </c>
      <c r="AC3084" s="23">
        <v>0</v>
      </c>
      <c r="AD3084" s="23">
        <v>0</v>
      </c>
      <c r="AE3084" s="23">
        <v>108</v>
      </c>
      <c r="AF3084" s="23">
        <v>25066</v>
      </c>
      <c r="AG3084">
        <f t="shared" si="48"/>
        <v>6.8129864416022337E-6</v>
      </c>
    </row>
    <row r="3085" spans="1:33">
      <c r="A3085" t="s">
        <v>168</v>
      </c>
      <c r="B3085" t="s">
        <v>1</v>
      </c>
      <c r="C3085">
        <v>1990</v>
      </c>
      <c r="D3085">
        <v>0</v>
      </c>
      <c r="E3085">
        <v>6.36</v>
      </c>
      <c r="F3085">
        <v>21218</v>
      </c>
      <c r="G3085">
        <v>29517</v>
      </c>
      <c r="H3085">
        <v>0</v>
      </c>
      <c r="I3085">
        <v>0</v>
      </c>
      <c r="J3085">
        <v>0</v>
      </c>
      <c r="K3085">
        <v>50735</v>
      </c>
      <c r="Z3085" s="24">
        <v>0.1076</v>
      </c>
      <c r="AA3085" s="23">
        <v>30388</v>
      </c>
      <c r="AB3085" s="23">
        <v>14658</v>
      </c>
      <c r="AC3085" s="23">
        <v>47</v>
      </c>
      <c r="AD3085" s="23">
        <v>325</v>
      </c>
      <c r="AE3085" s="23">
        <v>2245</v>
      </c>
      <c r="AF3085" s="23">
        <v>47663</v>
      </c>
      <c r="AG3085">
        <f t="shared" si="48"/>
        <v>1.2954893990508547E-5</v>
      </c>
    </row>
    <row r="3086" spans="1:33">
      <c r="A3086" t="s">
        <v>168</v>
      </c>
      <c r="B3086" t="s">
        <v>1</v>
      </c>
      <c r="C3086">
        <v>1991</v>
      </c>
      <c r="D3086">
        <v>0</v>
      </c>
      <c r="E3086">
        <v>1.55</v>
      </c>
      <c r="F3086">
        <v>23239</v>
      </c>
      <c r="G3086">
        <v>22660</v>
      </c>
      <c r="H3086">
        <v>0</v>
      </c>
      <c r="I3086">
        <v>0</v>
      </c>
      <c r="J3086">
        <v>10261</v>
      </c>
      <c r="K3086">
        <v>56160</v>
      </c>
      <c r="Z3086" s="24">
        <v>0.10779999999999999</v>
      </c>
      <c r="AA3086" s="23">
        <v>16307</v>
      </c>
      <c r="AB3086" s="23">
        <v>3959</v>
      </c>
      <c r="AC3086" s="23">
        <v>0</v>
      </c>
      <c r="AD3086" s="23">
        <v>55</v>
      </c>
      <c r="AE3086" s="23">
        <v>2578</v>
      </c>
      <c r="AF3086" s="23">
        <v>22899</v>
      </c>
      <c r="AG3086">
        <f t="shared" si="48"/>
        <v>6.223991722901522E-6</v>
      </c>
    </row>
    <row r="3087" spans="1:33">
      <c r="A3087" t="s">
        <v>168</v>
      </c>
      <c r="B3087" t="s">
        <v>1</v>
      </c>
      <c r="C3087">
        <v>1992</v>
      </c>
      <c r="D3087">
        <v>0</v>
      </c>
      <c r="E3087">
        <v>3.9</v>
      </c>
      <c r="F3087">
        <v>21740</v>
      </c>
      <c r="G3087">
        <v>32589</v>
      </c>
      <c r="H3087">
        <v>105</v>
      </c>
      <c r="I3087">
        <v>0</v>
      </c>
      <c r="J3087">
        <v>0</v>
      </c>
      <c r="K3087">
        <v>54434</v>
      </c>
      <c r="Z3087" s="24">
        <v>0.10779999999999999</v>
      </c>
      <c r="AA3087" s="23">
        <v>58753</v>
      </c>
      <c r="AB3087" s="23">
        <v>4089</v>
      </c>
      <c r="AC3087" s="23">
        <v>2261</v>
      </c>
      <c r="AD3087" s="23">
        <v>76</v>
      </c>
      <c r="AE3087" s="23">
        <v>38583</v>
      </c>
      <c r="AF3087" s="23">
        <v>103762</v>
      </c>
      <c r="AG3087">
        <f t="shared" si="48"/>
        <v>2.820270881486998E-5</v>
      </c>
    </row>
    <row r="3088" spans="1:33">
      <c r="A3088" t="s">
        <v>168</v>
      </c>
      <c r="B3088" t="s">
        <v>1</v>
      </c>
      <c r="C3088">
        <v>1993</v>
      </c>
      <c r="D3088">
        <v>0</v>
      </c>
      <c r="E3088">
        <v>4.43</v>
      </c>
      <c r="F3088">
        <v>20000</v>
      </c>
      <c r="G3088">
        <v>32579</v>
      </c>
      <c r="H3088">
        <v>0</v>
      </c>
      <c r="I3088">
        <v>0</v>
      </c>
      <c r="J3088">
        <v>2659</v>
      </c>
      <c r="K3088">
        <v>55238</v>
      </c>
      <c r="Z3088" s="24">
        <v>0.1079</v>
      </c>
      <c r="AA3088" s="23">
        <v>18522</v>
      </c>
      <c r="AB3088" s="23">
        <v>20961</v>
      </c>
      <c r="AC3088" s="23">
        <v>0</v>
      </c>
      <c r="AD3088" s="23">
        <v>0</v>
      </c>
      <c r="AE3088" s="23">
        <v>0</v>
      </c>
      <c r="AF3088" s="23">
        <v>39483</v>
      </c>
      <c r="AG3088">
        <f t="shared" si="48"/>
        <v>1.0731554443221136E-5</v>
      </c>
    </row>
    <row r="3089" spans="1:33">
      <c r="A3089" t="s">
        <v>168</v>
      </c>
      <c r="B3089" t="s">
        <v>1</v>
      </c>
      <c r="C3089">
        <v>1994</v>
      </c>
      <c r="D3089">
        <v>0</v>
      </c>
      <c r="E3089">
        <v>1.1200000000000001</v>
      </c>
      <c r="F3089">
        <v>26147</v>
      </c>
      <c r="G3089">
        <v>30574</v>
      </c>
      <c r="H3089">
        <v>0</v>
      </c>
      <c r="I3089">
        <v>0</v>
      </c>
      <c r="J3089">
        <v>2184</v>
      </c>
      <c r="K3089">
        <v>58905</v>
      </c>
      <c r="Z3089" s="24">
        <v>0.10800000000000001</v>
      </c>
      <c r="AA3089" s="23">
        <v>10311</v>
      </c>
      <c r="AB3089" s="23">
        <v>14009</v>
      </c>
      <c r="AC3089" s="23">
        <v>896</v>
      </c>
      <c r="AD3089" s="23">
        <v>0</v>
      </c>
      <c r="AE3089" s="23">
        <v>0</v>
      </c>
      <c r="AF3089" s="23">
        <v>25216</v>
      </c>
      <c r="AG3089">
        <f t="shared" si="48"/>
        <v>6.8537567266991913E-6</v>
      </c>
    </row>
    <row r="3090" spans="1:33">
      <c r="A3090" t="s">
        <v>168</v>
      </c>
      <c r="B3090" t="s">
        <v>1</v>
      </c>
      <c r="C3090">
        <v>1995</v>
      </c>
      <c r="D3090">
        <v>0</v>
      </c>
      <c r="E3090">
        <v>0.95</v>
      </c>
      <c r="F3090">
        <v>20918</v>
      </c>
      <c r="G3090">
        <v>36002</v>
      </c>
      <c r="H3090">
        <v>0</v>
      </c>
      <c r="I3090">
        <v>0</v>
      </c>
      <c r="J3090">
        <v>1192</v>
      </c>
      <c r="K3090">
        <v>58112</v>
      </c>
      <c r="Z3090" s="24">
        <v>0.10800000000000001</v>
      </c>
      <c r="AA3090" s="23">
        <v>30702</v>
      </c>
      <c r="AB3090" s="23">
        <v>18096</v>
      </c>
      <c r="AC3090" s="23">
        <v>0</v>
      </c>
      <c r="AD3090" s="23">
        <v>348</v>
      </c>
      <c r="AE3090" s="23">
        <v>2796</v>
      </c>
      <c r="AF3090" s="23">
        <v>51942</v>
      </c>
      <c r="AG3090">
        <f t="shared" si="48"/>
        <v>1.411793432337442E-5</v>
      </c>
    </row>
    <row r="3091" spans="1:33">
      <c r="A3091" t="s">
        <v>168</v>
      </c>
      <c r="B3091" t="s">
        <v>1</v>
      </c>
      <c r="C3091">
        <v>1996</v>
      </c>
      <c r="D3091">
        <v>0</v>
      </c>
      <c r="E3091">
        <v>1.03</v>
      </c>
      <c r="F3091">
        <v>21657</v>
      </c>
      <c r="G3091">
        <v>37389</v>
      </c>
      <c r="H3091">
        <v>0</v>
      </c>
      <c r="I3091">
        <v>0</v>
      </c>
      <c r="J3091">
        <v>983</v>
      </c>
      <c r="K3091">
        <v>60029</v>
      </c>
      <c r="Z3091" s="24">
        <v>0.1081</v>
      </c>
      <c r="AA3091" s="23">
        <v>100358</v>
      </c>
      <c r="AB3091" s="23">
        <v>11916</v>
      </c>
      <c r="AC3091" s="23">
        <v>1600</v>
      </c>
      <c r="AD3091" s="23">
        <v>252</v>
      </c>
      <c r="AE3091" s="23">
        <v>2592</v>
      </c>
      <c r="AF3091" s="23">
        <v>116718</v>
      </c>
      <c r="AG3091">
        <f t="shared" si="48"/>
        <v>3.1724174239644519E-5</v>
      </c>
    </row>
    <row r="3092" spans="1:33">
      <c r="A3092" t="s">
        <v>168</v>
      </c>
      <c r="B3092" t="s">
        <v>1</v>
      </c>
      <c r="C3092">
        <v>1997</v>
      </c>
      <c r="D3092">
        <v>0</v>
      </c>
      <c r="E3092">
        <v>3.88</v>
      </c>
      <c r="F3092">
        <v>22929</v>
      </c>
      <c r="G3092">
        <v>36624</v>
      </c>
      <c r="H3092">
        <v>0</v>
      </c>
      <c r="I3092">
        <v>0</v>
      </c>
      <c r="J3092">
        <v>594</v>
      </c>
      <c r="K3092">
        <v>60147</v>
      </c>
      <c r="Z3092" s="24">
        <v>0.10830000000000001</v>
      </c>
      <c r="AA3092" s="23">
        <v>36938</v>
      </c>
      <c r="AB3092" s="23">
        <v>35060</v>
      </c>
      <c r="AC3092" s="23">
        <v>0</v>
      </c>
      <c r="AD3092" s="23">
        <v>0</v>
      </c>
      <c r="AE3092" s="23">
        <v>0</v>
      </c>
      <c r="AF3092" s="23">
        <v>71998</v>
      </c>
      <c r="AG3092">
        <f t="shared" si="48"/>
        <v>1.9569193242738277E-5</v>
      </c>
    </row>
    <row r="3093" spans="1:33">
      <c r="A3093" t="s">
        <v>168</v>
      </c>
      <c r="B3093" t="s">
        <v>1</v>
      </c>
      <c r="C3093">
        <v>1998</v>
      </c>
      <c r="D3093">
        <v>0</v>
      </c>
      <c r="E3093">
        <v>3.23</v>
      </c>
      <c r="F3093">
        <v>23591</v>
      </c>
      <c r="G3093">
        <v>38768</v>
      </c>
      <c r="H3093">
        <v>0</v>
      </c>
      <c r="I3093">
        <v>0</v>
      </c>
      <c r="J3093">
        <v>721</v>
      </c>
      <c r="K3093">
        <v>63080</v>
      </c>
      <c r="Z3093" s="24">
        <v>0.1084</v>
      </c>
      <c r="AA3093" s="23">
        <v>138339</v>
      </c>
      <c r="AB3093" s="23">
        <v>32550</v>
      </c>
      <c r="AC3093" s="23">
        <v>0</v>
      </c>
      <c r="AD3093" s="23">
        <v>133</v>
      </c>
      <c r="AE3093" s="23">
        <v>7395</v>
      </c>
      <c r="AF3093" s="23">
        <v>178417</v>
      </c>
      <c r="AG3093">
        <f t="shared" si="48"/>
        <v>4.8494079707625693E-5</v>
      </c>
    </row>
    <row r="3094" spans="1:33">
      <c r="A3094" t="s">
        <v>168</v>
      </c>
      <c r="B3094" t="s">
        <v>1</v>
      </c>
      <c r="C3094">
        <v>1999</v>
      </c>
      <c r="D3094">
        <v>0</v>
      </c>
      <c r="E3094">
        <v>3.7</v>
      </c>
      <c r="F3094">
        <v>22748</v>
      </c>
      <c r="G3094">
        <v>39738</v>
      </c>
      <c r="H3094">
        <v>0</v>
      </c>
      <c r="I3094">
        <v>0</v>
      </c>
      <c r="J3094">
        <v>771</v>
      </c>
      <c r="K3094">
        <v>63257</v>
      </c>
      <c r="Z3094" s="24">
        <v>0.10859999999999999</v>
      </c>
      <c r="AA3094" s="23">
        <v>3016</v>
      </c>
      <c r="AB3094" s="23">
        <v>286</v>
      </c>
      <c r="AC3094" s="23">
        <v>0</v>
      </c>
      <c r="AD3094" s="23">
        <v>0</v>
      </c>
      <c r="AE3094" s="23">
        <v>15</v>
      </c>
      <c r="AF3094" s="23">
        <v>3317</v>
      </c>
      <c r="AG3094">
        <f t="shared" si="48"/>
        <v>9.0156690444405203E-7</v>
      </c>
    </row>
    <row r="3095" spans="1:33">
      <c r="A3095" t="s">
        <v>168</v>
      </c>
      <c r="B3095" t="s">
        <v>1</v>
      </c>
      <c r="C3095">
        <v>2000</v>
      </c>
      <c r="D3095">
        <v>0</v>
      </c>
      <c r="E3095">
        <v>3.41</v>
      </c>
      <c r="F3095">
        <v>23032</v>
      </c>
      <c r="G3095">
        <v>41511</v>
      </c>
      <c r="H3095">
        <v>0</v>
      </c>
      <c r="I3095">
        <v>0</v>
      </c>
      <c r="J3095">
        <v>826</v>
      </c>
      <c r="K3095">
        <v>65369</v>
      </c>
      <c r="Z3095" s="24">
        <v>0.10869999999999999</v>
      </c>
      <c r="AA3095" s="23">
        <v>28286</v>
      </c>
      <c r="AB3095" s="23">
        <v>18255</v>
      </c>
      <c r="AC3095" s="23">
        <v>892</v>
      </c>
      <c r="AD3095" s="23">
        <v>0</v>
      </c>
      <c r="AE3095" s="23">
        <v>0</v>
      </c>
      <c r="AF3095" s="23">
        <v>47433</v>
      </c>
      <c r="AG3095">
        <f t="shared" si="48"/>
        <v>1.289237955335988E-5</v>
      </c>
    </row>
    <row r="3096" spans="1:33">
      <c r="A3096" t="s">
        <v>168</v>
      </c>
      <c r="B3096" t="s">
        <v>1</v>
      </c>
      <c r="C3096">
        <v>2001</v>
      </c>
      <c r="D3096">
        <v>0</v>
      </c>
      <c r="E3096">
        <v>4.47</v>
      </c>
      <c r="F3096">
        <v>22074</v>
      </c>
      <c r="G3096">
        <v>45109</v>
      </c>
      <c r="H3096">
        <v>0</v>
      </c>
      <c r="I3096">
        <v>0</v>
      </c>
      <c r="J3096">
        <v>0</v>
      </c>
      <c r="K3096">
        <v>67183</v>
      </c>
      <c r="Z3096" s="24">
        <v>0.10869999999999999</v>
      </c>
      <c r="AA3096" s="23">
        <v>54657</v>
      </c>
      <c r="AB3096" s="23">
        <v>33604</v>
      </c>
      <c r="AC3096" s="23">
        <v>0</v>
      </c>
      <c r="AD3096" s="23">
        <v>143</v>
      </c>
      <c r="AE3096" s="23">
        <v>43648</v>
      </c>
      <c r="AF3096" s="23">
        <v>132052</v>
      </c>
      <c r="AG3096">
        <f t="shared" si="48"/>
        <v>3.5891984584156154E-5</v>
      </c>
    </row>
    <row r="3097" spans="1:33">
      <c r="A3097" t="s">
        <v>168</v>
      </c>
      <c r="B3097" t="s">
        <v>1</v>
      </c>
      <c r="C3097">
        <v>2002</v>
      </c>
      <c r="D3097">
        <v>0</v>
      </c>
      <c r="E3097">
        <v>3.66</v>
      </c>
      <c r="F3097">
        <v>22900</v>
      </c>
      <c r="G3097">
        <v>44901</v>
      </c>
      <c r="H3097">
        <v>0</v>
      </c>
      <c r="I3097">
        <v>0</v>
      </c>
      <c r="J3097">
        <v>0</v>
      </c>
      <c r="K3097">
        <v>67801</v>
      </c>
      <c r="Z3097" s="24">
        <v>0.10869999999999999</v>
      </c>
      <c r="AA3097" s="23">
        <v>110109</v>
      </c>
      <c r="AB3097" s="23">
        <v>24692</v>
      </c>
      <c r="AC3097" s="23">
        <v>10551</v>
      </c>
      <c r="AD3097" s="23">
        <v>0</v>
      </c>
      <c r="AE3097" s="23">
        <v>5800</v>
      </c>
      <c r="AF3097" s="23">
        <v>151152</v>
      </c>
      <c r="AG3097">
        <f t="shared" si="48"/>
        <v>4.1083400886502067E-5</v>
      </c>
    </row>
    <row r="3098" spans="1:33">
      <c r="A3098" t="s">
        <v>168</v>
      </c>
      <c r="B3098" t="s">
        <v>1</v>
      </c>
      <c r="C3098">
        <v>2003</v>
      </c>
      <c r="D3098">
        <v>0</v>
      </c>
      <c r="E3098">
        <v>2.4</v>
      </c>
      <c r="F3098">
        <v>21815</v>
      </c>
      <c r="G3098">
        <v>42347</v>
      </c>
      <c r="H3098">
        <v>0</v>
      </c>
      <c r="I3098">
        <v>0</v>
      </c>
      <c r="J3098">
        <v>0</v>
      </c>
      <c r="K3098">
        <v>64162</v>
      </c>
      <c r="Z3098" s="24">
        <v>0.10869999999999999</v>
      </c>
      <c r="AA3098" s="23">
        <v>125888</v>
      </c>
      <c r="AB3098" s="23">
        <v>29554</v>
      </c>
      <c r="AC3098" s="23">
        <v>25992</v>
      </c>
      <c r="AD3098" s="23">
        <v>134</v>
      </c>
      <c r="AE3098" s="23">
        <v>64863</v>
      </c>
      <c r="AF3098" s="23">
        <v>246431</v>
      </c>
      <c r="AG3098">
        <f t="shared" si="48"/>
        <v>6.6980414178188788E-5</v>
      </c>
    </row>
    <row r="3099" spans="1:33">
      <c r="A3099" t="s">
        <v>168</v>
      </c>
      <c r="B3099" t="s">
        <v>1</v>
      </c>
      <c r="C3099">
        <v>2004</v>
      </c>
      <c r="D3099">
        <v>0</v>
      </c>
      <c r="E3099">
        <v>7.71</v>
      </c>
      <c r="F3099">
        <v>19681</v>
      </c>
      <c r="G3099">
        <v>44847</v>
      </c>
      <c r="H3099">
        <v>0</v>
      </c>
      <c r="I3099">
        <v>0</v>
      </c>
      <c r="J3099">
        <v>0</v>
      </c>
      <c r="K3099">
        <v>64528</v>
      </c>
      <c r="Z3099" s="24">
        <v>0.10890000000000001</v>
      </c>
      <c r="AA3099" s="23">
        <v>8814</v>
      </c>
      <c r="AB3099" s="23">
        <v>3371</v>
      </c>
      <c r="AC3099" s="23">
        <v>0</v>
      </c>
      <c r="AD3099" s="23">
        <v>7</v>
      </c>
      <c r="AE3099" s="23">
        <v>223</v>
      </c>
      <c r="AF3099" s="23">
        <v>12415</v>
      </c>
      <c r="AG3099">
        <f t="shared" si="48"/>
        <v>3.3744205965248436E-6</v>
      </c>
    </row>
    <row r="3100" spans="1:33">
      <c r="A3100" t="s">
        <v>168</v>
      </c>
      <c r="B3100" t="s">
        <v>1</v>
      </c>
      <c r="C3100">
        <v>2005</v>
      </c>
      <c r="D3100">
        <v>0</v>
      </c>
      <c r="E3100">
        <v>6.18</v>
      </c>
      <c r="F3100">
        <v>23922</v>
      </c>
      <c r="G3100">
        <v>46575</v>
      </c>
      <c r="H3100">
        <v>0</v>
      </c>
      <c r="I3100">
        <v>0</v>
      </c>
      <c r="J3100">
        <v>0</v>
      </c>
      <c r="K3100">
        <v>70497</v>
      </c>
      <c r="Z3100" s="24">
        <v>0.1091</v>
      </c>
      <c r="AA3100" s="23">
        <v>31310</v>
      </c>
      <c r="AB3100" s="23">
        <v>24766</v>
      </c>
      <c r="AC3100" s="23">
        <v>0</v>
      </c>
      <c r="AD3100" s="23">
        <v>0</v>
      </c>
      <c r="AE3100" s="23">
        <v>0</v>
      </c>
      <c r="AF3100" s="23">
        <v>56076</v>
      </c>
      <c r="AG3100">
        <f t="shared" si="48"/>
        <v>1.5241563380646566E-5</v>
      </c>
    </row>
    <row r="3101" spans="1:33">
      <c r="A3101" t="s">
        <v>168</v>
      </c>
      <c r="B3101" t="s">
        <v>1</v>
      </c>
      <c r="C3101">
        <v>2006</v>
      </c>
      <c r="D3101">
        <v>0</v>
      </c>
      <c r="E3101">
        <v>5.78</v>
      </c>
      <c r="F3101">
        <v>25086</v>
      </c>
      <c r="G3101">
        <v>49539</v>
      </c>
      <c r="H3101">
        <v>0</v>
      </c>
      <c r="I3101">
        <v>0</v>
      </c>
      <c r="J3101">
        <v>0</v>
      </c>
      <c r="K3101">
        <v>74625</v>
      </c>
      <c r="Z3101" s="24">
        <v>0.10920000000000001</v>
      </c>
      <c r="AA3101" s="23">
        <v>2059</v>
      </c>
      <c r="AB3101" s="23">
        <v>297</v>
      </c>
      <c r="AC3101" s="23">
        <v>0</v>
      </c>
      <c r="AD3101" s="23">
        <v>0</v>
      </c>
      <c r="AE3101" s="23">
        <v>0</v>
      </c>
      <c r="AF3101" s="23">
        <v>2356</v>
      </c>
      <c r="AG3101">
        <f t="shared" si="48"/>
        <v>6.4036527792287805E-7</v>
      </c>
    </row>
    <row r="3102" spans="1:33">
      <c r="A3102" t="s">
        <v>169</v>
      </c>
      <c r="B3102" t="s">
        <v>1</v>
      </c>
      <c r="C3102">
        <v>1988</v>
      </c>
      <c r="D3102">
        <v>0</v>
      </c>
      <c r="E3102">
        <v>5.64</v>
      </c>
      <c r="F3102">
        <v>135041</v>
      </c>
      <c r="G3102">
        <v>208373</v>
      </c>
      <c r="H3102">
        <v>94354</v>
      </c>
      <c r="I3102">
        <v>0</v>
      </c>
      <c r="J3102">
        <v>0</v>
      </c>
      <c r="K3102">
        <v>437768</v>
      </c>
      <c r="Z3102" s="24">
        <v>0.10920000000000001</v>
      </c>
      <c r="AA3102" s="23">
        <v>10326</v>
      </c>
      <c r="AB3102" s="23">
        <v>6056</v>
      </c>
      <c r="AC3102" s="23">
        <v>0</v>
      </c>
      <c r="AD3102" s="23">
        <v>0</v>
      </c>
      <c r="AE3102" s="23">
        <v>4323</v>
      </c>
      <c r="AF3102" s="23">
        <v>20705</v>
      </c>
      <c r="AG3102">
        <f t="shared" si="48"/>
        <v>5.627658352883358E-6</v>
      </c>
    </row>
    <row r="3103" spans="1:33">
      <c r="A3103" t="s">
        <v>169</v>
      </c>
      <c r="B3103" t="s">
        <v>1</v>
      </c>
      <c r="C3103">
        <v>1989</v>
      </c>
      <c r="D3103">
        <v>0</v>
      </c>
      <c r="E3103">
        <v>5.19</v>
      </c>
      <c r="F3103">
        <v>147276</v>
      </c>
      <c r="G3103">
        <v>226222</v>
      </c>
      <c r="H3103">
        <v>96985</v>
      </c>
      <c r="I3103">
        <v>0</v>
      </c>
      <c r="J3103">
        <v>0</v>
      </c>
      <c r="K3103">
        <v>470483</v>
      </c>
      <c r="Z3103" s="24">
        <v>0.10920000000000001</v>
      </c>
      <c r="AA3103" s="23">
        <v>54288</v>
      </c>
      <c r="AB3103" s="23">
        <v>6728</v>
      </c>
      <c r="AC3103" s="23">
        <v>0</v>
      </c>
      <c r="AD3103" s="23">
        <v>78</v>
      </c>
      <c r="AE3103" s="23">
        <v>40860</v>
      </c>
      <c r="AF3103" s="23">
        <v>101954</v>
      </c>
      <c r="AG3103">
        <f t="shared" si="48"/>
        <v>2.771129097850132E-5</v>
      </c>
    </row>
    <row r="3104" spans="1:33">
      <c r="A3104" t="s">
        <v>169</v>
      </c>
      <c r="B3104" t="s">
        <v>1</v>
      </c>
      <c r="C3104">
        <v>1990</v>
      </c>
      <c r="D3104">
        <v>0</v>
      </c>
      <c r="E3104">
        <v>4.08</v>
      </c>
      <c r="F3104">
        <v>143960</v>
      </c>
      <c r="G3104">
        <v>240606</v>
      </c>
      <c r="H3104">
        <v>96586</v>
      </c>
      <c r="I3104">
        <v>0</v>
      </c>
      <c r="J3104">
        <v>0</v>
      </c>
      <c r="K3104">
        <v>481152</v>
      </c>
      <c r="Z3104" s="24">
        <v>0.1094</v>
      </c>
      <c r="AA3104" s="23">
        <v>176893</v>
      </c>
      <c r="AB3104" s="23">
        <v>60157</v>
      </c>
      <c r="AC3104" s="23">
        <v>43582</v>
      </c>
      <c r="AD3104" s="23">
        <v>495</v>
      </c>
      <c r="AE3104" s="23">
        <v>87412</v>
      </c>
      <c r="AF3104" s="23">
        <v>368539</v>
      </c>
      <c r="AG3104">
        <f t="shared" si="48"/>
        <v>1.001696006623173E-4</v>
      </c>
    </row>
    <row r="3105" spans="1:33">
      <c r="A3105" t="s">
        <v>169</v>
      </c>
      <c r="B3105" t="s">
        <v>1</v>
      </c>
      <c r="C3105">
        <v>1991</v>
      </c>
      <c r="D3105">
        <v>0</v>
      </c>
      <c r="E3105">
        <v>2.78</v>
      </c>
      <c r="F3105">
        <v>150781</v>
      </c>
      <c r="G3105">
        <v>247854</v>
      </c>
      <c r="H3105">
        <v>98410</v>
      </c>
      <c r="I3105">
        <v>0</v>
      </c>
      <c r="J3105">
        <v>0</v>
      </c>
      <c r="K3105">
        <v>497045</v>
      </c>
      <c r="Z3105" s="24">
        <v>0.10949999999999999</v>
      </c>
      <c r="AA3105" s="23">
        <v>13402</v>
      </c>
      <c r="AB3105" s="23">
        <v>5746</v>
      </c>
      <c r="AC3105" s="23">
        <v>4187</v>
      </c>
      <c r="AD3105" s="23">
        <v>0</v>
      </c>
      <c r="AE3105" s="23">
        <v>0</v>
      </c>
      <c r="AF3105" s="23">
        <v>23335</v>
      </c>
      <c r="AG3105">
        <f t="shared" si="48"/>
        <v>6.3424973515833449E-6</v>
      </c>
    </row>
    <row r="3106" spans="1:33">
      <c r="A3106" t="s">
        <v>169</v>
      </c>
      <c r="B3106" t="s">
        <v>1</v>
      </c>
      <c r="C3106">
        <v>1992</v>
      </c>
      <c r="D3106">
        <v>0</v>
      </c>
      <c r="E3106">
        <v>3.2</v>
      </c>
      <c r="F3106">
        <v>147241</v>
      </c>
      <c r="G3106">
        <v>256822</v>
      </c>
      <c r="H3106">
        <v>0</v>
      </c>
      <c r="I3106">
        <v>0</v>
      </c>
      <c r="J3106">
        <v>101256</v>
      </c>
      <c r="K3106">
        <v>505319</v>
      </c>
      <c r="Z3106" s="24">
        <v>0.10970000000000001</v>
      </c>
      <c r="AA3106" s="23">
        <v>14986</v>
      </c>
      <c r="AB3106" s="23">
        <v>4184</v>
      </c>
      <c r="AC3106" s="23">
        <v>0</v>
      </c>
      <c r="AD3106" s="23">
        <v>0</v>
      </c>
      <c r="AE3106" s="23">
        <v>1791</v>
      </c>
      <c r="AF3106" s="23">
        <v>20961</v>
      </c>
      <c r="AG3106">
        <f t="shared" si="48"/>
        <v>5.6972396394488315E-6</v>
      </c>
    </row>
    <row r="3107" spans="1:33">
      <c r="A3107" t="s">
        <v>169</v>
      </c>
      <c r="B3107" t="s">
        <v>1</v>
      </c>
      <c r="C3107">
        <v>1993</v>
      </c>
      <c r="D3107">
        <v>0</v>
      </c>
      <c r="E3107">
        <v>2.3199999999999998</v>
      </c>
      <c r="F3107">
        <v>152324</v>
      </c>
      <c r="G3107">
        <v>274600</v>
      </c>
      <c r="H3107">
        <v>0</v>
      </c>
      <c r="I3107">
        <v>0</v>
      </c>
      <c r="J3107">
        <v>100331</v>
      </c>
      <c r="K3107">
        <v>527255</v>
      </c>
      <c r="Z3107" s="24">
        <v>0.10980000000000001</v>
      </c>
      <c r="AA3107" s="23">
        <v>12372</v>
      </c>
      <c r="AB3107" s="23">
        <v>8699</v>
      </c>
      <c r="AC3107" s="23">
        <v>0</v>
      </c>
      <c r="AD3107" s="23">
        <v>0</v>
      </c>
      <c r="AE3107" s="23">
        <v>148</v>
      </c>
      <c r="AF3107" s="23">
        <v>21219</v>
      </c>
      <c r="AG3107">
        <f t="shared" si="48"/>
        <v>5.7673645298155983E-6</v>
      </c>
    </row>
    <row r="3108" spans="1:33">
      <c r="A3108" t="s">
        <v>169</v>
      </c>
      <c r="B3108" t="s">
        <v>1</v>
      </c>
      <c r="C3108">
        <v>1994</v>
      </c>
      <c r="D3108">
        <v>0</v>
      </c>
      <c r="E3108">
        <v>2.9</v>
      </c>
      <c r="F3108">
        <v>156337</v>
      </c>
      <c r="G3108">
        <v>272695</v>
      </c>
      <c r="H3108">
        <v>106440</v>
      </c>
      <c r="I3108">
        <v>0</v>
      </c>
      <c r="J3108">
        <v>0</v>
      </c>
      <c r="K3108">
        <v>535472</v>
      </c>
      <c r="Z3108" s="24">
        <v>0.1101</v>
      </c>
      <c r="AA3108" s="23">
        <v>8244</v>
      </c>
      <c r="AB3108" s="23">
        <v>3432</v>
      </c>
      <c r="AC3108" s="23">
        <v>0</v>
      </c>
      <c r="AD3108" s="23">
        <v>6</v>
      </c>
      <c r="AE3108" s="23">
        <v>204</v>
      </c>
      <c r="AF3108" s="23">
        <v>11886</v>
      </c>
      <c r="AG3108">
        <f t="shared" si="48"/>
        <v>3.230637391082907E-6</v>
      </c>
    </row>
    <row r="3109" spans="1:33">
      <c r="A3109" t="s">
        <v>169</v>
      </c>
      <c r="B3109" t="s">
        <v>1</v>
      </c>
      <c r="C3109">
        <v>1995</v>
      </c>
      <c r="D3109">
        <v>0</v>
      </c>
      <c r="E3109">
        <v>1.86</v>
      </c>
      <c r="F3109">
        <v>170499</v>
      </c>
      <c r="G3109">
        <v>290941</v>
      </c>
      <c r="H3109">
        <v>112397</v>
      </c>
      <c r="I3109">
        <v>0</v>
      </c>
      <c r="J3109">
        <v>0</v>
      </c>
      <c r="K3109">
        <v>573837</v>
      </c>
      <c r="Z3109" s="24">
        <v>0.1101</v>
      </c>
      <c r="AA3109" s="23">
        <v>27821</v>
      </c>
      <c r="AB3109" s="23">
        <v>0</v>
      </c>
      <c r="AC3109" s="23">
        <v>117709</v>
      </c>
      <c r="AD3109" s="23">
        <v>0</v>
      </c>
      <c r="AE3109" s="23">
        <v>0</v>
      </c>
      <c r="AF3109" s="23">
        <v>145530</v>
      </c>
      <c r="AG3109">
        <f t="shared" si="48"/>
        <v>3.9555330601068104E-5</v>
      </c>
    </row>
    <row r="3110" spans="1:33">
      <c r="A3110" t="s">
        <v>169</v>
      </c>
      <c r="B3110" t="s">
        <v>1</v>
      </c>
      <c r="C3110">
        <v>1996</v>
      </c>
      <c r="D3110">
        <v>0</v>
      </c>
      <c r="E3110">
        <v>4.24</v>
      </c>
      <c r="F3110">
        <v>167037</v>
      </c>
      <c r="G3110">
        <v>288323</v>
      </c>
      <c r="H3110">
        <v>114557</v>
      </c>
      <c r="I3110">
        <v>0</v>
      </c>
      <c r="J3110">
        <v>0</v>
      </c>
      <c r="K3110">
        <v>569917</v>
      </c>
      <c r="Z3110" s="24">
        <v>0.1103</v>
      </c>
      <c r="AA3110" s="23">
        <v>16588</v>
      </c>
      <c r="AB3110" s="23">
        <v>4940</v>
      </c>
      <c r="AC3110" s="23">
        <v>0</v>
      </c>
      <c r="AD3110" s="23">
        <v>56</v>
      </c>
      <c r="AE3110" s="23">
        <v>4090</v>
      </c>
      <c r="AF3110" s="23">
        <v>25674</v>
      </c>
      <c r="AG3110">
        <f t="shared" si="48"/>
        <v>6.9782419971952345E-6</v>
      </c>
    </row>
    <row r="3111" spans="1:33">
      <c r="A3111" t="s">
        <v>169</v>
      </c>
      <c r="B3111" t="s">
        <v>1</v>
      </c>
      <c r="C3111">
        <v>1997</v>
      </c>
      <c r="D3111">
        <v>0</v>
      </c>
      <c r="E3111">
        <v>1.76</v>
      </c>
      <c r="F3111">
        <v>184599</v>
      </c>
      <c r="G3111">
        <v>313041</v>
      </c>
      <c r="H3111">
        <v>115968</v>
      </c>
      <c r="I3111">
        <v>0</v>
      </c>
      <c r="J3111">
        <v>0</v>
      </c>
      <c r="K3111">
        <v>613608</v>
      </c>
      <c r="Z3111" s="24">
        <v>0.1103</v>
      </c>
      <c r="AA3111" s="23">
        <v>100562</v>
      </c>
      <c r="AB3111" s="23">
        <v>13718</v>
      </c>
      <c r="AC3111" s="23">
        <v>2183</v>
      </c>
      <c r="AD3111" s="23">
        <v>249</v>
      </c>
      <c r="AE3111" s="23">
        <v>1864</v>
      </c>
      <c r="AF3111" s="23">
        <v>118576</v>
      </c>
      <c r="AG3111">
        <f t="shared" si="48"/>
        <v>3.22291821710455E-5</v>
      </c>
    </row>
    <row r="3112" spans="1:33">
      <c r="A3112" t="s">
        <v>169</v>
      </c>
      <c r="B3112" t="s">
        <v>1</v>
      </c>
      <c r="C3112">
        <v>1998</v>
      </c>
      <c r="D3112">
        <v>0</v>
      </c>
      <c r="E3112">
        <v>4.59</v>
      </c>
      <c r="F3112">
        <v>185354</v>
      </c>
      <c r="G3112">
        <v>310659</v>
      </c>
      <c r="H3112">
        <v>118181</v>
      </c>
      <c r="I3112">
        <v>0</v>
      </c>
      <c r="J3112">
        <v>0</v>
      </c>
      <c r="K3112">
        <v>614194</v>
      </c>
      <c r="Z3112" s="24">
        <v>0.1105</v>
      </c>
      <c r="AA3112" s="23">
        <v>28656</v>
      </c>
      <c r="AB3112" s="23">
        <v>18845</v>
      </c>
      <c r="AC3112" s="23">
        <v>16870</v>
      </c>
      <c r="AD3112" s="23">
        <v>447</v>
      </c>
      <c r="AE3112" s="23">
        <v>505</v>
      </c>
      <c r="AF3112" s="23">
        <v>65323</v>
      </c>
      <c r="AG3112">
        <f t="shared" si="48"/>
        <v>1.7754915555923671E-5</v>
      </c>
    </row>
    <row r="3113" spans="1:33">
      <c r="A3113" t="s">
        <v>169</v>
      </c>
      <c r="B3113" t="s">
        <v>1</v>
      </c>
      <c r="C3113">
        <v>1999</v>
      </c>
      <c r="D3113">
        <v>0</v>
      </c>
      <c r="E3113">
        <v>4.05</v>
      </c>
      <c r="F3113">
        <v>197695</v>
      </c>
      <c r="G3113">
        <v>355157</v>
      </c>
      <c r="H3113">
        <v>120654</v>
      </c>
      <c r="I3113">
        <v>0</v>
      </c>
      <c r="J3113">
        <v>0</v>
      </c>
      <c r="K3113">
        <v>673506</v>
      </c>
      <c r="Z3113" s="24">
        <v>0.1106</v>
      </c>
      <c r="AA3113" s="23">
        <v>13900</v>
      </c>
      <c r="AB3113" s="23">
        <v>5490</v>
      </c>
      <c r="AC3113" s="23">
        <v>5745</v>
      </c>
      <c r="AD3113" s="23">
        <v>0</v>
      </c>
      <c r="AE3113" s="23">
        <v>81</v>
      </c>
      <c r="AF3113" s="23">
        <v>25216</v>
      </c>
      <c r="AG3113">
        <f t="shared" si="48"/>
        <v>6.8537567266991913E-6</v>
      </c>
    </row>
    <row r="3114" spans="1:33">
      <c r="A3114" t="s">
        <v>169</v>
      </c>
      <c r="B3114" t="s">
        <v>1</v>
      </c>
      <c r="C3114">
        <v>2000</v>
      </c>
      <c r="D3114">
        <v>0</v>
      </c>
      <c r="E3114">
        <v>3.67</v>
      </c>
      <c r="F3114">
        <v>208930</v>
      </c>
      <c r="G3114">
        <v>381072</v>
      </c>
      <c r="H3114">
        <v>117861</v>
      </c>
      <c r="I3114">
        <v>0</v>
      </c>
      <c r="J3114">
        <v>0</v>
      </c>
      <c r="K3114">
        <v>707863</v>
      </c>
      <c r="Z3114" s="24">
        <v>0.1108</v>
      </c>
      <c r="AA3114" s="23">
        <v>44314</v>
      </c>
      <c r="AB3114" s="23">
        <v>7290</v>
      </c>
      <c r="AC3114" s="23">
        <v>10239</v>
      </c>
      <c r="AD3114" s="23">
        <v>0</v>
      </c>
      <c r="AE3114" s="23">
        <v>0</v>
      </c>
      <c r="AF3114" s="23">
        <v>61843</v>
      </c>
      <c r="AG3114">
        <f t="shared" si="48"/>
        <v>1.6809044941674257E-5</v>
      </c>
    </row>
    <row r="3115" spans="1:33">
      <c r="A3115" t="s">
        <v>169</v>
      </c>
      <c r="B3115" t="s">
        <v>1</v>
      </c>
      <c r="C3115">
        <v>2001</v>
      </c>
      <c r="D3115">
        <v>0</v>
      </c>
      <c r="E3115">
        <v>3.38</v>
      </c>
      <c r="F3115">
        <v>209261</v>
      </c>
      <c r="G3115">
        <v>376055</v>
      </c>
      <c r="H3115">
        <v>120903</v>
      </c>
      <c r="I3115">
        <v>0</v>
      </c>
      <c r="J3115">
        <v>0</v>
      </c>
      <c r="K3115">
        <v>706219</v>
      </c>
      <c r="Z3115" s="24">
        <v>0.111</v>
      </c>
      <c r="AA3115" s="23">
        <v>8738</v>
      </c>
      <c r="AB3115" s="23">
        <v>2905</v>
      </c>
      <c r="AC3115" s="23">
        <v>0</v>
      </c>
      <c r="AD3115" s="23">
        <v>7</v>
      </c>
      <c r="AE3115" s="23">
        <v>535</v>
      </c>
      <c r="AF3115" s="23">
        <v>12185</v>
      </c>
      <c r="AG3115">
        <f t="shared" si="48"/>
        <v>3.3119061593761754E-6</v>
      </c>
    </row>
    <row r="3116" spans="1:33">
      <c r="A3116" t="s">
        <v>169</v>
      </c>
      <c r="B3116" t="s">
        <v>1</v>
      </c>
      <c r="C3116">
        <v>2002</v>
      </c>
      <c r="D3116">
        <v>0</v>
      </c>
      <c r="E3116">
        <v>3.1</v>
      </c>
      <c r="F3116">
        <v>213901</v>
      </c>
      <c r="G3116">
        <v>367429</v>
      </c>
      <c r="H3116">
        <v>120392</v>
      </c>
      <c r="I3116">
        <v>0</v>
      </c>
      <c r="J3116">
        <v>4838</v>
      </c>
      <c r="K3116">
        <v>706560</v>
      </c>
      <c r="Z3116" s="24">
        <v>0.111</v>
      </c>
      <c r="AA3116" s="23">
        <v>15684</v>
      </c>
      <c r="AB3116" s="23">
        <v>3811</v>
      </c>
      <c r="AC3116" s="23">
        <v>0</v>
      </c>
      <c r="AD3116" s="23">
        <v>55</v>
      </c>
      <c r="AE3116" s="23">
        <v>4489</v>
      </c>
      <c r="AF3116" s="23">
        <v>24039</v>
      </c>
      <c r="AG3116">
        <f t="shared" si="48"/>
        <v>6.5338458896383985E-6</v>
      </c>
    </row>
    <row r="3117" spans="1:33">
      <c r="A3117" t="s">
        <v>169</v>
      </c>
      <c r="B3117" t="s">
        <v>1</v>
      </c>
      <c r="C3117">
        <v>2003</v>
      </c>
      <c r="D3117">
        <v>0</v>
      </c>
      <c r="E3117">
        <v>3.64</v>
      </c>
      <c r="F3117">
        <v>218306</v>
      </c>
      <c r="G3117">
        <v>368263</v>
      </c>
      <c r="H3117">
        <v>124589</v>
      </c>
      <c r="I3117">
        <v>0</v>
      </c>
      <c r="J3117">
        <v>0</v>
      </c>
      <c r="K3117">
        <v>711158</v>
      </c>
      <c r="Z3117" s="24">
        <v>0.111</v>
      </c>
      <c r="AA3117" s="23">
        <v>22398</v>
      </c>
      <c r="AB3117" s="23">
        <v>11916</v>
      </c>
      <c r="AC3117" s="23">
        <v>32988</v>
      </c>
      <c r="AD3117" s="23">
        <v>40</v>
      </c>
      <c r="AE3117" s="23">
        <v>80345</v>
      </c>
      <c r="AF3117" s="23">
        <v>147687</v>
      </c>
      <c r="AG3117">
        <f t="shared" si="48"/>
        <v>4.0141607300762353E-5</v>
      </c>
    </row>
    <row r="3118" spans="1:33">
      <c r="A3118" t="s">
        <v>169</v>
      </c>
      <c r="B3118" t="s">
        <v>1</v>
      </c>
      <c r="C3118">
        <v>2004</v>
      </c>
      <c r="D3118">
        <v>0</v>
      </c>
      <c r="E3118">
        <v>3.75</v>
      </c>
      <c r="F3118">
        <v>218306</v>
      </c>
      <c r="G3118">
        <v>372773</v>
      </c>
      <c r="H3118">
        <v>124589</v>
      </c>
      <c r="I3118">
        <v>0</v>
      </c>
      <c r="J3118">
        <v>0</v>
      </c>
      <c r="K3118">
        <v>715668</v>
      </c>
      <c r="Z3118" s="24">
        <v>0.11109999999999999</v>
      </c>
      <c r="AA3118" s="23">
        <v>35000</v>
      </c>
      <c r="AB3118" s="23">
        <v>3500</v>
      </c>
      <c r="AC3118" s="23">
        <v>1500</v>
      </c>
      <c r="AD3118" s="23">
        <v>0</v>
      </c>
      <c r="AE3118" s="23">
        <v>0</v>
      </c>
      <c r="AF3118" s="23">
        <v>40000</v>
      </c>
      <c r="AG3118">
        <f t="shared" si="48"/>
        <v>1.0872076025855316E-5</v>
      </c>
    </row>
    <row r="3119" spans="1:33">
      <c r="A3119" t="s">
        <v>169</v>
      </c>
      <c r="B3119" t="s">
        <v>1</v>
      </c>
      <c r="C3119">
        <v>2005</v>
      </c>
      <c r="D3119">
        <v>0</v>
      </c>
      <c r="E3119">
        <v>2.5</v>
      </c>
      <c r="F3119">
        <v>220189</v>
      </c>
      <c r="G3119">
        <v>379206</v>
      </c>
      <c r="H3119">
        <v>133258</v>
      </c>
      <c r="I3119">
        <v>0</v>
      </c>
      <c r="J3119">
        <v>0</v>
      </c>
      <c r="K3119">
        <v>732653</v>
      </c>
      <c r="Z3119" s="24">
        <v>0.11119999999999999</v>
      </c>
      <c r="AA3119" s="23">
        <v>16563</v>
      </c>
      <c r="AB3119" s="23">
        <v>4140</v>
      </c>
      <c r="AC3119" s="23">
        <v>0</v>
      </c>
      <c r="AD3119" s="23">
        <v>0</v>
      </c>
      <c r="AE3119" s="23">
        <v>1152</v>
      </c>
      <c r="AF3119" s="23">
        <v>21855</v>
      </c>
      <c r="AG3119">
        <f t="shared" si="48"/>
        <v>5.9402305386266984E-6</v>
      </c>
    </row>
    <row r="3120" spans="1:33">
      <c r="A3120" t="s">
        <v>169</v>
      </c>
      <c r="B3120" t="s">
        <v>1</v>
      </c>
      <c r="C3120">
        <v>2006</v>
      </c>
      <c r="D3120">
        <v>0</v>
      </c>
      <c r="E3120">
        <v>2.73</v>
      </c>
      <c r="F3120">
        <v>230898</v>
      </c>
      <c r="G3120">
        <v>393706</v>
      </c>
      <c r="H3120">
        <v>135005</v>
      </c>
      <c r="I3120">
        <v>0</v>
      </c>
      <c r="J3120">
        <v>0</v>
      </c>
      <c r="K3120">
        <v>759609</v>
      </c>
      <c r="Z3120" s="24">
        <v>0.11119999999999999</v>
      </c>
      <c r="AA3120" s="23">
        <v>16378</v>
      </c>
      <c r="AB3120" s="23">
        <v>3517</v>
      </c>
      <c r="AC3120" s="23">
        <v>0</v>
      </c>
      <c r="AD3120" s="23">
        <v>61</v>
      </c>
      <c r="AE3120" s="23">
        <v>4737</v>
      </c>
      <c r="AF3120" s="23">
        <v>24693</v>
      </c>
      <c r="AG3120">
        <f t="shared" si="48"/>
        <v>6.7116043326611324E-6</v>
      </c>
    </row>
    <row r="3121" spans="1:33">
      <c r="A3121" t="s">
        <v>170</v>
      </c>
      <c r="B3121" t="s">
        <v>1</v>
      </c>
      <c r="C3121">
        <v>1988</v>
      </c>
      <c r="D3121">
        <v>0</v>
      </c>
      <c r="E3121">
        <v>6.23</v>
      </c>
      <c r="F3121">
        <v>8009994</v>
      </c>
      <c r="G3121">
        <v>5041838</v>
      </c>
      <c r="H3121">
        <v>3239228</v>
      </c>
      <c r="I3121">
        <v>63565</v>
      </c>
      <c r="J3121">
        <v>0</v>
      </c>
      <c r="K3121">
        <v>16354625</v>
      </c>
      <c r="Z3121" s="24">
        <v>0.11130000000000001</v>
      </c>
      <c r="AA3121" s="23">
        <v>10315</v>
      </c>
      <c r="AB3121" s="23">
        <v>5903</v>
      </c>
      <c r="AC3121" s="23">
        <v>0</v>
      </c>
      <c r="AD3121" s="23">
        <v>0</v>
      </c>
      <c r="AE3121" s="23">
        <v>0</v>
      </c>
      <c r="AF3121" s="23">
        <v>16218</v>
      </c>
      <c r="AG3121">
        <f t="shared" si="48"/>
        <v>4.4080832246830375E-6</v>
      </c>
    </row>
    <row r="3122" spans="1:33">
      <c r="A3122" t="s">
        <v>170</v>
      </c>
      <c r="B3122" t="s">
        <v>1</v>
      </c>
      <c r="C3122">
        <v>1989</v>
      </c>
      <c r="D3122">
        <v>0</v>
      </c>
      <c r="E3122">
        <v>5.07</v>
      </c>
      <c r="F3122">
        <v>8491550</v>
      </c>
      <c r="G3122">
        <v>5411623</v>
      </c>
      <c r="H3122">
        <v>3427941</v>
      </c>
      <c r="I3122">
        <v>69603</v>
      </c>
      <c r="J3122">
        <v>0</v>
      </c>
      <c r="K3122">
        <v>17400717</v>
      </c>
      <c r="Z3122" s="24">
        <v>0.1114</v>
      </c>
      <c r="AA3122" s="23">
        <v>5627</v>
      </c>
      <c r="AB3122" s="23">
        <v>4906</v>
      </c>
      <c r="AC3122" s="23">
        <v>0</v>
      </c>
      <c r="AD3122" s="23">
        <v>0</v>
      </c>
      <c r="AE3122" s="23">
        <v>0</v>
      </c>
      <c r="AF3122" s="23">
        <v>10533</v>
      </c>
      <c r="AG3122">
        <f t="shared" si="48"/>
        <v>2.8628894195083511E-6</v>
      </c>
    </row>
    <row r="3123" spans="1:33">
      <c r="A3123" t="s">
        <v>170</v>
      </c>
      <c r="B3123" t="s">
        <v>1</v>
      </c>
      <c r="C3123">
        <v>1990</v>
      </c>
      <c r="D3123">
        <v>0</v>
      </c>
      <c r="E3123">
        <v>6.2</v>
      </c>
      <c r="F3123">
        <v>8602472</v>
      </c>
      <c r="G3123">
        <v>5649617</v>
      </c>
      <c r="H3123">
        <v>3580946</v>
      </c>
      <c r="I3123">
        <v>66572</v>
      </c>
      <c r="J3123">
        <v>0</v>
      </c>
      <c r="K3123">
        <v>17899607</v>
      </c>
      <c r="Z3123" s="24">
        <v>0.1114</v>
      </c>
      <c r="AA3123" s="23">
        <v>16377</v>
      </c>
      <c r="AB3123" s="23">
        <v>3384</v>
      </c>
      <c r="AC3123" s="23">
        <v>0</v>
      </c>
      <c r="AD3123" s="23">
        <v>53</v>
      </c>
      <c r="AE3123" s="23">
        <v>5292</v>
      </c>
      <c r="AF3123" s="23">
        <v>25106</v>
      </c>
      <c r="AG3123">
        <f t="shared" si="48"/>
        <v>6.8238585176280887E-6</v>
      </c>
    </row>
    <row r="3124" spans="1:33">
      <c r="A3124" t="s">
        <v>170</v>
      </c>
      <c r="B3124" t="s">
        <v>1</v>
      </c>
      <c r="C3124">
        <v>1991</v>
      </c>
      <c r="D3124">
        <v>0</v>
      </c>
      <c r="E3124">
        <v>5.77</v>
      </c>
      <c r="F3124">
        <v>8693222</v>
      </c>
      <c r="G3124">
        <v>5855075</v>
      </c>
      <c r="H3124">
        <v>3577961</v>
      </c>
      <c r="I3124">
        <v>67890</v>
      </c>
      <c r="J3124">
        <v>0</v>
      </c>
      <c r="K3124">
        <v>18194148</v>
      </c>
      <c r="Z3124" s="24">
        <v>0.1114</v>
      </c>
      <c r="AA3124" s="23">
        <v>21290</v>
      </c>
      <c r="AB3124" s="23">
        <v>6542</v>
      </c>
      <c r="AC3124" s="23">
        <v>3016</v>
      </c>
      <c r="AD3124" s="23">
        <v>115</v>
      </c>
      <c r="AE3124" s="23">
        <v>2317</v>
      </c>
      <c r="AF3124" s="23">
        <v>33280</v>
      </c>
      <c r="AG3124">
        <f t="shared" si="48"/>
        <v>9.0455672535116231E-6</v>
      </c>
    </row>
    <row r="3125" spans="1:33">
      <c r="A3125" t="s">
        <v>170</v>
      </c>
      <c r="B3125" t="s">
        <v>1</v>
      </c>
      <c r="C3125">
        <v>1992</v>
      </c>
      <c r="D3125">
        <v>0</v>
      </c>
      <c r="E3125">
        <v>5.65</v>
      </c>
      <c r="F3125">
        <v>8441893</v>
      </c>
      <c r="G3125">
        <v>5996355</v>
      </c>
      <c r="H3125">
        <v>3718344</v>
      </c>
      <c r="I3125">
        <v>67903</v>
      </c>
      <c r="J3125">
        <v>0</v>
      </c>
      <c r="K3125">
        <v>18224495</v>
      </c>
      <c r="Z3125" s="24">
        <v>0.1116</v>
      </c>
      <c r="AA3125" s="23">
        <v>27625</v>
      </c>
      <c r="AB3125" s="23">
        <v>12289</v>
      </c>
      <c r="AC3125" s="23">
        <v>31</v>
      </c>
      <c r="AD3125" s="23">
        <v>340</v>
      </c>
      <c r="AE3125" s="23">
        <v>1568</v>
      </c>
      <c r="AF3125" s="23">
        <v>41853</v>
      </c>
      <c r="AG3125">
        <f t="shared" si="48"/>
        <v>1.1375724947753063E-5</v>
      </c>
    </row>
    <row r="3126" spans="1:33">
      <c r="A3126" t="s">
        <v>170</v>
      </c>
      <c r="B3126" t="s">
        <v>1</v>
      </c>
      <c r="C3126">
        <v>1993</v>
      </c>
      <c r="D3126">
        <v>0</v>
      </c>
      <c r="E3126">
        <v>5.16</v>
      </c>
      <c r="F3126">
        <v>9070924</v>
      </c>
      <c r="G3126">
        <v>6209865</v>
      </c>
      <c r="H3126">
        <v>3699711</v>
      </c>
      <c r="I3126">
        <v>68404</v>
      </c>
      <c r="J3126">
        <v>0</v>
      </c>
      <c r="K3126">
        <v>19048904</v>
      </c>
      <c r="Z3126" s="24">
        <v>0.1119</v>
      </c>
      <c r="AA3126" s="23">
        <v>13997</v>
      </c>
      <c r="AB3126" s="23">
        <v>5483</v>
      </c>
      <c r="AC3126" s="23">
        <v>82</v>
      </c>
      <c r="AD3126" s="23">
        <v>0</v>
      </c>
      <c r="AE3126" s="23">
        <v>6237</v>
      </c>
      <c r="AF3126" s="23">
        <v>25799</v>
      </c>
      <c r="AG3126">
        <f t="shared" si="48"/>
        <v>7.0122172347760321E-6</v>
      </c>
    </row>
    <row r="3127" spans="1:33">
      <c r="A3127" t="s">
        <v>170</v>
      </c>
      <c r="B3127" t="s">
        <v>1</v>
      </c>
      <c r="C3127">
        <v>1994</v>
      </c>
      <c r="D3127">
        <v>0</v>
      </c>
      <c r="E3127">
        <v>5.43</v>
      </c>
      <c r="F3127">
        <v>8863749</v>
      </c>
      <c r="G3127">
        <v>6283856</v>
      </c>
      <c r="H3127">
        <v>3720445</v>
      </c>
      <c r="I3127">
        <v>70090</v>
      </c>
      <c r="J3127">
        <v>0</v>
      </c>
      <c r="K3127">
        <v>18938140</v>
      </c>
      <c r="Z3127" s="24">
        <v>0.1119</v>
      </c>
      <c r="AA3127" s="23">
        <v>93711</v>
      </c>
      <c r="AB3127" s="23">
        <v>11811</v>
      </c>
      <c r="AC3127" s="23">
        <v>3146</v>
      </c>
      <c r="AD3127" s="23">
        <v>249</v>
      </c>
      <c r="AE3127" s="23">
        <v>2104</v>
      </c>
      <c r="AF3127" s="23">
        <v>111021</v>
      </c>
      <c r="AG3127">
        <f t="shared" si="48"/>
        <v>3.0175718811662073E-5</v>
      </c>
    </row>
    <row r="3128" spans="1:33">
      <c r="A3128" t="s">
        <v>170</v>
      </c>
      <c r="B3128" t="s">
        <v>1</v>
      </c>
      <c r="C3128">
        <v>1995</v>
      </c>
      <c r="D3128">
        <v>0</v>
      </c>
      <c r="E3128">
        <v>4.95</v>
      </c>
      <c r="F3128">
        <v>8869200</v>
      </c>
      <c r="G3128">
        <v>6495752</v>
      </c>
      <c r="H3128">
        <v>3707800</v>
      </c>
      <c r="I3128">
        <v>71886</v>
      </c>
      <c r="J3128">
        <v>0</v>
      </c>
      <c r="K3128">
        <v>19144638</v>
      </c>
      <c r="Z3128" s="24">
        <v>0.11199999999999999</v>
      </c>
      <c r="AA3128" s="23">
        <v>33321</v>
      </c>
      <c r="AB3128" s="23">
        <v>16803</v>
      </c>
      <c r="AC3128" s="23">
        <v>0</v>
      </c>
      <c r="AD3128" s="23">
        <v>338</v>
      </c>
      <c r="AE3128" s="23">
        <v>2744</v>
      </c>
      <c r="AF3128" s="23">
        <v>53206</v>
      </c>
      <c r="AG3128">
        <f t="shared" si="48"/>
        <v>1.4461491925791449E-5</v>
      </c>
    </row>
    <row r="3129" spans="1:33">
      <c r="A3129" t="s">
        <v>170</v>
      </c>
      <c r="B3129" t="s">
        <v>1</v>
      </c>
      <c r="C3129">
        <v>1996</v>
      </c>
      <c r="D3129">
        <v>0</v>
      </c>
      <c r="E3129">
        <v>4.92</v>
      </c>
      <c r="F3129">
        <v>9493466</v>
      </c>
      <c r="G3129">
        <v>6872029</v>
      </c>
      <c r="H3129">
        <v>3810640</v>
      </c>
      <c r="I3129">
        <v>72572</v>
      </c>
      <c r="J3129">
        <v>0</v>
      </c>
      <c r="K3129">
        <v>20248707</v>
      </c>
      <c r="Z3129" s="24">
        <v>0.11210000000000001</v>
      </c>
      <c r="AA3129" s="23">
        <v>37805</v>
      </c>
      <c r="AB3129" s="23">
        <v>3804</v>
      </c>
      <c r="AC3129" s="23">
        <v>0</v>
      </c>
      <c r="AD3129" s="23">
        <v>0</v>
      </c>
      <c r="AE3129" s="23">
        <v>1930</v>
      </c>
      <c r="AF3129" s="23">
        <v>43539</v>
      </c>
      <c r="AG3129">
        <f t="shared" si="48"/>
        <v>1.1833982952242865E-5</v>
      </c>
    </row>
    <row r="3130" spans="1:33">
      <c r="A3130" t="s">
        <v>170</v>
      </c>
      <c r="B3130" t="s">
        <v>1</v>
      </c>
      <c r="C3130">
        <v>1997</v>
      </c>
      <c r="D3130">
        <v>0</v>
      </c>
      <c r="E3130">
        <v>4.72</v>
      </c>
      <c r="F3130">
        <v>9293946</v>
      </c>
      <c r="G3130">
        <v>7005023</v>
      </c>
      <c r="H3130">
        <v>3991823</v>
      </c>
      <c r="I3130">
        <v>72578</v>
      </c>
      <c r="J3130">
        <v>0</v>
      </c>
      <c r="K3130">
        <v>20363370</v>
      </c>
      <c r="Z3130" s="24">
        <v>0.1124</v>
      </c>
      <c r="AA3130" s="23">
        <v>2390</v>
      </c>
      <c r="AB3130" s="23">
        <v>611</v>
      </c>
      <c r="AC3130" s="23">
        <v>0</v>
      </c>
      <c r="AD3130" s="23">
        <v>0</v>
      </c>
      <c r="AE3130" s="23">
        <v>0</v>
      </c>
      <c r="AF3130" s="23">
        <v>3001</v>
      </c>
      <c r="AG3130">
        <f t="shared" si="48"/>
        <v>8.1567750383979505E-7</v>
      </c>
    </row>
    <row r="3131" spans="1:33">
      <c r="A3131" t="s">
        <v>170</v>
      </c>
      <c r="B3131" t="s">
        <v>1</v>
      </c>
      <c r="C3131">
        <v>1998</v>
      </c>
      <c r="D3131">
        <v>0</v>
      </c>
      <c r="E3131">
        <v>4.29</v>
      </c>
      <c r="F3131">
        <v>9333876</v>
      </c>
      <c r="G3131">
        <v>7255906</v>
      </c>
      <c r="H3131">
        <v>4103934</v>
      </c>
      <c r="I3131">
        <v>74314</v>
      </c>
      <c r="J3131">
        <v>0</v>
      </c>
      <c r="K3131">
        <v>20768030</v>
      </c>
      <c r="Z3131" s="24">
        <v>0.1124</v>
      </c>
      <c r="AA3131" s="23">
        <v>7384</v>
      </c>
      <c r="AB3131" s="23">
        <v>2318</v>
      </c>
      <c r="AC3131" s="23">
        <v>0</v>
      </c>
      <c r="AD3131" s="23">
        <v>0</v>
      </c>
      <c r="AE3131" s="23">
        <v>3138</v>
      </c>
      <c r="AF3131" s="23">
        <v>12840</v>
      </c>
      <c r="AG3131">
        <f t="shared" si="48"/>
        <v>3.4899364042995563E-6</v>
      </c>
    </row>
    <row r="3132" spans="1:33">
      <c r="A3132" t="s">
        <v>170</v>
      </c>
      <c r="B3132" t="s">
        <v>1</v>
      </c>
      <c r="C3132">
        <v>1999</v>
      </c>
      <c r="D3132">
        <v>0</v>
      </c>
      <c r="E3132">
        <v>5.38</v>
      </c>
      <c r="F3132">
        <v>9787382</v>
      </c>
      <c r="G3132">
        <v>7461482</v>
      </c>
      <c r="H3132">
        <v>3968240</v>
      </c>
      <c r="I3132">
        <v>74931</v>
      </c>
      <c r="J3132">
        <v>0</v>
      </c>
      <c r="K3132">
        <v>21292035</v>
      </c>
      <c r="Z3132" s="24">
        <v>0.1125</v>
      </c>
      <c r="AA3132" s="23">
        <v>9709</v>
      </c>
      <c r="AB3132" s="23">
        <v>2140</v>
      </c>
      <c r="AC3132" s="23">
        <v>0</v>
      </c>
      <c r="AD3132" s="23">
        <v>0</v>
      </c>
      <c r="AE3132" s="23">
        <v>404</v>
      </c>
      <c r="AF3132" s="23">
        <v>12253</v>
      </c>
      <c r="AG3132">
        <f t="shared" si="48"/>
        <v>3.3303886886201297E-6</v>
      </c>
    </row>
    <row r="3133" spans="1:33">
      <c r="A3133" t="s">
        <v>170</v>
      </c>
      <c r="B3133" t="s">
        <v>1</v>
      </c>
      <c r="C3133">
        <v>2000</v>
      </c>
      <c r="D3133">
        <v>0</v>
      </c>
      <c r="E3133">
        <v>3.9</v>
      </c>
      <c r="F3133">
        <v>9862712</v>
      </c>
      <c r="G3133">
        <v>7718813</v>
      </c>
      <c r="H3133">
        <v>4051315</v>
      </c>
      <c r="I3133">
        <v>77378</v>
      </c>
      <c r="J3133">
        <v>0</v>
      </c>
      <c r="K3133">
        <v>21710218</v>
      </c>
      <c r="Z3133" s="24">
        <v>0.11259999999999999</v>
      </c>
      <c r="AA3133" s="23">
        <v>18698</v>
      </c>
      <c r="AB3133" s="23">
        <v>9956</v>
      </c>
      <c r="AC3133" s="23">
        <v>0</v>
      </c>
      <c r="AD3133" s="23">
        <v>1702</v>
      </c>
      <c r="AE3133" s="23">
        <v>0</v>
      </c>
      <c r="AF3133" s="23">
        <v>30356</v>
      </c>
      <c r="AG3133">
        <f t="shared" si="48"/>
        <v>8.2508184960215994E-6</v>
      </c>
    </row>
    <row r="3134" spans="1:33">
      <c r="A3134" t="s">
        <v>170</v>
      </c>
      <c r="B3134" t="s">
        <v>1</v>
      </c>
      <c r="C3134">
        <v>2001</v>
      </c>
      <c r="D3134">
        <v>0</v>
      </c>
      <c r="E3134">
        <v>3.94</v>
      </c>
      <c r="F3134">
        <v>9435556</v>
      </c>
      <c r="G3134">
        <v>7850160</v>
      </c>
      <c r="H3134">
        <v>2485043</v>
      </c>
      <c r="I3134">
        <v>0</v>
      </c>
      <c r="J3134">
        <v>77550</v>
      </c>
      <c r="K3134">
        <v>19848309</v>
      </c>
      <c r="Z3134" s="24">
        <v>0.113</v>
      </c>
      <c r="AA3134" s="23">
        <v>2105</v>
      </c>
      <c r="AB3134" s="23">
        <v>887</v>
      </c>
      <c r="AC3134" s="23">
        <v>0</v>
      </c>
      <c r="AD3134" s="23">
        <v>0</v>
      </c>
      <c r="AE3134" s="23">
        <v>0</v>
      </c>
      <c r="AF3134" s="23">
        <v>2992</v>
      </c>
      <c r="AG3134">
        <f t="shared" si="48"/>
        <v>8.1323128673397765E-7</v>
      </c>
    </row>
    <row r="3135" spans="1:33">
      <c r="A3135" t="s">
        <v>170</v>
      </c>
      <c r="B3135" t="s">
        <v>1</v>
      </c>
      <c r="C3135">
        <v>2002</v>
      </c>
      <c r="D3135">
        <v>0</v>
      </c>
      <c r="E3135">
        <v>14.66</v>
      </c>
      <c r="F3135">
        <v>9801319</v>
      </c>
      <c r="G3135">
        <v>7974498</v>
      </c>
      <c r="H3135">
        <v>1395544</v>
      </c>
      <c r="I3135">
        <v>0</v>
      </c>
      <c r="J3135">
        <v>82463</v>
      </c>
      <c r="K3135">
        <v>19253824</v>
      </c>
      <c r="Z3135" s="24">
        <v>0.113</v>
      </c>
      <c r="AA3135" s="23">
        <v>30301</v>
      </c>
      <c r="AB3135" s="23">
        <v>12700</v>
      </c>
      <c r="AC3135" s="23">
        <v>0</v>
      </c>
      <c r="AD3135" s="23">
        <v>0</v>
      </c>
      <c r="AE3135" s="23">
        <v>2711</v>
      </c>
      <c r="AF3135" s="23">
        <v>45712</v>
      </c>
      <c r="AG3135">
        <f t="shared" si="48"/>
        <v>1.2424608482347455E-5</v>
      </c>
    </row>
    <row r="3136" spans="1:33">
      <c r="A3136" t="s">
        <v>170</v>
      </c>
      <c r="B3136" t="s">
        <v>1</v>
      </c>
      <c r="C3136">
        <v>2003</v>
      </c>
      <c r="D3136">
        <v>0</v>
      </c>
      <c r="E3136">
        <v>5.01</v>
      </c>
      <c r="F3136">
        <v>9873840</v>
      </c>
      <c r="G3136">
        <v>8331965</v>
      </c>
      <c r="H3136">
        <v>1385832</v>
      </c>
      <c r="I3136">
        <v>0</v>
      </c>
      <c r="J3136">
        <v>0</v>
      </c>
      <c r="K3136">
        <v>19591637</v>
      </c>
      <c r="Z3136" s="24">
        <v>0.11320000000000001</v>
      </c>
      <c r="AA3136" s="23">
        <v>18710</v>
      </c>
      <c r="AB3136" s="23">
        <v>8554</v>
      </c>
      <c r="AC3136" s="23">
        <v>0</v>
      </c>
      <c r="AD3136" s="23">
        <v>51</v>
      </c>
      <c r="AE3136" s="23">
        <v>0</v>
      </c>
      <c r="AF3136" s="23">
        <v>27315</v>
      </c>
      <c r="AG3136">
        <f t="shared" si="48"/>
        <v>7.4242689161559486E-6</v>
      </c>
    </row>
    <row r="3137" spans="1:33">
      <c r="A3137" t="s">
        <v>170</v>
      </c>
      <c r="B3137" t="s">
        <v>1</v>
      </c>
      <c r="C3137">
        <v>2004</v>
      </c>
      <c r="D3137">
        <v>0</v>
      </c>
      <c r="E3137">
        <v>5.84</v>
      </c>
      <c r="F3137">
        <v>10007812</v>
      </c>
      <c r="G3137">
        <v>8519061</v>
      </c>
      <c r="H3137">
        <v>1349917</v>
      </c>
      <c r="I3137">
        <v>0</v>
      </c>
      <c r="J3137">
        <v>0</v>
      </c>
      <c r="K3137">
        <v>19876790</v>
      </c>
      <c r="Z3137" s="24">
        <v>0.1133</v>
      </c>
      <c r="AA3137" s="23">
        <v>63051</v>
      </c>
      <c r="AB3137" s="23">
        <v>41115</v>
      </c>
      <c r="AC3137" s="23">
        <v>0</v>
      </c>
      <c r="AD3137" s="23">
        <v>112</v>
      </c>
      <c r="AE3137" s="23">
        <v>39992</v>
      </c>
      <c r="AF3137" s="23">
        <v>144270</v>
      </c>
      <c r="AG3137">
        <f t="shared" si="48"/>
        <v>3.9212860206253657E-5</v>
      </c>
    </row>
    <row r="3138" spans="1:33">
      <c r="A3138" t="s">
        <v>170</v>
      </c>
      <c r="B3138" t="s">
        <v>1</v>
      </c>
      <c r="C3138">
        <v>2005</v>
      </c>
      <c r="D3138">
        <v>0</v>
      </c>
      <c r="E3138">
        <v>5.67</v>
      </c>
      <c r="F3138">
        <v>10342303</v>
      </c>
      <c r="G3138">
        <v>8762608</v>
      </c>
      <c r="H3138">
        <v>1360646</v>
      </c>
      <c r="I3138">
        <v>0</v>
      </c>
      <c r="J3138">
        <v>0</v>
      </c>
      <c r="K3138">
        <v>20465557</v>
      </c>
      <c r="Z3138" s="24">
        <v>0.1134</v>
      </c>
      <c r="AA3138" s="23">
        <v>32267</v>
      </c>
      <c r="AB3138" s="23">
        <v>22352</v>
      </c>
      <c r="AC3138" s="23">
        <v>0</v>
      </c>
      <c r="AD3138" s="23">
        <v>265</v>
      </c>
      <c r="AE3138" s="23">
        <v>2893</v>
      </c>
      <c r="AF3138" s="23">
        <v>57777</v>
      </c>
      <c r="AG3138">
        <f t="shared" si="48"/>
        <v>1.5703898413646065E-5</v>
      </c>
    </row>
    <row r="3139" spans="1:33">
      <c r="A3139" t="s">
        <v>170</v>
      </c>
      <c r="B3139" t="s">
        <v>1</v>
      </c>
      <c r="C3139">
        <v>2006</v>
      </c>
      <c r="D3139">
        <v>0</v>
      </c>
      <c r="E3139">
        <v>5.4</v>
      </c>
      <c r="F3139">
        <v>10654059</v>
      </c>
      <c r="G3139">
        <v>9060957</v>
      </c>
      <c r="H3139">
        <v>1376517</v>
      </c>
      <c r="I3139">
        <v>0</v>
      </c>
      <c r="J3139">
        <v>0</v>
      </c>
      <c r="K3139">
        <v>21091533</v>
      </c>
      <c r="Z3139" s="24">
        <v>0.11349999999999999</v>
      </c>
      <c r="AA3139" s="23">
        <v>2165</v>
      </c>
      <c r="AB3139" s="23">
        <v>468</v>
      </c>
      <c r="AC3139" s="23">
        <v>0</v>
      </c>
      <c r="AD3139" s="23">
        <v>0</v>
      </c>
      <c r="AE3139" s="23">
        <v>9198</v>
      </c>
      <c r="AF3139" s="23">
        <v>11831</v>
      </c>
      <c r="AG3139">
        <f t="shared" ref="AG3139:AG3202" si="49">AF3139/AF$3340</f>
        <v>3.2156882865473561E-6</v>
      </c>
    </row>
    <row r="3140" spans="1:33">
      <c r="A3140" t="s">
        <v>171</v>
      </c>
      <c r="B3140" t="s">
        <v>1</v>
      </c>
      <c r="C3140">
        <v>1988</v>
      </c>
      <c r="D3140">
        <v>0</v>
      </c>
      <c r="E3140">
        <v>7.71</v>
      </c>
      <c r="F3140">
        <v>21753</v>
      </c>
      <c r="G3140">
        <v>4008</v>
      </c>
      <c r="H3140">
        <v>5501</v>
      </c>
      <c r="I3140">
        <v>0</v>
      </c>
      <c r="J3140">
        <v>138626</v>
      </c>
      <c r="K3140">
        <v>169888</v>
      </c>
      <c r="Z3140" s="24">
        <v>0.11349999999999999</v>
      </c>
      <c r="AA3140" s="23">
        <v>13050</v>
      </c>
      <c r="AB3140" s="23">
        <v>2570</v>
      </c>
      <c r="AC3140" s="23">
        <v>0</v>
      </c>
      <c r="AD3140" s="23">
        <v>0</v>
      </c>
      <c r="AE3140" s="23">
        <v>0</v>
      </c>
      <c r="AF3140" s="23">
        <v>15620</v>
      </c>
      <c r="AG3140">
        <f t="shared" si="49"/>
        <v>4.2455456880965007E-6</v>
      </c>
    </row>
    <row r="3141" spans="1:33">
      <c r="A3141" t="s">
        <v>171</v>
      </c>
      <c r="B3141" t="s">
        <v>1</v>
      </c>
      <c r="C3141">
        <v>1989</v>
      </c>
      <c r="D3141">
        <v>0</v>
      </c>
      <c r="E3141">
        <v>8.75</v>
      </c>
      <c r="F3141">
        <v>21749</v>
      </c>
      <c r="G3141">
        <v>3890</v>
      </c>
      <c r="H3141">
        <v>5005</v>
      </c>
      <c r="I3141">
        <v>0</v>
      </c>
      <c r="J3141">
        <v>141288</v>
      </c>
      <c r="K3141">
        <v>171932</v>
      </c>
      <c r="Z3141" s="24">
        <v>0.11349999999999999</v>
      </c>
      <c r="AA3141" s="23">
        <v>13050</v>
      </c>
      <c r="AB3141" s="23">
        <v>2570</v>
      </c>
      <c r="AC3141" s="23">
        <v>0</v>
      </c>
      <c r="AD3141" s="23">
        <v>0</v>
      </c>
      <c r="AE3141" s="23">
        <v>0</v>
      </c>
      <c r="AF3141" s="23">
        <v>15620</v>
      </c>
      <c r="AG3141">
        <f t="shared" si="49"/>
        <v>4.2455456880965007E-6</v>
      </c>
    </row>
    <row r="3142" spans="1:33">
      <c r="A3142" t="s">
        <v>171</v>
      </c>
      <c r="B3142" t="s">
        <v>1</v>
      </c>
      <c r="C3142">
        <v>1990</v>
      </c>
      <c r="D3142">
        <v>0</v>
      </c>
      <c r="E3142">
        <v>6.91</v>
      </c>
      <c r="F3142">
        <v>22446</v>
      </c>
      <c r="G3142">
        <v>3691</v>
      </c>
      <c r="H3142">
        <v>5566</v>
      </c>
      <c r="I3142">
        <v>0</v>
      </c>
      <c r="J3142">
        <v>162663</v>
      </c>
      <c r="K3142">
        <v>194366</v>
      </c>
      <c r="Z3142" s="24">
        <v>0.1137</v>
      </c>
      <c r="AA3142" s="23">
        <v>42904</v>
      </c>
      <c r="AB3142" s="23">
        <v>22581</v>
      </c>
      <c r="AC3142" s="23">
        <v>46178</v>
      </c>
      <c r="AD3142" s="23">
        <v>183</v>
      </c>
      <c r="AE3142" s="23">
        <v>8416</v>
      </c>
      <c r="AF3142" s="23">
        <v>120262</v>
      </c>
      <c r="AG3142">
        <f t="shared" si="49"/>
        <v>3.2687440175535297E-5</v>
      </c>
    </row>
    <row r="3143" spans="1:33">
      <c r="A3143" t="s">
        <v>171</v>
      </c>
      <c r="B3143" t="s">
        <v>1</v>
      </c>
      <c r="C3143">
        <v>1991</v>
      </c>
      <c r="D3143">
        <v>0</v>
      </c>
      <c r="E3143">
        <v>7.22</v>
      </c>
      <c r="F3143">
        <v>24038</v>
      </c>
      <c r="G3143">
        <v>3659</v>
      </c>
      <c r="H3143">
        <v>6412</v>
      </c>
      <c r="I3143">
        <v>0</v>
      </c>
      <c r="J3143">
        <v>131534</v>
      </c>
      <c r="K3143">
        <v>165643</v>
      </c>
      <c r="Z3143" s="24">
        <v>0.11380000000000001</v>
      </c>
      <c r="AA3143" s="23">
        <v>120905</v>
      </c>
      <c r="AB3143" s="23">
        <v>109590</v>
      </c>
      <c r="AC3143" s="23">
        <v>0</v>
      </c>
      <c r="AD3143" s="23">
        <v>0</v>
      </c>
      <c r="AE3143" s="23">
        <v>32894</v>
      </c>
      <c r="AF3143" s="23">
        <v>263389</v>
      </c>
      <c r="AG3143">
        <f t="shared" si="49"/>
        <v>7.1589630809350144E-5</v>
      </c>
    </row>
    <row r="3144" spans="1:33">
      <c r="A3144" t="s">
        <v>171</v>
      </c>
      <c r="B3144" t="s">
        <v>1</v>
      </c>
      <c r="C3144">
        <v>1992</v>
      </c>
      <c r="D3144">
        <v>0</v>
      </c>
      <c r="E3144">
        <v>6.55</v>
      </c>
      <c r="F3144">
        <v>22663</v>
      </c>
      <c r="G3144">
        <v>3481</v>
      </c>
      <c r="H3144">
        <v>11059</v>
      </c>
      <c r="I3144">
        <v>0</v>
      </c>
      <c r="J3144">
        <v>181311</v>
      </c>
      <c r="K3144">
        <v>218514</v>
      </c>
      <c r="Z3144" s="24">
        <v>0.1139</v>
      </c>
      <c r="AA3144" s="23">
        <v>242882</v>
      </c>
      <c r="AB3144" s="23">
        <v>507654</v>
      </c>
      <c r="AC3144" s="23">
        <v>0</v>
      </c>
      <c r="AD3144" s="23">
        <v>0</v>
      </c>
      <c r="AE3144" s="23">
        <v>0</v>
      </c>
      <c r="AF3144" s="23">
        <v>750536</v>
      </c>
      <c r="AG3144">
        <f t="shared" si="49"/>
        <v>2.0399711130353364E-4</v>
      </c>
    </row>
    <row r="3145" spans="1:33">
      <c r="A3145" t="s">
        <v>171</v>
      </c>
      <c r="B3145" t="s">
        <v>1</v>
      </c>
      <c r="C3145">
        <v>1993</v>
      </c>
      <c r="D3145">
        <v>0</v>
      </c>
      <c r="E3145">
        <v>6.58</v>
      </c>
      <c r="F3145">
        <v>24685</v>
      </c>
      <c r="G3145">
        <v>3684</v>
      </c>
      <c r="H3145">
        <v>13157</v>
      </c>
      <c r="I3145">
        <v>0</v>
      </c>
      <c r="J3145">
        <v>125591</v>
      </c>
      <c r="K3145">
        <v>167117</v>
      </c>
      <c r="Z3145" s="24">
        <v>0.11410000000000001</v>
      </c>
      <c r="AA3145" s="23">
        <v>784</v>
      </c>
      <c r="AB3145" s="23">
        <v>0</v>
      </c>
      <c r="AC3145" s="23">
        <v>0</v>
      </c>
      <c r="AD3145" s="23">
        <v>0</v>
      </c>
      <c r="AE3145" s="23">
        <v>0</v>
      </c>
      <c r="AF3145" s="23">
        <v>784</v>
      </c>
      <c r="AG3145">
        <f t="shared" si="49"/>
        <v>2.1309269010676419E-7</v>
      </c>
    </row>
    <row r="3146" spans="1:33">
      <c r="A3146" t="s">
        <v>171</v>
      </c>
      <c r="B3146" t="s">
        <v>1</v>
      </c>
      <c r="C3146">
        <v>1994</v>
      </c>
      <c r="D3146">
        <v>0</v>
      </c>
      <c r="E3146">
        <v>6.95</v>
      </c>
      <c r="F3146">
        <v>23143</v>
      </c>
      <c r="G3146">
        <v>3709</v>
      </c>
      <c r="H3146">
        <v>14112</v>
      </c>
      <c r="I3146">
        <v>0</v>
      </c>
      <c r="J3146">
        <v>158213</v>
      </c>
      <c r="K3146">
        <v>199177</v>
      </c>
      <c r="Z3146" s="24">
        <v>0.11410000000000001</v>
      </c>
      <c r="AA3146" s="23">
        <v>8917</v>
      </c>
      <c r="AB3146" s="23">
        <v>2906</v>
      </c>
      <c r="AC3146" s="23">
        <v>0</v>
      </c>
      <c r="AD3146" s="23">
        <v>7</v>
      </c>
      <c r="AE3146" s="23">
        <v>266</v>
      </c>
      <c r="AF3146" s="23">
        <v>12096</v>
      </c>
      <c r="AG3146">
        <f t="shared" si="49"/>
        <v>3.2877157902186474E-6</v>
      </c>
    </row>
    <row r="3147" spans="1:33">
      <c r="A3147" t="s">
        <v>171</v>
      </c>
      <c r="B3147" t="s">
        <v>1</v>
      </c>
      <c r="C3147">
        <v>1995</v>
      </c>
      <c r="D3147">
        <v>0</v>
      </c>
      <c r="E3147">
        <v>6.5</v>
      </c>
      <c r="F3147">
        <v>22781</v>
      </c>
      <c r="G3147">
        <v>3841</v>
      </c>
      <c r="H3147">
        <v>14256</v>
      </c>
      <c r="I3147">
        <v>0</v>
      </c>
      <c r="J3147">
        <v>125715</v>
      </c>
      <c r="K3147">
        <v>166593</v>
      </c>
      <c r="Z3147" s="24">
        <v>0.11410000000000001</v>
      </c>
      <c r="AA3147" s="23">
        <v>20198</v>
      </c>
      <c r="AB3147" s="23">
        <v>2951</v>
      </c>
      <c r="AC3147" s="23">
        <v>1056</v>
      </c>
      <c r="AD3147" s="23">
        <v>57</v>
      </c>
      <c r="AE3147" s="23">
        <v>32327</v>
      </c>
      <c r="AF3147" s="23">
        <v>56589</v>
      </c>
      <c r="AG3147">
        <f t="shared" si="49"/>
        <v>1.5380997755678163E-5</v>
      </c>
    </row>
    <row r="3148" spans="1:33">
      <c r="A3148" t="s">
        <v>171</v>
      </c>
      <c r="B3148" t="s">
        <v>1</v>
      </c>
      <c r="C3148">
        <v>1996</v>
      </c>
      <c r="D3148">
        <v>0</v>
      </c>
      <c r="E3148">
        <v>5.65</v>
      </c>
      <c r="F3148">
        <v>24032</v>
      </c>
      <c r="G3148">
        <v>3841</v>
      </c>
      <c r="H3148">
        <v>20338</v>
      </c>
      <c r="I3148">
        <v>0</v>
      </c>
      <c r="J3148">
        <v>146283</v>
      </c>
      <c r="K3148">
        <v>194494</v>
      </c>
      <c r="Z3148" s="24">
        <v>0.1142</v>
      </c>
      <c r="AA3148" s="23">
        <v>10511</v>
      </c>
      <c r="AB3148" s="23">
        <v>14217</v>
      </c>
      <c r="AC3148" s="23">
        <v>1003</v>
      </c>
      <c r="AD3148" s="23">
        <v>0</v>
      </c>
      <c r="AE3148" s="23">
        <v>0</v>
      </c>
      <c r="AF3148" s="23">
        <v>25731</v>
      </c>
      <c r="AG3148">
        <f t="shared" si="49"/>
        <v>6.9937347055320778E-6</v>
      </c>
    </row>
    <row r="3149" spans="1:33">
      <c r="A3149" t="s">
        <v>171</v>
      </c>
      <c r="B3149" t="s">
        <v>1</v>
      </c>
      <c r="C3149">
        <v>1997</v>
      </c>
      <c r="D3149">
        <v>0</v>
      </c>
      <c r="E3149">
        <v>6.05</v>
      </c>
      <c r="F3149">
        <v>25037</v>
      </c>
      <c r="G3149">
        <v>3658</v>
      </c>
      <c r="H3149">
        <v>18727</v>
      </c>
      <c r="I3149">
        <v>0</v>
      </c>
      <c r="J3149">
        <v>132083</v>
      </c>
      <c r="K3149">
        <v>179505</v>
      </c>
      <c r="Z3149" s="24">
        <v>0.1142</v>
      </c>
      <c r="AA3149" s="23">
        <v>15133</v>
      </c>
      <c r="AB3149" s="23">
        <v>18935</v>
      </c>
      <c r="AC3149" s="23">
        <v>0</v>
      </c>
      <c r="AD3149" s="23">
        <v>0</v>
      </c>
      <c r="AE3149" s="23">
        <v>0</v>
      </c>
      <c r="AF3149" s="23">
        <v>34068</v>
      </c>
      <c r="AG3149">
        <f t="shared" si="49"/>
        <v>9.2597471512209724E-6</v>
      </c>
    </row>
    <row r="3150" spans="1:33">
      <c r="A3150" t="s">
        <v>171</v>
      </c>
      <c r="B3150" t="s">
        <v>1</v>
      </c>
      <c r="C3150">
        <v>1998</v>
      </c>
      <c r="D3150">
        <v>0</v>
      </c>
      <c r="E3150">
        <v>6.15</v>
      </c>
      <c r="F3150">
        <v>25031</v>
      </c>
      <c r="G3150">
        <v>3648</v>
      </c>
      <c r="H3150">
        <v>19022</v>
      </c>
      <c r="I3150">
        <v>0</v>
      </c>
      <c r="J3150">
        <v>123246</v>
      </c>
      <c r="K3150">
        <v>170947</v>
      </c>
      <c r="Z3150" s="24">
        <v>0.1144</v>
      </c>
      <c r="AA3150" s="23">
        <v>1021</v>
      </c>
      <c r="AB3150" s="23">
        <v>330</v>
      </c>
      <c r="AC3150" s="23">
        <v>96</v>
      </c>
      <c r="AD3150" s="23">
        <v>0</v>
      </c>
      <c r="AE3150" s="23">
        <v>0</v>
      </c>
      <c r="AF3150" s="23">
        <v>1447</v>
      </c>
      <c r="AG3150">
        <f t="shared" si="49"/>
        <v>3.9329735023531605E-7</v>
      </c>
    </row>
    <row r="3151" spans="1:33">
      <c r="A3151" t="s">
        <v>171</v>
      </c>
      <c r="B3151" t="s">
        <v>1</v>
      </c>
      <c r="C3151">
        <v>1999</v>
      </c>
      <c r="D3151">
        <v>0</v>
      </c>
      <c r="E3151">
        <v>6.19</v>
      </c>
      <c r="F3151">
        <v>25817</v>
      </c>
      <c r="G3151">
        <v>3561</v>
      </c>
      <c r="H3151">
        <v>15974</v>
      </c>
      <c r="I3151">
        <v>0</v>
      </c>
      <c r="J3151">
        <v>135017</v>
      </c>
      <c r="K3151">
        <v>180369</v>
      </c>
      <c r="Z3151" s="24">
        <v>0.1144</v>
      </c>
      <c r="AA3151" s="23">
        <v>13402</v>
      </c>
      <c r="AB3151" s="23">
        <v>5654</v>
      </c>
      <c r="AC3151" s="23">
        <v>5112</v>
      </c>
      <c r="AD3151" s="23">
        <v>0</v>
      </c>
      <c r="AE3151" s="23">
        <v>0</v>
      </c>
      <c r="AF3151" s="23">
        <v>24168</v>
      </c>
      <c r="AG3151">
        <f t="shared" si="49"/>
        <v>6.5689083348217819E-6</v>
      </c>
    </row>
    <row r="3152" spans="1:33">
      <c r="A3152" t="s">
        <v>171</v>
      </c>
      <c r="B3152" t="s">
        <v>1</v>
      </c>
      <c r="C3152">
        <v>2000</v>
      </c>
      <c r="D3152">
        <v>0</v>
      </c>
      <c r="E3152">
        <v>2.94</v>
      </c>
      <c r="F3152">
        <v>26297</v>
      </c>
      <c r="G3152">
        <v>3544</v>
      </c>
      <c r="H3152">
        <v>12309</v>
      </c>
      <c r="I3152">
        <v>0</v>
      </c>
      <c r="J3152">
        <v>172119</v>
      </c>
      <c r="K3152">
        <v>214269</v>
      </c>
      <c r="Z3152" s="24">
        <v>0.11449999999999999</v>
      </c>
      <c r="AA3152" s="23">
        <v>42654</v>
      </c>
      <c r="AB3152" s="23">
        <v>3951</v>
      </c>
      <c r="AC3152" s="23">
        <v>0</v>
      </c>
      <c r="AD3152" s="23">
        <v>0</v>
      </c>
      <c r="AE3152" s="23">
        <v>1667</v>
      </c>
      <c r="AF3152" s="23">
        <v>48272</v>
      </c>
      <c r="AG3152">
        <f t="shared" si="49"/>
        <v>1.3120421348002195E-5</v>
      </c>
    </row>
    <row r="3153" spans="1:33">
      <c r="A3153" t="s">
        <v>171</v>
      </c>
      <c r="B3153" t="s">
        <v>1</v>
      </c>
      <c r="C3153">
        <v>2001</v>
      </c>
      <c r="D3153">
        <v>0</v>
      </c>
      <c r="E3153">
        <v>5.12</v>
      </c>
      <c r="F3153">
        <v>35817</v>
      </c>
      <c r="G3153">
        <v>3514</v>
      </c>
      <c r="H3153">
        <v>36477</v>
      </c>
      <c r="I3153">
        <v>0</v>
      </c>
      <c r="J3153">
        <v>170397</v>
      </c>
      <c r="K3153">
        <v>246205</v>
      </c>
      <c r="Z3153" s="24">
        <v>0.11449999999999999</v>
      </c>
      <c r="AA3153" s="23">
        <v>26756</v>
      </c>
      <c r="AB3153" s="23">
        <v>13641</v>
      </c>
      <c r="AC3153" s="23">
        <v>1502</v>
      </c>
      <c r="AD3153" s="23">
        <v>32</v>
      </c>
      <c r="AE3153" s="23">
        <v>101461</v>
      </c>
      <c r="AF3153" s="23">
        <v>143392</v>
      </c>
      <c r="AG3153">
        <f t="shared" si="49"/>
        <v>3.8974218137486132E-5</v>
      </c>
    </row>
    <row r="3154" spans="1:33">
      <c r="A3154" t="s">
        <v>171</v>
      </c>
      <c r="B3154" t="s">
        <v>1</v>
      </c>
      <c r="C3154">
        <v>2002</v>
      </c>
      <c r="D3154">
        <v>0</v>
      </c>
      <c r="E3154">
        <v>6.15</v>
      </c>
      <c r="F3154">
        <v>42368</v>
      </c>
      <c r="G3154">
        <v>5160</v>
      </c>
      <c r="H3154">
        <v>47011</v>
      </c>
      <c r="I3154">
        <v>0</v>
      </c>
      <c r="J3154">
        <v>159655</v>
      </c>
      <c r="K3154">
        <v>254194</v>
      </c>
      <c r="Z3154" s="24">
        <v>0.115</v>
      </c>
      <c r="AA3154" s="23">
        <v>20180</v>
      </c>
      <c r="AB3154" s="23">
        <v>11350</v>
      </c>
      <c r="AC3154" s="23">
        <v>0</v>
      </c>
      <c r="AD3154" s="23">
        <v>50</v>
      </c>
      <c r="AE3154" s="23">
        <v>0</v>
      </c>
      <c r="AF3154" s="23">
        <v>31580</v>
      </c>
      <c r="AG3154">
        <f t="shared" si="49"/>
        <v>8.5835040224127723E-6</v>
      </c>
    </row>
    <row r="3155" spans="1:33">
      <c r="A3155" t="s">
        <v>171</v>
      </c>
      <c r="B3155" t="s">
        <v>1</v>
      </c>
      <c r="C3155">
        <v>2003</v>
      </c>
      <c r="D3155">
        <v>0</v>
      </c>
      <c r="E3155">
        <v>6.19</v>
      </c>
      <c r="F3155">
        <v>41147</v>
      </c>
      <c r="G3155">
        <v>50641</v>
      </c>
      <c r="H3155">
        <v>168466</v>
      </c>
      <c r="I3155">
        <v>0</v>
      </c>
      <c r="J3155">
        <v>0</v>
      </c>
      <c r="K3155">
        <v>260254</v>
      </c>
      <c r="Z3155" s="24">
        <v>0.1153</v>
      </c>
      <c r="AA3155" s="23">
        <v>16942</v>
      </c>
      <c r="AB3155" s="23">
        <v>23475</v>
      </c>
      <c r="AC3155" s="23">
        <v>15132</v>
      </c>
      <c r="AD3155" s="23">
        <v>125</v>
      </c>
      <c r="AE3155" s="23">
        <v>3539</v>
      </c>
      <c r="AF3155" s="23">
        <v>59213</v>
      </c>
      <c r="AG3155">
        <f t="shared" si="49"/>
        <v>1.6094205942974271E-5</v>
      </c>
    </row>
    <row r="3156" spans="1:33">
      <c r="A3156" t="s">
        <v>171</v>
      </c>
      <c r="B3156" t="s">
        <v>1</v>
      </c>
      <c r="C3156">
        <v>2004</v>
      </c>
      <c r="D3156">
        <v>0</v>
      </c>
      <c r="E3156">
        <v>6.87</v>
      </c>
      <c r="F3156">
        <v>41239</v>
      </c>
      <c r="G3156">
        <v>50890</v>
      </c>
      <c r="H3156">
        <v>152700</v>
      </c>
      <c r="I3156">
        <v>0</v>
      </c>
      <c r="J3156">
        <v>0</v>
      </c>
      <c r="K3156">
        <v>244829</v>
      </c>
      <c r="Z3156" s="24">
        <v>0.11550000000000001</v>
      </c>
      <c r="AA3156" s="23">
        <v>44032</v>
      </c>
      <c r="AB3156" s="23">
        <v>4024</v>
      </c>
      <c r="AC3156" s="23">
        <v>0</v>
      </c>
      <c r="AD3156" s="23">
        <v>0</v>
      </c>
      <c r="AE3156" s="23">
        <v>1175</v>
      </c>
      <c r="AF3156" s="23">
        <v>49231</v>
      </c>
      <c r="AG3156">
        <f t="shared" si="49"/>
        <v>1.3381079370722076E-5</v>
      </c>
    </row>
    <row r="3157" spans="1:33">
      <c r="A3157" t="s">
        <v>171</v>
      </c>
      <c r="B3157" t="s">
        <v>1</v>
      </c>
      <c r="C3157">
        <v>2005</v>
      </c>
      <c r="D3157">
        <v>0</v>
      </c>
      <c r="E3157">
        <v>6.77</v>
      </c>
      <c r="F3157">
        <v>40040</v>
      </c>
      <c r="G3157">
        <v>55303</v>
      </c>
      <c r="H3157">
        <v>122051</v>
      </c>
      <c r="I3157">
        <v>0</v>
      </c>
      <c r="J3157">
        <v>0</v>
      </c>
      <c r="K3157">
        <v>217394</v>
      </c>
      <c r="Z3157" s="24">
        <v>0.11560000000000001</v>
      </c>
      <c r="AA3157" s="23">
        <v>24486</v>
      </c>
      <c r="AB3157" s="23">
        <v>17895</v>
      </c>
      <c r="AC3157" s="23">
        <v>20229</v>
      </c>
      <c r="AD3157" s="23">
        <v>224</v>
      </c>
      <c r="AE3157" s="23">
        <v>1276</v>
      </c>
      <c r="AF3157" s="23">
        <v>64110</v>
      </c>
      <c r="AG3157">
        <f t="shared" si="49"/>
        <v>1.7425219850439608E-5</v>
      </c>
    </row>
    <row r="3158" spans="1:33">
      <c r="A3158" t="s">
        <v>171</v>
      </c>
      <c r="B3158" t="s">
        <v>1</v>
      </c>
      <c r="C3158">
        <v>2006</v>
      </c>
      <c r="D3158">
        <v>0</v>
      </c>
      <c r="E3158">
        <v>6.03</v>
      </c>
      <c r="F3158">
        <v>41302</v>
      </c>
      <c r="G3158">
        <v>57174</v>
      </c>
      <c r="H3158">
        <v>136591</v>
      </c>
      <c r="I3158">
        <v>0</v>
      </c>
      <c r="J3158">
        <v>0</v>
      </c>
      <c r="K3158">
        <v>235067</v>
      </c>
      <c r="Z3158" s="24">
        <v>0.11599999999999999</v>
      </c>
      <c r="AA3158" s="23">
        <v>14066</v>
      </c>
      <c r="AB3158" s="23">
        <v>5537</v>
      </c>
      <c r="AC3158" s="23">
        <v>0</v>
      </c>
      <c r="AD3158" s="23">
        <v>69</v>
      </c>
      <c r="AE3158" s="23">
        <v>5193</v>
      </c>
      <c r="AF3158" s="23">
        <v>24865</v>
      </c>
      <c r="AG3158">
        <f t="shared" si="49"/>
        <v>6.7583542595723102E-6</v>
      </c>
    </row>
    <row r="3159" spans="1:33">
      <c r="A3159" t="s">
        <v>172</v>
      </c>
      <c r="B3159" t="s">
        <v>1</v>
      </c>
      <c r="C3159">
        <v>1988</v>
      </c>
      <c r="D3159">
        <v>0</v>
      </c>
      <c r="E3159">
        <v>9.5</v>
      </c>
      <c r="F3159">
        <v>52080</v>
      </c>
      <c r="G3159">
        <v>3770</v>
      </c>
      <c r="H3159">
        <v>12145</v>
      </c>
      <c r="I3159">
        <v>0</v>
      </c>
      <c r="J3159">
        <v>6105</v>
      </c>
      <c r="K3159">
        <v>74100</v>
      </c>
      <c r="Z3159" s="24">
        <v>0.11599999999999999</v>
      </c>
      <c r="AA3159" s="23">
        <v>19372</v>
      </c>
      <c r="AB3159" s="23">
        <v>7790</v>
      </c>
      <c r="AC3159" s="23">
        <v>2872</v>
      </c>
      <c r="AD3159" s="23">
        <v>0</v>
      </c>
      <c r="AE3159" s="23">
        <v>0</v>
      </c>
      <c r="AF3159" s="23">
        <v>30034</v>
      </c>
      <c r="AG3159">
        <f t="shared" si="49"/>
        <v>8.163298284013464E-6</v>
      </c>
    </row>
    <row r="3160" spans="1:33">
      <c r="A3160" t="s">
        <v>172</v>
      </c>
      <c r="B3160" t="s">
        <v>1</v>
      </c>
      <c r="C3160">
        <v>1989</v>
      </c>
      <c r="D3160">
        <v>0</v>
      </c>
      <c r="E3160">
        <v>8.4</v>
      </c>
      <c r="F3160">
        <v>55993</v>
      </c>
      <c r="G3160">
        <v>4105</v>
      </c>
      <c r="H3160">
        <v>11434</v>
      </c>
      <c r="I3160">
        <v>0</v>
      </c>
      <c r="J3160">
        <v>6283</v>
      </c>
      <c r="K3160">
        <v>77815</v>
      </c>
      <c r="Z3160" s="24">
        <v>0.11609999999999999</v>
      </c>
      <c r="AA3160" s="23">
        <v>23794</v>
      </c>
      <c r="AB3160" s="23">
        <v>16650</v>
      </c>
      <c r="AC3160" s="23">
        <v>17326</v>
      </c>
      <c r="AD3160" s="23">
        <v>225</v>
      </c>
      <c r="AE3160" s="23">
        <v>1334</v>
      </c>
      <c r="AF3160" s="23">
        <v>59329</v>
      </c>
      <c r="AG3160">
        <f t="shared" si="49"/>
        <v>1.6125734963449251E-5</v>
      </c>
    </row>
    <row r="3161" spans="1:33">
      <c r="A3161" t="s">
        <v>172</v>
      </c>
      <c r="B3161" t="s">
        <v>1</v>
      </c>
      <c r="C3161">
        <v>1990</v>
      </c>
      <c r="D3161">
        <v>0</v>
      </c>
      <c r="E3161">
        <v>9.92</v>
      </c>
      <c r="F3161">
        <v>53867</v>
      </c>
      <c r="G3161">
        <v>3838</v>
      </c>
      <c r="H3161">
        <v>11317</v>
      </c>
      <c r="I3161">
        <v>0</v>
      </c>
      <c r="J3161">
        <v>6952</v>
      </c>
      <c r="K3161">
        <v>75974</v>
      </c>
      <c r="Z3161" s="24">
        <v>0.1162</v>
      </c>
      <c r="AA3161" s="23">
        <v>28473</v>
      </c>
      <c r="AB3161" s="23">
        <v>11063</v>
      </c>
      <c r="AC3161" s="23">
        <v>0</v>
      </c>
      <c r="AD3161" s="23">
        <v>10</v>
      </c>
      <c r="AE3161" s="23">
        <v>4644</v>
      </c>
      <c r="AF3161" s="23">
        <v>44190</v>
      </c>
      <c r="AG3161">
        <f t="shared" si="49"/>
        <v>1.201092598956366E-5</v>
      </c>
    </row>
    <row r="3162" spans="1:33">
      <c r="A3162" t="s">
        <v>172</v>
      </c>
      <c r="B3162" t="s">
        <v>1</v>
      </c>
      <c r="C3162">
        <v>1991</v>
      </c>
      <c r="D3162">
        <v>0</v>
      </c>
      <c r="E3162">
        <v>9.5299999999999994</v>
      </c>
      <c r="F3162">
        <v>61026</v>
      </c>
      <c r="G3162">
        <v>4385</v>
      </c>
      <c r="H3162">
        <v>9802</v>
      </c>
      <c r="I3162">
        <v>0</v>
      </c>
      <c r="J3162">
        <v>6200</v>
      </c>
      <c r="K3162">
        <v>81413</v>
      </c>
      <c r="Z3162" s="24">
        <v>0.1162</v>
      </c>
      <c r="AA3162" s="23">
        <v>0</v>
      </c>
      <c r="AB3162" s="23">
        <v>0</v>
      </c>
      <c r="AC3162" s="23">
        <v>16847593</v>
      </c>
      <c r="AD3162" s="23">
        <v>0</v>
      </c>
      <c r="AE3162" s="23">
        <v>1053299</v>
      </c>
      <c r="AF3162" s="23">
        <v>17900892</v>
      </c>
      <c r="AG3162">
        <f t="shared" si="49"/>
        <v>4.8654964688656299E-3</v>
      </c>
    </row>
    <row r="3163" spans="1:33">
      <c r="A3163" t="s">
        <v>172</v>
      </c>
      <c r="B3163" t="s">
        <v>1</v>
      </c>
      <c r="C3163">
        <v>1992</v>
      </c>
      <c r="D3163">
        <v>0</v>
      </c>
      <c r="E3163">
        <v>9.61</v>
      </c>
      <c r="F3163">
        <v>60043</v>
      </c>
      <c r="G3163">
        <v>3985</v>
      </c>
      <c r="H3163">
        <v>10648</v>
      </c>
      <c r="I3163">
        <v>0</v>
      </c>
      <c r="J3163">
        <v>6900</v>
      </c>
      <c r="K3163">
        <v>81576</v>
      </c>
      <c r="Z3163" s="24">
        <v>0.1164</v>
      </c>
      <c r="AA3163" s="23">
        <v>14017</v>
      </c>
      <c r="AB3163" s="23">
        <v>5484</v>
      </c>
      <c r="AC3163" s="23">
        <v>0</v>
      </c>
      <c r="AD3163" s="23">
        <v>73</v>
      </c>
      <c r="AE3163" s="23">
        <v>5739</v>
      </c>
      <c r="AF3163" s="23">
        <v>25313</v>
      </c>
      <c r="AG3163">
        <f t="shared" si="49"/>
        <v>6.8801215110618904E-6</v>
      </c>
    </row>
    <row r="3164" spans="1:33">
      <c r="A3164" t="s">
        <v>172</v>
      </c>
      <c r="B3164" t="s">
        <v>1</v>
      </c>
      <c r="C3164">
        <v>1993</v>
      </c>
      <c r="D3164">
        <v>0</v>
      </c>
      <c r="E3164">
        <v>8.77</v>
      </c>
      <c r="F3164">
        <v>67237</v>
      </c>
      <c r="G3164">
        <v>4842</v>
      </c>
      <c r="H3164">
        <v>11229</v>
      </c>
      <c r="I3164">
        <v>0</v>
      </c>
      <c r="J3164">
        <v>6018</v>
      </c>
      <c r="K3164">
        <v>89326</v>
      </c>
      <c r="Z3164" s="24">
        <v>0.11650000000000001</v>
      </c>
      <c r="AA3164" s="23">
        <v>15268</v>
      </c>
      <c r="AB3164" s="23">
        <v>16403</v>
      </c>
      <c r="AC3164" s="23">
        <v>13787</v>
      </c>
      <c r="AD3164" s="23">
        <v>0</v>
      </c>
      <c r="AE3164" s="23">
        <v>42</v>
      </c>
      <c r="AF3164" s="23">
        <v>45500</v>
      </c>
      <c r="AG3164">
        <f t="shared" si="49"/>
        <v>1.2366986479410421E-5</v>
      </c>
    </row>
    <row r="3165" spans="1:33">
      <c r="A3165" t="s">
        <v>172</v>
      </c>
      <c r="B3165" t="s">
        <v>1</v>
      </c>
      <c r="C3165">
        <v>1994</v>
      </c>
      <c r="D3165">
        <v>0</v>
      </c>
      <c r="E3165">
        <v>8.3800000000000008</v>
      </c>
      <c r="F3165">
        <v>66637</v>
      </c>
      <c r="G3165">
        <v>4772</v>
      </c>
      <c r="H3165">
        <v>11198</v>
      </c>
      <c r="I3165">
        <v>0</v>
      </c>
      <c r="J3165">
        <v>8601</v>
      </c>
      <c r="K3165">
        <v>91208</v>
      </c>
      <c r="Z3165" s="24">
        <v>0.1167</v>
      </c>
      <c r="AA3165" s="23">
        <v>47470</v>
      </c>
      <c r="AB3165" s="23">
        <v>15191</v>
      </c>
      <c r="AC3165" s="23">
        <v>0</v>
      </c>
      <c r="AD3165" s="23">
        <v>6</v>
      </c>
      <c r="AE3165" s="23">
        <v>0</v>
      </c>
      <c r="AF3165" s="23">
        <v>62667</v>
      </c>
      <c r="AG3165">
        <f t="shared" si="49"/>
        <v>1.7033009707806876E-5</v>
      </c>
    </row>
    <row r="3166" spans="1:33">
      <c r="A3166" t="s">
        <v>172</v>
      </c>
      <c r="B3166" t="s">
        <v>1</v>
      </c>
      <c r="C3166">
        <v>1995</v>
      </c>
      <c r="D3166">
        <v>0</v>
      </c>
      <c r="E3166">
        <v>6.74</v>
      </c>
      <c r="F3166">
        <v>72506</v>
      </c>
      <c r="G3166">
        <v>5328</v>
      </c>
      <c r="H3166">
        <v>10724</v>
      </c>
      <c r="I3166">
        <v>0</v>
      </c>
      <c r="J3166">
        <v>8046</v>
      </c>
      <c r="K3166">
        <v>96604</v>
      </c>
      <c r="Z3166" s="24">
        <v>0.1167</v>
      </c>
      <c r="AA3166" s="23">
        <v>24288</v>
      </c>
      <c r="AB3166" s="23">
        <v>12380</v>
      </c>
      <c r="AC3166" s="23">
        <v>52325</v>
      </c>
      <c r="AD3166" s="23">
        <v>40</v>
      </c>
      <c r="AE3166" s="23">
        <v>97582</v>
      </c>
      <c r="AF3166" s="23">
        <v>186615</v>
      </c>
      <c r="AG3166">
        <f t="shared" si="49"/>
        <v>5.0722311689124746E-5</v>
      </c>
    </row>
    <row r="3167" spans="1:33">
      <c r="A3167" t="s">
        <v>172</v>
      </c>
      <c r="B3167" t="s">
        <v>1</v>
      </c>
      <c r="C3167">
        <v>1996</v>
      </c>
      <c r="D3167">
        <v>0</v>
      </c>
      <c r="E3167">
        <v>8.15</v>
      </c>
      <c r="F3167">
        <v>78382</v>
      </c>
      <c r="G3167">
        <v>5454</v>
      </c>
      <c r="H3167">
        <v>11785</v>
      </c>
      <c r="I3167">
        <v>0</v>
      </c>
      <c r="J3167">
        <v>8197</v>
      </c>
      <c r="K3167">
        <v>103818</v>
      </c>
      <c r="Z3167" s="24">
        <v>0.1168</v>
      </c>
      <c r="AA3167" s="23">
        <v>37551</v>
      </c>
      <c r="AB3167" s="23">
        <v>3993</v>
      </c>
      <c r="AC3167" s="23">
        <v>2199</v>
      </c>
      <c r="AD3167" s="23">
        <v>0</v>
      </c>
      <c r="AE3167" s="23">
        <v>5071</v>
      </c>
      <c r="AF3167" s="23">
        <v>48814</v>
      </c>
      <c r="AG3167">
        <f t="shared" si="49"/>
        <v>1.3267737978152534E-5</v>
      </c>
    </row>
    <row r="3168" spans="1:33">
      <c r="A3168" t="s">
        <v>172</v>
      </c>
      <c r="B3168" t="s">
        <v>1</v>
      </c>
      <c r="C3168">
        <v>1997</v>
      </c>
      <c r="D3168">
        <v>0</v>
      </c>
      <c r="E3168">
        <v>9.09</v>
      </c>
      <c r="F3168">
        <v>79889</v>
      </c>
      <c r="G3168">
        <v>5572</v>
      </c>
      <c r="H3168">
        <v>11034</v>
      </c>
      <c r="I3168">
        <v>0</v>
      </c>
      <c r="J3168">
        <v>7330</v>
      </c>
      <c r="K3168">
        <v>103825</v>
      </c>
      <c r="Z3168" s="24">
        <v>0.1168</v>
      </c>
      <c r="AA3168" s="23">
        <v>24390</v>
      </c>
      <c r="AB3168" s="23">
        <v>12700</v>
      </c>
      <c r="AC3168" s="23">
        <v>45686</v>
      </c>
      <c r="AD3168" s="23">
        <v>40</v>
      </c>
      <c r="AE3168" s="23">
        <v>80021</v>
      </c>
      <c r="AF3168" s="23">
        <v>162837</v>
      </c>
      <c r="AG3168">
        <f t="shared" si="49"/>
        <v>4.4259406095555049E-5</v>
      </c>
    </row>
    <row r="3169" spans="1:33">
      <c r="A3169" t="s">
        <v>172</v>
      </c>
      <c r="B3169" t="s">
        <v>1</v>
      </c>
      <c r="C3169">
        <v>1998</v>
      </c>
      <c r="D3169">
        <v>0</v>
      </c>
      <c r="E3169">
        <v>7.71</v>
      </c>
      <c r="F3169">
        <v>81007</v>
      </c>
      <c r="G3169">
        <v>5930</v>
      </c>
      <c r="H3169">
        <v>10472</v>
      </c>
      <c r="I3169">
        <v>0</v>
      </c>
      <c r="J3169">
        <v>6476</v>
      </c>
      <c r="K3169">
        <v>103885</v>
      </c>
      <c r="Z3169" s="24">
        <v>0.1168</v>
      </c>
      <c r="AA3169" s="23">
        <v>148168</v>
      </c>
      <c r="AB3169" s="23">
        <v>74385</v>
      </c>
      <c r="AC3169" s="23">
        <v>19786</v>
      </c>
      <c r="AD3169" s="23">
        <v>1515</v>
      </c>
      <c r="AE3169" s="23">
        <v>19035</v>
      </c>
      <c r="AF3169" s="23">
        <v>262889</v>
      </c>
      <c r="AG3169">
        <f t="shared" si="49"/>
        <v>7.1453729859026957E-5</v>
      </c>
    </row>
    <row r="3170" spans="1:33">
      <c r="A3170" t="s">
        <v>172</v>
      </c>
      <c r="B3170" t="s">
        <v>1</v>
      </c>
      <c r="C3170">
        <v>1999</v>
      </c>
      <c r="D3170">
        <v>0</v>
      </c>
      <c r="E3170">
        <v>7.6</v>
      </c>
      <c r="F3170">
        <v>85193</v>
      </c>
      <c r="G3170">
        <v>7379</v>
      </c>
      <c r="H3170">
        <v>3935</v>
      </c>
      <c r="I3170">
        <v>0</v>
      </c>
      <c r="J3170">
        <v>8077</v>
      </c>
      <c r="K3170">
        <v>104584</v>
      </c>
      <c r="Z3170" s="24">
        <v>0.11689999999999999</v>
      </c>
      <c r="AA3170" s="23">
        <v>33803</v>
      </c>
      <c r="AB3170" s="23">
        <v>3560</v>
      </c>
      <c r="AC3170" s="23">
        <v>1558</v>
      </c>
      <c r="AD3170" s="23">
        <v>0</v>
      </c>
      <c r="AE3170" s="23">
        <v>4181</v>
      </c>
      <c r="AF3170" s="23">
        <v>43102</v>
      </c>
      <c r="AG3170">
        <f t="shared" si="49"/>
        <v>1.1715205521660395E-5</v>
      </c>
    </row>
    <row r="3171" spans="1:33">
      <c r="A3171" t="s">
        <v>172</v>
      </c>
      <c r="B3171" t="s">
        <v>1</v>
      </c>
      <c r="C3171">
        <v>2000</v>
      </c>
      <c r="D3171">
        <v>0</v>
      </c>
      <c r="E3171">
        <v>8.67</v>
      </c>
      <c r="F3171">
        <v>89608</v>
      </c>
      <c r="G3171">
        <v>7871</v>
      </c>
      <c r="H3171">
        <v>3454</v>
      </c>
      <c r="I3171">
        <v>0</v>
      </c>
      <c r="J3171">
        <v>9483</v>
      </c>
      <c r="K3171">
        <v>110416</v>
      </c>
      <c r="Z3171" s="24">
        <v>0.11710000000000001</v>
      </c>
      <c r="AA3171" s="23">
        <v>1457</v>
      </c>
      <c r="AB3171" s="23">
        <v>732</v>
      </c>
      <c r="AC3171" s="23">
        <v>208</v>
      </c>
      <c r="AD3171" s="23">
        <v>0</v>
      </c>
      <c r="AE3171" s="23">
        <v>0</v>
      </c>
      <c r="AF3171" s="23">
        <v>2397</v>
      </c>
      <c r="AG3171">
        <f t="shared" si="49"/>
        <v>6.5150915584937975E-7</v>
      </c>
    </row>
    <row r="3172" spans="1:33">
      <c r="A3172" t="s">
        <v>172</v>
      </c>
      <c r="B3172" t="s">
        <v>1</v>
      </c>
      <c r="C3172">
        <v>2001</v>
      </c>
      <c r="D3172">
        <v>0</v>
      </c>
      <c r="E3172">
        <v>8.0299999999999994</v>
      </c>
      <c r="F3172">
        <v>93067</v>
      </c>
      <c r="G3172">
        <v>8147</v>
      </c>
      <c r="H3172">
        <v>3052</v>
      </c>
      <c r="I3172">
        <v>0</v>
      </c>
      <c r="J3172">
        <v>7483</v>
      </c>
      <c r="K3172">
        <v>111749</v>
      </c>
      <c r="Z3172" s="24">
        <v>0.11720000000000001</v>
      </c>
      <c r="AA3172" s="23">
        <v>22415</v>
      </c>
      <c r="AB3172" s="23">
        <v>16283</v>
      </c>
      <c r="AC3172" s="23">
        <v>20134</v>
      </c>
      <c r="AD3172" s="23">
        <v>220</v>
      </c>
      <c r="AE3172" s="23">
        <v>1179</v>
      </c>
      <c r="AF3172" s="23">
        <v>60231</v>
      </c>
      <c r="AG3172">
        <f t="shared" si="49"/>
        <v>1.6370900277832288E-5</v>
      </c>
    </row>
    <row r="3173" spans="1:33">
      <c r="A3173" t="s">
        <v>172</v>
      </c>
      <c r="B3173" t="s">
        <v>1</v>
      </c>
      <c r="C3173">
        <v>2002</v>
      </c>
      <c r="D3173">
        <v>0</v>
      </c>
      <c r="E3173">
        <v>6.98</v>
      </c>
      <c r="F3173">
        <v>98855</v>
      </c>
      <c r="G3173">
        <v>8211</v>
      </c>
      <c r="H3173">
        <v>3384</v>
      </c>
      <c r="I3173">
        <v>0</v>
      </c>
      <c r="J3173">
        <v>6829</v>
      </c>
      <c r="K3173">
        <v>117279</v>
      </c>
      <c r="Z3173" s="24">
        <v>0.11720000000000001</v>
      </c>
      <c r="AA3173" s="23">
        <v>46500</v>
      </c>
      <c r="AB3173" s="23">
        <v>4100</v>
      </c>
      <c r="AC3173" s="23">
        <v>12000</v>
      </c>
      <c r="AD3173" s="23">
        <v>0</v>
      </c>
      <c r="AE3173" s="23">
        <v>6700</v>
      </c>
      <c r="AF3173" s="23">
        <v>69300</v>
      </c>
      <c r="AG3173">
        <f t="shared" si="49"/>
        <v>1.8835871714794334E-5</v>
      </c>
    </row>
    <row r="3174" spans="1:33">
      <c r="A3174" t="s">
        <v>172</v>
      </c>
      <c r="B3174" t="s">
        <v>1</v>
      </c>
      <c r="C3174">
        <v>2003</v>
      </c>
      <c r="D3174">
        <v>0</v>
      </c>
      <c r="E3174">
        <v>7.93</v>
      </c>
      <c r="F3174">
        <v>108106</v>
      </c>
      <c r="G3174">
        <v>8281</v>
      </c>
      <c r="H3174">
        <v>3422</v>
      </c>
      <c r="I3174">
        <v>0</v>
      </c>
      <c r="J3174">
        <v>0</v>
      </c>
      <c r="K3174">
        <v>119809</v>
      </c>
      <c r="Z3174" s="24">
        <v>0.1174</v>
      </c>
      <c r="AA3174" s="23">
        <v>21979</v>
      </c>
      <c r="AB3174" s="23">
        <v>2986</v>
      </c>
      <c r="AC3174" s="23">
        <v>0</v>
      </c>
      <c r="AD3174" s="23">
        <v>0</v>
      </c>
      <c r="AE3174" s="23">
        <v>0</v>
      </c>
      <c r="AF3174" s="23">
        <v>24965</v>
      </c>
      <c r="AG3174">
        <f t="shared" si="49"/>
        <v>6.7855344496369489E-6</v>
      </c>
    </row>
    <row r="3175" spans="1:33">
      <c r="A3175" t="s">
        <v>172</v>
      </c>
      <c r="B3175" t="s">
        <v>1</v>
      </c>
      <c r="C3175">
        <v>2004</v>
      </c>
      <c r="D3175">
        <v>0</v>
      </c>
      <c r="E3175">
        <v>6.77</v>
      </c>
      <c r="F3175">
        <v>111013</v>
      </c>
      <c r="G3175">
        <v>8782</v>
      </c>
      <c r="H3175">
        <v>3504</v>
      </c>
      <c r="I3175">
        <v>0</v>
      </c>
      <c r="J3175">
        <v>0</v>
      </c>
      <c r="K3175">
        <v>123299</v>
      </c>
      <c r="Z3175" s="24">
        <v>0.11749999999999999</v>
      </c>
      <c r="AA3175" s="23">
        <v>42010</v>
      </c>
      <c r="AB3175" s="23">
        <v>21323</v>
      </c>
      <c r="AC3175" s="23">
        <v>50488</v>
      </c>
      <c r="AD3175" s="23">
        <v>181</v>
      </c>
      <c r="AE3175" s="23">
        <v>7931</v>
      </c>
      <c r="AF3175" s="23">
        <v>121933</v>
      </c>
      <c r="AG3175">
        <f t="shared" si="49"/>
        <v>3.3141621151515402E-5</v>
      </c>
    </row>
    <row r="3176" spans="1:33">
      <c r="A3176" t="s">
        <v>172</v>
      </c>
      <c r="B3176" t="s">
        <v>1</v>
      </c>
      <c r="C3176">
        <v>2005</v>
      </c>
      <c r="D3176">
        <v>0</v>
      </c>
      <c r="E3176">
        <v>8.5</v>
      </c>
      <c r="F3176">
        <v>115686</v>
      </c>
      <c r="G3176">
        <v>9048</v>
      </c>
      <c r="H3176">
        <v>3252</v>
      </c>
      <c r="I3176">
        <v>0</v>
      </c>
      <c r="J3176">
        <v>0</v>
      </c>
      <c r="K3176">
        <v>127986</v>
      </c>
      <c r="Z3176" s="24">
        <v>0.11749999999999999</v>
      </c>
      <c r="AA3176" s="23">
        <v>159224</v>
      </c>
      <c r="AB3176" s="23">
        <v>83029</v>
      </c>
      <c r="AC3176" s="23">
        <v>30974</v>
      </c>
      <c r="AD3176" s="23">
        <v>0</v>
      </c>
      <c r="AE3176" s="23">
        <v>0</v>
      </c>
      <c r="AF3176" s="23">
        <v>273227</v>
      </c>
      <c r="AG3176">
        <f t="shared" si="49"/>
        <v>7.4263617907909264E-5</v>
      </c>
    </row>
    <row r="3177" spans="1:33">
      <c r="A3177" t="s">
        <v>172</v>
      </c>
      <c r="B3177" t="s">
        <v>1</v>
      </c>
      <c r="C3177">
        <v>2006</v>
      </c>
      <c r="D3177">
        <v>0</v>
      </c>
      <c r="E3177">
        <v>7.39</v>
      </c>
      <c r="F3177">
        <v>121570</v>
      </c>
      <c r="G3177">
        <v>9375</v>
      </c>
      <c r="H3177">
        <v>3321</v>
      </c>
      <c r="I3177">
        <v>0</v>
      </c>
      <c r="J3177">
        <v>0</v>
      </c>
      <c r="K3177">
        <v>134266</v>
      </c>
      <c r="Z3177" s="24">
        <v>0.1176</v>
      </c>
      <c r="AA3177" s="23">
        <v>3000</v>
      </c>
      <c r="AB3177" s="23">
        <v>0</v>
      </c>
      <c r="AC3177" s="23">
        <v>0</v>
      </c>
      <c r="AD3177" s="23">
        <v>0</v>
      </c>
      <c r="AE3177" s="23">
        <v>0</v>
      </c>
      <c r="AF3177" s="23">
        <v>3000</v>
      </c>
      <c r="AG3177">
        <f t="shared" si="49"/>
        <v>8.1540570193914872E-7</v>
      </c>
    </row>
    <row r="3178" spans="1:33">
      <c r="A3178" t="s">
        <v>173</v>
      </c>
      <c r="B3178" t="s">
        <v>1</v>
      </c>
      <c r="C3178">
        <v>1988</v>
      </c>
      <c r="D3178">
        <v>0</v>
      </c>
      <c r="E3178">
        <v>3.15</v>
      </c>
      <c r="F3178">
        <v>236225</v>
      </c>
      <c r="G3178">
        <v>34341</v>
      </c>
      <c r="H3178">
        <v>259869</v>
      </c>
      <c r="I3178">
        <v>2049</v>
      </c>
      <c r="J3178">
        <v>1208</v>
      </c>
      <c r="K3178">
        <v>533692</v>
      </c>
      <c r="Z3178" s="24">
        <v>0.1176</v>
      </c>
      <c r="AA3178" s="23">
        <v>15000</v>
      </c>
      <c r="AB3178" s="23">
        <v>0</v>
      </c>
      <c r="AC3178" s="23">
        <v>0</v>
      </c>
      <c r="AD3178" s="23">
        <v>0</v>
      </c>
      <c r="AE3178" s="23">
        <v>0</v>
      </c>
      <c r="AF3178" s="23">
        <v>15000</v>
      </c>
      <c r="AG3178">
        <f t="shared" si="49"/>
        <v>4.0770285096957436E-6</v>
      </c>
    </row>
    <row r="3179" spans="1:33">
      <c r="A3179" t="s">
        <v>173</v>
      </c>
      <c r="B3179" t="s">
        <v>1</v>
      </c>
      <c r="C3179">
        <v>1989</v>
      </c>
      <c r="D3179">
        <v>0</v>
      </c>
      <c r="E3179">
        <v>3.24</v>
      </c>
      <c r="F3179">
        <v>245874</v>
      </c>
      <c r="G3179">
        <v>34816</v>
      </c>
      <c r="H3179">
        <v>264278</v>
      </c>
      <c r="I3179">
        <v>2470</v>
      </c>
      <c r="J3179">
        <v>766</v>
      </c>
      <c r="K3179">
        <v>548204</v>
      </c>
      <c r="Z3179" s="24">
        <v>0.1176</v>
      </c>
      <c r="AA3179" s="23">
        <v>73284</v>
      </c>
      <c r="AB3179" s="23">
        <v>70019</v>
      </c>
      <c r="AC3179" s="23">
        <v>0</v>
      </c>
      <c r="AD3179" s="23">
        <v>0</v>
      </c>
      <c r="AE3179" s="23">
        <v>0</v>
      </c>
      <c r="AF3179" s="23">
        <v>143303</v>
      </c>
      <c r="AG3179">
        <f t="shared" si="49"/>
        <v>3.895002776832861E-5</v>
      </c>
    </row>
    <row r="3180" spans="1:33">
      <c r="A3180" t="s">
        <v>173</v>
      </c>
      <c r="B3180" t="s">
        <v>1</v>
      </c>
      <c r="C3180">
        <v>1990</v>
      </c>
      <c r="D3180">
        <v>0</v>
      </c>
      <c r="E3180">
        <v>3.47</v>
      </c>
      <c r="F3180">
        <v>243607</v>
      </c>
      <c r="G3180">
        <v>35926</v>
      </c>
      <c r="H3180">
        <v>265262</v>
      </c>
      <c r="I3180">
        <v>2872</v>
      </c>
      <c r="J3180">
        <v>321</v>
      </c>
      <c r="K3180">
        <v>547988</v>
      </c>
      <c r="Z3180" s="24">
        <v>0.1177</v>
      </c>
      <c r="AA3180" s="23">
        <v>15280</v>
      </c>
      <c r="AB3180" s="23">
        <v>4146</v>
      </c>
      <c r="AC3180" s="23">
        <v>0</v>
      </c>
      <c r="AD3180" s="23">
        <v>0</v>
      </c>
      <c r="AE3180" s="23">
        <v>1140</v>
      </c>
      <c r="AF3180" s="23">
        <v>20566</v>
      </c>
      <c r="AG3180">
        <f t="shared" si="49"/>
        <v>5.5898778886935106E-6</v>
      </c>
    </row>
    <row r="3181" spans="1:33">
      <c r="A3181" t="s">
        <v>173</v>
      </c>
      <c r="B3181" t="s">
        <v>1</v>
      </c>
      <c r="C3181">
        <v>1991</v>
      </c>
      <c r="D3181">
        <v>0</v>
      </c>
      <c r="E3181">
        <v>2.19</v>
      </c>
      <c r="F3181">
        <v>272694</v>
      </c>
      <c r="G3181">
        <v>41273</v>
      </c>
      <c r="H3181">
        <v>278648</v>
      </c>
      <c r="I3181">
        <v>2924</v>
      </c>
      <c r="J3181">
        <v>574</v>
      </c>
      <c r="K3181">
        <v>596113</v>
      </c>
      <c r="Z3181" s="24">
        <v>0.11789999999999999</v>
      </c>
      <c r="AA3181" s="23">
        <v>9103</v>
      </c>
      <c r="AB3181" s="23">
        <v>2759</v>
      </c>
      <c r="AC3181" s="23">
        <v>0</v>
      </c>
      <c r="AD3181" s="23">
        <v>7</v>
      </c>
      <c r="AE3181" s="23">
        <v>246</v>
      </c>
      <c r="AF3181" s="23">
        <v>12115</v>
      </c>
      <c r="AG3181">
        <f t="shared" si="49"/>
        <v>3.2928800263309286E-6</v>
      </c>
    </row>
    <row r="3182" spans="1:33">
      <c r="A3182" t="s">
        <v>173</v>
      </c>
      <c r="B3182" t="s">
        <v>1</v>
      </c>
      <c r="C3182">
        <v>1992</v>
      </c>
      <c r="D3182">
        <v>0</v>
      </c>
      <c r="E3182">
        <v>3.48</v>
      </c>
      <c r="F3182">
        <v>250342</v>
      </c>
      <c r="G3182">
        <v>48684</v>
      </c>
      <c r="H3182">
        <v>278052</v>
      </c>
      <c r="I3182">
        <v>2181</v>
      </c>
      <c r="J3182">
        <v>1321</v>
      </c>
      <c r="K3182">
        <v>580580</v>
      </c>
      <c r="Z3182" s="24">
        <v>0.11789999999999999</v>
      </c>
      <c r="AA3182" s="23">
        <v>0</v>
      </c>
      <c r="AB3182" s="23">
        <v>0</v>
      </c>
      <c r="AC3182" s="23">
        <v>17337141</v>
      </c>
      <c r="AD3182" s="23">
        <v>0</v>
      </c>
      <c r="AE3182" s="23">
        <v>1144049</v>
      </c>
      <c r="AF3182" s="23">
        <v>18481190</v>
      </c>
      <c r="AG3182">
        <f t="shared" si="49"/>
        <v>5.023222568206925E-3</v>
      </c>
    </row>
    <row r="3183" spans="1:33">
      <c r="A3183" t="s">
        <v>173</v>
      </c>
      <c r="B3183" t="s">
        <v>1</v>
      </c>
      <c r="C3183">
        <v>1993</v>
      </c>
      <c r="D3183">
        <v>0</v>
      </c>
      <c r="E3183">
        <v>3.48</v>
      </c>
      <c r="F3183">
        <v>284350</v>
      </c>
      <c r="G3183">
        <v>52993</v>
      </c>
      <c r="H3183">
        <v>293200</v>
      </c>
      <c r="I3183">
        <v>2210</v>
      </c>
      <c r="J3183">
        <v>1329</v>
      </c>
      <c r="K3183">
        <v>634082</v>
      </c>
      <c r="Z3183" s="24">
        <v>0.11800000000000001</v>
      </c>
      <c r="AA3183" s="23">
        <v>2114</v>
      </c>
      <c r="AB3183" s="23">
        <v>861</v>
      </c>
      <c r="AC3183" s="23">
        <v>1095</v>
      </c>
      <c r="AD3183" s="23">
        <v>4</v>
      </c>
      <c r="AE3183" s="23">
        <v>16912</v>
      </c>
      <c r="AF3183" s="23">
        <v>20986</v>
      </c>
      <c r="AG3183">
        <f t="shared" si="49"/>
        <v>5.7040346869649914E-6</v>
      </c>
    </row>
    <row r="3184" spans="1:33">
      <c r="A3184" t="s">
        <v>173</v>
      </c>
      <c r="B3184" t="s">
        <v>1</v>
      </c>
      <c r="C3184">
        <v>1994</v>
      </c>
      <c r="D3184">
        <v>0</v>
      </c>
      <c r="E3184">
        <v>2.72</v>
      </c>
      <c r="F3184">
        <v>265940</v>
      </c>
      <c r="G3184">
        <v>55949</v>
      </c>
      <c r="H3184">
        <v>304121</v>
      </c>
      <c r="I3184">
        <v>2380</v>
      </c>
      <c r="J3184">
        <v>1329</v>
      </c>
      <c r="K3184">
        <v>629719</v>
      </c>
      <c r="Z3184" s="24">
        <v>0.11810000000000001</v>
      </c>
      <c r="AA3184" s="23">
        <v>0</v>
      </c>
      <c r="AB3184" s="23">
        <v>0</v>
      </c>
      <c r="AC3184" s="23">
        <v>22439</v>
      </c>
      <c r="AD3184" s="23">
        <v>0</v>
      </c>
      <c r="AE3184" s="23">
        <v>0</v>
      </c>
      <c r="AF3184" s="23">
        <v>22439</v>
      </c>
      <c r="AG3184">
        <f t="shared" si="49"/>
        <v>6.0989628486041855E-6</v>
      </c>
    </row>
    <row r="3185" spans="1:33">
      <c r="A3185" t="s">
        <v>173</v>
      </c>
      <c r="B3185" t="s">
        <v>1</v>
      </c>
      <c r="C3185">
        <v>1995</v>
      </c>
      <c r="D3185">
        <v>0</v>
      </c>
      <c r="E3185">
        <v>1.62</v>
      </c>
      <c r="F3185">
        <v>270147</v>
      </c>
      <c r="G3185">
        <v>54326</v>
      </c>
      <c r="H3185">
        <v>305302</v>
      </c>
      <c r="I3185">
        <v>2909</v>
      </c>
      <c r="J3185">
        <v>1292</v>
      </c>
      <c r="K3185">
        <v>633976</v>
      </c>
      <c r="Z3185" s="24">
        <v>0.11810000000000001</v>
      </c>
      <c r="AA3185" s="23">
        <v>13758</v>
      </c>
      <c r="AB3185" s="23">
        <v>5901</v>
      </c>
      <c r="AC3185" s="23">
        <v>4539</v>
      </c>
      <c r="AD3185" s="23">
        <v>0</v>
      </c>
      <c r="AE3185" s="23">
        <v>0</v>
      </c>
      <c r="AF3185" s="23">
        <v>24198</v>
      </c>
      <c r="AG3185">
        <f t="shared" si="49"/>
        <v>6.5770623918411729E-6</v>
      </c>
    </row>
    <row r="3186" spans="1:33">
      <c r="A3186" t="s">
        <v>173</v>
      </c>
      <c r="B3186" t="s">
        <v>1</v>
      </c>
      <c r="C3186">
        <v>1996</v>
      </c>
      <c r="D3186">
        <v>0</v>
      </c>
      <c r="E3186">
        <v>7.31</v>
      </c>
      <c r="F3186">
        <v>299142</v>
      </c>
      <c r="G3186">
        <v>56594</v>
      </c>
      <c r="H3186">
        <v>289297</v>
      </c>
      <c r="I3186">
        <v>2958</v>
      </c>
      <c r="J3186">
        <v>1741</v>
      </c>
      <c r="K3186">
        <v>649732</v>
      </c>
      <c r="Z3186" s="24">
        <v>0.1182</v>
      </c>
      <c r="AA3186" s="23">
        <v>20399</v>
      </c>
      <c r="AB3186" s="23">
        <v>2888</v>
      </c>
      <c r="AC3186" s="23">
        <v>0</v>
      </c>
      <c r="AD3186" s="23">
        <v>0</v>
      </c>
      <c r="AE3186" s="23">
        <v>0</v>
      </c>
      <c r="AF3186" s="23">
        <v>23287</v>
      </c>
      <c r="AG3186">
        <f t="shared" si="49"/>
        <v>6.3294508603523184E-6</v>
      </c>
    </row>
    <row r="3187" spans="1:33">
      <c r="A3187" t="s">
        <v>173</v>
      </c>
      <c r="B3187" t="s">
        <v>1</v>
      </c>
      <c r="C3187">
        <v>1997</v>
      </c>
      <c r="D3187">
        <v>0</v>
      </c>
      <c r="E3187">
        <v>2.15</v>
      </c>
      <c r="F3187">
        <v>281398</v>
      </c>
      <c r="G3187">
        <v>57592</v>
      </c>
      <c r="H3187">
        <v>312602</v>
      </c>
      <c r="I3187">
        <v>3044</v>
      </c>
      <c r="J3187">
        <v>2199</v>
      </c>
      <c r="K3187">
        <v>656835</v>
      </c>
      <c r="Z3187" s="24">
        <v>0.1186</v>
      </c>
      <c r="AA3187" s="23">
        <v>241695</v>
      </c>
      <c r="AB3187" s="23">
        <v>58263</v>
      </c>
      <c r="AC3187" s="23">
        <v>41000</v>
      </c>
      <c r="AD3187" s="23">
        <v>602</v>
      </c>
      <c r="AE3187" s="23">
        <v>4602</v>
      </c>
      <c r="AF3187" s="23">
        <v>346162</v>
      </c>
      <c r="AG3187">
        <f t="shared" si="49"/>
        <v>9.4087489531553188E-5</v>
      </c>
    </row>
    <row r="3188" spans="1:33">
      <c r="A3188" t="s">
        <v>173</v>
      </c>
      <c r="B3188" t="s">
        <v>1</v>
      </c>
      <c r="C3188">
        <v>1998</v>
      </c>
      <c r="D3188">
        <v>0</v>
      </c>
      <c r="E3188">
        <v>3.34</v>
      </c>
      <c r="F3188">
        <v>269956</v>
      </c>
      <c r="G3188">
        <v>61276</v>
      </c>
      <c r="H3188">
        <v>327190</v>
      </c>
      <c r="I3188">
        <v>3405</v>
      </c>
      <c r="J3188">
        <v>2456</v>
      </c>
      <c r="K3188">
        <v>664283</v>
      </c>
      <c r="Z3188" s="24">
        <v>0.11869999999999999</v>
      </c>
      <c r="AA3188" s="23">
        <v>997</v>
      </c>
      <c r="AB3188" s="23">
        <v>314</v>
      </c>
      <c r="AC3188" s="23">
        <v>147</v>
      </c>
      <c r="AD3188" s="23">
        <v>0</v>
      </c>
      <c r="AE3188" s="23">
        <v>0</v>
      </c>
      <c r="AF3188" s="23">
        <v>1458</v>
      </c>
      <c r="AG3188">
        <f t="shared" si="49"/>
        <v>3.9628717114242628E-7</v>
      </c>
    </row>
    <row r="3189" spans="1:33">
      <c r="A3189" t="s">
        <v>173</v>
      </c>
      <c r="B3189" t="s">
        <v>1</v>
      </c>
      <c r="C3189">
        <v>1999</v>
      </c>
      <c r="D3189">
        <v>0</v>
      </c>
      <c r="E3189">
        <v>2.21</v>
      </c>
      <c r="F3189">
        <v>269485</v>
      </c>
      <c r="G3189">
        <v>72661</v>
      </c>
      <c r="H3189">
        <v>320049</v>
      </c>
      <c r="I3189">
        <v>3445</v>
      </c>
      <c r="J3189">
        <v>2456</v>
      </c>
      <c r="K3189">
        <v>668096</v>
      </c>
      <c r="Z3189" s="24">
        <v>0.1191</v>
      </c>
      <c r="AA3189" s="23">
        <v>3616</v>
      </c>
      <c r="AB3189" s="23">
        <v>1348</v>
      </c>
      <c r="AC3189" s="23">
        <v>3043</v>
      </c>
      <c r="AD3189" s="23">
        <v>0</v>
      </c>
      <c r="AE3189" s="23">
        <v>0</v>
      </c>
      <c r="AF3189" s="23">
        <v>8007</v>
      </c>
      <c r="AG3189">
        <f t="shared" si="49"/>
        <v>2.1763178184755877E-6</v>
      </c>
    </row>
    <row r="3190" spans="1:33">
      <c r="A3190" t="s">
        <v>173</v>
      </c>
      <c r="B3190" t="s">
        <v>1</v>
      </c>
      <c r="C3190">
        <v>2000</v>
      </c>
      <c r="D3190">
        <v>0</v>
      </c>
      <c r="E3190">
        <v>3.4</v>
      </c>
      <c r="F3190">
        <v>282195</v>
      </c>
      <c r="G3190">
        <v>82654</v>
      </c>
      <c r="H3190">
        <v>322493</v>
      </c>
      <c r="I3190">
        <v>3388</v>
      </c>
      <c r="J3190">
        <v>2483</v>
      </c>
      <c r="K3190">
        <v>693213</v>
      </c>
      <c r="Z3190" s="24">
        <v>0.1191</v>
      </c>
      <c r="AA3190" s="23">
        <v>20314</v>
      </c>
      <c r="AB3190" s="23">
        <v>14520</v>
      </c>
      <c r="AC3190" s="23">
        <v>15144</v>
      </c>
      <c r="AD3190" s="23">
        <v>293</v>
      </c>
      <c r="AE3190" s="23">
        <v>1233</v>
      </c>
      <c r="AF3190" s="23">
        <v>51504</v>
      </c>
      <c r="AG3190">
        <f t="shared" si="49"/>
        <v>1.3998885090891304E-5</v>
      </c>
    </row>
    <row r="3191" spans="1:33">
      <c r="A3191" t="s">
        <v>173</v>
      </c>
      <c r="B3191" t="s">
        <v>1</v>
      </c>
      <c r="C3191">
        <v>2001</v>
      </c>
      <c r="D3191">
        <v>0</v>
      </c>
      <c r="E3191">
        <v>3.31</v>
      </c>
      <c r="F3191">
        <v>282877</v>
      </c>
      <c r="G3191">
        <v>277609</v>
      </c>
      <c r="H3191">
        <v>110215</v>
      </c>
      <c r="I3191">
        <v>0</v>
      </c>
      <c r="J3191">
        <v>19256</v>
      </c>
      <c r="K3191">
        <v>689957</v>
      </c>
      <c r="Z3191" s="24">
        <v>0.1193</v>
      </c>
      <c r="AA3191" s="23">
        <v>11385</v>
      </c>
      <c r="AB3191" s="23">
        <v>2917</v>
      </c>
      <c r="AC3191" s="23">
        <v>227</v>
      </c>
      <c r="AD3191" s="23">
        <v>1473</v>
      </c>
      <c r="AE3191" s="23">
        <v>652</v>
      </c>
      <c r="AF3191" s="23">
        <v>16654</v>
      </c>
      <c r="AG3191">
        <f t="shared" si="49"/>
        <v>4.5265888533648604E-6</v>
      </c>
    </row>
    <row r="3192" spans="1:33">
      <c r="A3192" t="s">
        <v>173</v>
      </c>
      <c r="B3192" t="s">
        <v>1</v>
      </c>
      <c r="C3192">
        <v>2002</v>
      </c>
      <c r="D3192">
        <v>0</v>
      </c>
      <c r="E3192">
        <v>3.12</v>
      </c>
      <c r="F3192">
        <v>282068</v>
      </c>
      <c r="G3192">
        <v>282453</v>
      </c>
      <c r="H3192">
        <v>102326</v>
      </c>
      <c r="I3192">
        <v>0</v>
      </c>
      <c r="J3192">
        <v>20609</v>
      </c>
      <c r="K3192">
        <v>687456</v>
      </c>
      <c r="Z3192" s="24">
        <v>0.1193</v>
      </c>
      <c r="AA3192" s="23">
        <v>29692</v>
      </c>
      <c r="AB3192" s="23">
        <v>16356</v>
      </c>
      <c r="AC3192" s="23">
        <v>0</v>
      </c>
      <c r="AD3192" s="23">
        <v>0</v>
      </c>
      <c r="AE3192" s="23">
        <v>0</v>
      </c>
      <c r="AF3192" s="23">
        <v>46048</v>
      </c>
      <c r="AG3192">
        <f t="shared" si="49"/>
        <v>1.2515933920964639E-5</v>
      </c>
    </row>
    <row r="3193" spans="1:33">
      <c r="A3193" t="s">
        <v>173</v>
      </c>
      <c r="B3193" t="s">
        <v>1</v>
      </c>
      <c r="C3193">
        <v>2003</v>
      </c>
      <c r="D3193">
        <v>0</v>
      </c>
      <c r="E3193">
        <v>4.2300000000000004</v>
      </c>
      <c r="F3193">
        <v>278959</v>
      </c>
      <c r="G3193">
        <v>282103</v>
      </c>
      <c r="H3193">
        <v>137729</v>
      </c>
      <c r="I3193">
        <v>0</v>
      </c>
      <c r="J3193">
        <v>0</v>
      </c>
      <c r="K3193">
        <v>698791</v>
      </c>
      <c r="Z3193" s="24">
        <v>0.1193</v>
      </c>
      <c r="AA3193" s="23">
        <v>144964</v>
      </c>
      <c r="AB3193" s="23">
        <v>46482</v>
      </c>
      <c r="AC3193" s="23">
        <v>21049</v>
      </c>
      <c r="AD3193" s="23">
        <v>0</v>
      </c>
      <c r="AE3193" s="23">
        <v>0</v>
      </c>
      <c r="AF3193" s="23">
        <v>212495</v>
      </c>
      <c r="AG3193">
        <f t="shared" si="49"/>
        <v>5.7756544877853131E-5</v>
      </c>
    </row>
    <row r="3194" spans="1:33">
      <c r="A3194" t="s">
        <v>173</v>
      </c>
      <c r="B3194" t="s">
        <v>1</v>
      </c>
      <c r="C3194">
        <v>2004</v>
      </c>
      <c r="D3194">
        <v>0</v>
      </c>
      <c r="E3194">
        <v>3.45</v>
      </c>
      <c r="F3194">
        <v>292114</v>
      </c>
      <c r="G3194">
        <v>284728</v>
      </c>
      <c r="H3194">
        <v>151303</v>
      </c>
      <c r="I3194">
        <v>0</v>
      </c>
      <c r="J3194">
        <v>0</v>
      </c>
      <c r="K3194">
        <v>728145</v>
      </c>
      <c r="Z3194" s="24">
        <v>0.11939999999999999</v>
      </c>
      <c r="AA3194" s="23">
        <v>4028</v>
      </c>
      <c r="AB3194" s="23">
        <v>3736</v>
      </c>
      <c r="AC3194" s="23">
        <v>1630</v>
      </c>
      <c r="AD3194" s="23">
        <v>0</v>
      </c>
      <c r="AE3194" s="23">
        <v>0</v>
      </c>
      <c r="AF3194" s="23">
        <v>9394</v>
      </c>
      <c r="AG3194">
        <f t="shared" si="49"/>
        <v>2.5533070546721208E-6</v>
      </c>
    </row>
    <row r="3195" spans="1:33">
      <c r="A3195" t="s">
        <v>173</v>
      </c>
      <c r="B3195" t="s">
        <v>1</v>
      </c>
      <c r="C3195">
        <v>2005</v>
      </c>
      <c r="D3195">
        <v>0</v>
      </c>
      <c r="E3195">
        <v>4.04</v>
      </c>
      <c r="F3195">
        <v>295048</v>
      </c>
      <c r="G3195">
        <v>297156</v>
      </c>
      <c r="H3195">
        <v>160577</v>
      </c>
      <c r="I3195">
        <v>0</v>
      </c>
      <c r="J3195">
        <v>0</v>
      </c>
      <c r="K3195">
        <v>752781</v>
      </c>
      <c r="Z3195" s="24">
        <v>0.11939999999999999</v>
      </c>
      <c r="AA3195" s="23">
        <v>32631</v>
      </c>
      <c r="AB3195" s="23">
        <v>2924</v>
      </c>
      <c r="AC3195" s="23">
        <v>0</v>
      </c>
      <c r="AD3195" s="23">
        <v>0</v>
      </c>
      <c r="AE3195" s="23">
        <v>1828</v>
      </c>
      <c r="AF3195" s="23">
        <v>37383</v>
      </c>
      <c r="AG3195">
        <f t="shared" si="49"/>
        <v>1.0160770451863731E-5</v>
      </c>
    </row>
    <row r="3196" spans="1:33">
      <c r="A3196" t="s">
        <v>173</v>
      </c>
      <c r="B3196" t="s">
        <v>1</v>
      </c>
      <c r="C3196">
        <v>2006</v>
      </c>
      <c r="D3196">
        <v>0</v>
      </c>
      <c r="E3196">
        <v>3.98</v>
      </c>
      <c r="F3196">
        <v>306771</v>
      </c>
      <c r="G3196">
        <v>313529</v>
      </c>
      <c r="H3196">
        <v>161834</v>
      </c>
      <c r="I3196">
        <v>0</v>
      </c>
      <c r="J3196">
        <v>0</v>
      </c>
      <c r="K3196">
        <v>782134</v>
      </c>
      <c r="Z3196" s="24">
        <v>0.11939999999999999</v>
      </c>
      <c r="AA3196" s="23">
        <v>26047</v>
      </c>
      <c r="AB3196" s="23">
        <v>19190</v>
      </c>
      <c r="AC3196" s="23">
        <v>0</v>
      </c>
      <c r="AD3196" s="23">
        <v>0</v>
      </c>
      <c r="AE3196" s="23">
        <v>0</v>
      </c>
      <c r="AF3196" s="23">
        <v>45237</v>
      </c>
      <c r="AG3196">
        <f t="shared" si="49"/>
        <v>1.2295502579540424E-5</v>
      </c>
    </row>
    <row r="3197" spans="1:33">
      <c r="A3197" t="s">
        <v>174</v>
      </c>
      <c r="B3197" t="s">
        <v>1</v>
      </c>
      <c r="C3197">
        <v>1988</v>
      </c>
      <c r="D3197">
        <v>0</v>
      </c>
      <c r="E3197">
        <v>5.61</v>
      </c>
      <c r="F3197">
        <v>37589</v>
      </c>
      <c r="G3197">
        <v>24055</v>
      </c>
      <c r="H3197">
        <v>0</v>
      </c>
      <c r="I3197">
        <v>0</v>
      </c>
      <c r="J3197">
        <v>0</v>
      </c>
      <c r="K3197">
        <v>61644</v>
      </c>
      <c r="Z3197" s="24">
        <v>0.1195</v>
      </c>
      <c r="AA3197" s="23">
        <v>5168</v>
      </c>
      <c r="AB3197" s="23">
        <v>4367</v>
      </c>
      <c r="AC3197" s="23">
        <v>0</v>
      </c>
      <c r="AD3197" s="23">
        <v>0</v>
      </c>
      <c r="AE3197" s="23">
        <v>0</v>
      </c>
      <c r="AF3197" s="23">
        <v>9535</v>
      </c>
      <c r="AG3197">
        <f t="shared" si="49"/>
        <v>2.591631122663261E-6</v>
      </c>
    </row>
    <row r="3198" spans="1:33">
      <c r="A3198" t="s">
        <v>174</v>
      </c>
      <c r="B3198" t="s">
        <v>1</v>
      </c>
      <c r="C3198">
        <v>1989</v>
      </c>
      <c r="D3198">
        <v>0</v>
      </c>
      <c r="E3198">
        <v>6.29</v>
      </c>
      <c r="F3198">
        <v>39283</v>
      </c>
      <c r="G3198">
        <v>25779</v>
      </c>
      <c r="H3198">
        <v>0</v>
      </c>
      <c r="I3198">
        <v>0</v>
      </c>
      <c r="J3198">
        <v>0</v>
      </c>
      <c r="K3198">
        <v>65062</v>
      </c>
      <c r="Z3198" s="24">
        <v>0.11960000000000001</v>
      </c>
      <c r="AA3198" s="23">
        <v>2010</v>
      </c>
      <c r="AB3198" s="23">
        <v>1294</v>
      </c>
      <c r="AC3198" s="23">
        <v>13196</v>
      </c>
      <c r="AD3198" s="23">
        <v>0</v>
      </c>
      <c r="AE3198" s="23">
        <v>0</v>
      </c>
      <c r="AF3198" s="23">
        <v>16500</v>
      </c>
      <c r="AG3198">
        <f t="shared" si="49"/>
        <v>4.484731360665318E-6</v>
      </c>
    </row>
    <row r="3199" spans="1:33">
      <c r="A3199" t="s">
        <v>174</v>
      </c>
      <c r="B3199" t="s">
        <v>1</v>
      </c>
      <c r="C3199">
        <v>1990</v>
      </c>
      <c r="D3199">
        <v>0</v>
      </c>
      <c r="E3199">
        <v>9.4600000000000009</v>
      </c>
      <c r="F3199">
        <v>37692</v>
      </c>
      <c r="G3199">
        <v>25350</v>
      </c>
      <c r="H3199">
        <v>0</v>
      </c>
      <c r="I3199">
        <v>400</v>
      </c>
      <c r="J3199">
        <v>3925</v>
      </c>
      <c r="K3199">
        <v>67367</v>
      </c>
      <c r="Z3199" s="24">
        <v>0.11960000000000001</v>
      </c>
      <c r="AA3199" s="23">
        <v>61978</v>
      </c>
      <c r="AB3199" s="23">
        <v>36904</v>
      </c>
      <c r="AC3199" s="23">
        <v>0</v>
      </c>
      <c r="AD3199" s="23">
        <v>136</v>
      </c>
      <c r="AE3199" s="23">
        <v>34488</v>
      </c>
      <c r="AF3199" s="23">
        <v>133506</v>
      </c>
      <c r="AG3199">
        <f t="shared" si="49"/>
        <v>3.6287184547695993E-5</v>
      </c>
    </row>
    <row r="3200" spans="1:33">
      <c r="A3200" t="s">
        <v>174</v>
      </c>
      <c r="B3200" t="s">
        <v>1</v>
      </c>
      <c r="C3200">
        <v>1991</v>
      </c>
      <c r="D3200">
        <v>0</v>
      </c>
      <c r="E3200">
        <v>4.55</v>
      </c>
      <c r="F3200">
        <v>40960</v>
      </c>
      <c r="G3200">
        <v>29507</v>
      </c>
      <c r="H3200">
        <v>0</v>
      </c>
      <c r="I3200">
        <v>400</v>
      </c>
      <c r="J3200">
        <v>4730</v>
      </c>
      <c r="K3200">
        <v>75597</v>
      </c>
      <c r="Z3200" s="24">
        <v>0.1197</v>
      </c>
      <c r="AA3200" s="23">
        <v>10819</v>
      </c>
      <c r="AB3200" s="23">
        <v>9307</v>
      </c>
      <c r="AC3200" s="23">
        <v>1183</v>
      </c>
      <c r="AD3200" s="23">
        <v>0</v>
      </c>
      <c r="AE3200" s="23">
        <v>1618</v>
      </c>
      <c r="AF3200" s="23">
        <v>22927</v>
      </c>
      <c r="AG3200">
        <f t="shared" si="49"/>
        <v>6.2316021761196206E-6</v>
      </c>
    </row>
    <row r="3201" spans="1:33">
      <c r="A3201" t="s">
        <v>174</v>
      </c>
      <c r="B3201" t="s">
        <v>1</v>
      </c>
      <c r="C3201">
        <v>1992</v>
      </c>
      <c r="D3201">
        <v>0</v>
      </c>
      <c r="E3201">
        <v>4.55</v>
      </c>
      <c r="F3201">
        <v>40960</v>
      </c>
      <c r="G3201">
        <v>29507</v>
      </c>
      <c r="H3201">
        <v>0</v>
      </c>
      <c r="I3201">
        <v>400</v>
      </c>
      <c r="J3201">
        <v>4730</v>
      </c>
      <c r="K3201">
        <v>75597</v>
      </c>
      <c r="Z3201" s="24">
        <v>0.1198</v>
      </c>
      <c r="AA3201" s="23">
        <v>13655</v>
      </c>
      <c r="AB3201" s="23">
        <v>5788</v>
      </c>
      <c r="AC3201" s="23">
        <v>4144</v>
      </c>
      <c r="AD3201" s="23">
        <v>0</v>
      </c>
      <c r="AE3201" s="23">
        <v>0</v>
      </c>
      <c r="AF3201" s="23">
        <v>23587</v>
      </c>
      <c r="AG3201">
        <f t="shared" si="49"/>
        <v>6.4109914305462335E-6</v>
      </c>
    </row>
    <row r="3202" spans="1:33">
      <c r="A3202" t="s">
        <v>174</v>
      </c>
      <c r="B3202" t="s">
        <v>1</v>
      </c>
      <c r="C3202">
        <v>1993</v>
      </c>
      <c r="D3202">
        <v>0</v>
      </c>
      <c r="E3202">
        <v>4.84</v>
      </c>
      <c r="F3202">
        <v>43655</v>
      </c>
      <c r="G3202">
        <v>29680</v>
      </c>
      <c r="H3202">
        <v>0</v>
      </c>
      <c r="I3202">
        <v>4000</v>
      </c>
      <c r="J3202">
        <v>1576</v>
      </c>
      <c r="K3202">
        <v>78911</v>
      </c>
      <c r="Z3202" s="24">
        <v>0.11990000000000001</v>
      </c>
      <c r="AA3202" s="23">
        <v>14260</v>
      </c>
      <c r="AB3202" s="23">
        <v>5617</v>
      </c>
      <c r="AC3202" s="23">
        <v>0</v>
      </c>
      <c r="AD3202" s="23">
        <v>77</v>
      </c>
      <c r="AE3202" s="23">
        <v>5378</v>
      </c>
      <c r="AF3202" s="23">
        <v>25332</v>
      </c>
      <c r="AG3202">
        <f t="shared" si="49"/>
        <v>6.8852857471741712E-6</v>
      </c>
    </row>
    <row r="3203" spans="1:33">
      <c r="A3203" t="s">
        <v>174</v>
      </c>
      <c r="B3203" t="s">
        <v>1</v>
      </c>
      <c r="C3203">
        <v>1994</v>
      </c>
      <c r="D3203">
        <v>0</v>
      </c>
      <c r="E3203">
        <v>6.65</v>
      </c>
      <c r="F3203">
        <v>40342</v>
      </c>
      <c r="G3203">
        <v>29014</v>
      </c>
      <c r="H3203">
        <v>0</v>
      </c>
      <c r="I3203">
        <v>5267</v>
      </c>
      <c r="J3203">
        <v>750</v>
      </c>
      <c r="K3203">
        <v>75373</v>
      </c>
      <c r="Z3203" s="24">
        <v>0.11990000000000001</v>
      </c>
      <c r="AA3203" s="23">
        <v>26253</v>
      </c>
      <c r="AB3203" s="23">
        <v>18322</v>
      </c>
      <c r="AC3203" s="23">
        <v>0</v>
      </c>
      <c r="AD3203" s="23">
        <v>0</v>
      </c>
      <c r="AE3203" s="23">
        <v>0</v>
      </c>
      <c r="AF3203" s="23">
        <v>44575</v>
      </c>
      <c r="AG3203">
        <f t="shared" ref="AG3203:AG3266" si="50">AF3203/AF$3340</f>
        <v>1.2115569721312517E-5</v>
      </c>
    </row>
    <row r="3204" spans="1:33">
      <c r="A3204" t="s">
        <v>174</v>
      </c>
      <c r="B3204" t="s">
        <v>1</v>
      </c>
      <c r="C3204">
        <v>1995</v>
      </c>
      <c r="D3204">
        <v>0</v>
      </c>
      <c r="E3204">
        <v>4.33</v>
      </c>
      <c r="F3204">
        <v>38772</v>
      </c>
      <c r="G3204">
        <v>29864</v>
      </c>
      <c r="H3204">
        <v>0</v>
      </c>
      <c r="I3204">
        <v>5869</v>
      </c>
      <c r="J3204">
        <v>0</v>
      </c>
      <c r="K3204">
        <v>74505</v>
      </c>
      <c r="Z3204" s="24">
        <v>0.12</v>
      </c>
      <c r="AA3204" s="23">
        <v>11527</v>
      </c>
      <c r="AB3204" s="23">
        <v>3800</v>
      </c>
      <c r="AC3204" s="23">
        <v>0</v>
      </c>
      <c r="AD3204" s="23">
        <v>64</v>
      </c>
      <c r="AE3204" s="23">
        <v>5533</v>
      </c>
      <c r="AF3204" s="23">
        <v>20924</v>
      </c>
      <c r="AG3204">
        <f t="shared" si="50"/>
        <v>5.6871829691249152E-6</v>
      </c>
    </row>
    <row r="3205" spans="1:33">
      <c r="A3205" t="s">
        <v>174</v>
      </c>
      <c r="B3205" t="s">
        <v>1</v>
      </c>
      <c r="C3205">
        <v>1996</v>
      </c>
      <c r="D3205">
        <v>0</v>
      </c>
      <c r="E3205">
        <v>5.95</v>
      </c>
      <c r="F3205">
        <v>40038</v>
      </c>
      <c r="G3205">
        <v>29871</v>
      </c>
      <c r="H3205">
        <v>0</v>
      </c>
      <c r="I3205">
        <v>0</v>
      </c>
      <c r="J3205">
        <v>4856</v>
      </c>
      <c r="K3205">
        <v>74765</v>
      </c>
      <c r="Z3205" s="24">
        <v>0.12</v>
      </c>
      <c r="AA3205" s="23">
        <v>15190</v>
      </c>
      <c r="AB3205" s="23">
        <v>15109</v>
      </c>
      <c r="AC3205" s="23">
        <v>13990</v>
      </c>
      <c r="AD3205" s="23">
        <v>575</v>
      </c>
      <c r="AE3205" s="23">
        <v>0</v>
      </c>
      <c r="AF3205" s="23">
        <v>44864</v>
      </c>
      <c r="AG3205">
        <f t="shared" si="50"/>
        <v>1.2194120470599322E-5</v>
      </c>
    </row>
    <row r="3206" spans="1:33">
      <c r="A3206" t="s">
        <v>174</v>
      </c>
      <c r="B3206" t="s">
        <v>1</v>
      </c>
      <c r="C3206">
        <v>1997</v>
      </c>
      <c r="D3206">
        <v>0</v>
      </c>
      <c r="E3206">
        <v>5.4</v>
      </c>
      <c r="F3206">
        <v>39764</v>
      </c>
      <c r="G3206">
        <v>32157</v>
      </c>
      <c r="H3206">
        <v>0</v>
      </c>
      <c r="I3206">
        <v>0</v>
      </c>
      <c r="J3206">
        <v>5433</v>
      </c>
      <c r="K3206">
        <v>77354</v>
      </c>
      <c r="Z3206" s="24">
        <v>0.12050000000000001</v>
      </c>
      <c r="AA3206" s="23">
        <v>30872</v>
      </c>
      <c r="AB3206" s="23">
        <v>16107</v>
      </c>
      <c r="AC3206" s="23">
        <v>0</v>
      </c>
      <c r="AD3206" s="23">
        <v>0</v>
      </c>
      <c r="AE3206" s="23">
        <v>0</v>
      </c>
      <c r="AF3206" s="23">
        <v>46979</v>
      </c>
      <c r="AG3206">
        <f t="shared" si="50"/>
        <v>1.2768981490466423E-5</v>
      </c>
    </row>
    <row r="3207" spans="1:33">
      <c r="A3207" t="s">
        <v>174</v>
      </c>
      <c r="B3207" t="s">
        <v>1</v>
      </c>
      <c r="C3207">
        <v>1998</v>
      </c>
      <c r="D3207">
        <v>0</v>
      </c>
      <c r="E3207">
        <v>2.4300000000000002</v>
      </c>
      <c r="F3207">
        <v>42298</v>
      </c>
      <c r="G3207">
        <v>32389</v>
      </c>
      <c r="H3207">
        <v>0</v>
      </c>
      <c r="I3207">
        <v>0</v>
      </c>
      <c r="J3207">
        <v>4957</v>
      </c>
      <c r="K3207">
        <v>79644</v>
      </c>
      <c r="Z3207" s="24">
        <v>0.1206</v>
      </c>
      <c r="AA3207" s="23">
        <v>16335</v>
      </c>
      <c r="AB3207" s="23">
        <v>7137</v>
      </c>
      <c r="AC3207" s="23">
        <v>0</v>
      </c>
      <c r="AD3207" s="23">
        <v>108</v>
      </c>
      <c r="AE3207" s="23">
        <v>0</v>
      </c>
      <c r="AF3207" s="23">
        <v>23580</v>
      </c>
      <c r="AG3207">
        <f t="shared" si="50"/>
        <v>6.4090888172417082E-6</v>
      </c>
    </row>
    <row r="3208" spans="1:33">
      <c r="A3208" t="s">
        <v>174</v>
      </c>
      <c r="B3208" t="s">
        <v>1</v>
      </c>
      <c r="C3208">
        <v>1999</v>
      </c>
      <c r="D3208">
        <v>0</v>
      </c>
      <c r="E3208">
        <v>1.96</v>
      </c>
      <c r="F3208">
        <v>42900</v>
      </c>
      <c r="G3208">
        <v>34045</v>
      </c>
      <c r="H3208">
        <v>0</v>
      </c>
      <c r="I3208">
        <v>0</v>
      </c>
      <c r="J3208">
        <v>3998</v>
      </c>
      <c r="K3208">
        <v>80943</v>
      </c>
      <c r="Z3208" s="24">
        <v>0.12089999999999999</v>
      </c>
      <c r="AA3208" s="23">
        <v>8182</v>
      </c>
      <c r="AB3208" s="23">
        <v>11613</v>
      </c>
      <c r="AC3208" s="23">
        <v>781</v>
      </c>
      <c r="AD3208" s="23">
        <v>0</v>
      </c>
      <c r="AE3208" s="23">
        <v>2440</v>
      </c>
      <c r="AF3208" s="23">
        <v>23016</v>
      </c>
      <c r="AG3208">
        <f t="shared" si="50"/>
        <v>6.255792545277149E-6</v>
      </c>
    </row>
    <row r="3209" spans="1:33">
      <c r="A3209" t="s">
        <v>174</v>
      </c>
      <c r="B3209" t="s">
        <v>1</v>
      </c>
      <c r="C3209">
        <v>2000</v>
      </c>
      <c r="D3209">
        <v>0</v>
      </c>
      <c r="E3209">
        <v>5.93</v>
      </c>
      <c r="F3209">
        <v>41221</v>
      </c>
      <c r="G3209">
        <v>32117</v>
      </c>
      <c r="H3209">
        <v>0</v>
      </c>
      <c r="I3209">
        <v>0</v>
      </c>
      <c r="J3209">
        <v>4438</v>
      </c>
      <c r="K3209">
        <v>77776</v>
      </c>
      <c r="Z3209" s="24">
        <v>0.12089999999999999</v>
      </c>
      <c r="AA3209" s="23">
        <v>13076</v>
      </c>
      <c r="AB3209" s="23">
        <v>4897</v>
      </c>
      <c r="AC3209" s="23">
        <v>0</v>
      </c>
      <c r="AD3209" s="23">
        <v>65</v>
      </c>
      <c r="AE3209" s="23">
        <v>6479</v>
      </c>
      <c r="AF3209" s="23">
        <v>24517</v>
      </c>
      <c r="AG3209">
        <f t="shared" si="50"/>
        <v>6.6637671981473696E-6</v>
      </c>
    </row>
    <row r="3210" spans="1:33">
      <c r="A3210" t="s">
        <v>174</v>
      </c>
      <c r="B3210" t="s">
        <v>1</v>
      </c>
      <c r="C3210">
        <v>2001</v>
      </c>
      <c r="D3210">
        <v>0</v>
      </c>
      <c r="E3210">
        <v>8.4</v>
      </c>
      <c r="F3210">
        <v>39129</v>
      </c>
      <c r="G3210">
        <v>38096</v>
      </c>
      <c r="H3210">
        <v>0</v>
      </c>
      <c r="I3210">
        <v>0</v>
      </c>
      <c r="J3210">
        <v>0</v>
      </c>
      <c r="K3210">
        <v>77225</v>
      </c>
      <c r="Z3210" s="24">
        <v>0.1211</v>
      </c>
      <c r="AA3210" s="23">
        <v>2097</v>
      </c>
      <c r="AB3210" s="23">
        <v>1769</v>
      </c>
      <c r="AC3210" s="23">
        <v>175</v>
      </c>
      <c r="AD3210" s="23">
        <v>0</v>
      </c>
      <c r="AE3210" s="23">
        <v>18604</v>
      </c>
      <c r="AF3210" s="23">
        <v>22645</v>
      </c>
      <c r="AG3210">
        <f t="shared" si="50"/>
        <v>6.154954040137341E-6</v>
      </c>
    </row>
    <row r="3211" spans="1:33">
      <c r="A3211" t="s">
        <v>174</v>
      </c>
      <c r="B3211" t="s">
        <v>1</v>
      </c>
      <c r="C3211">
        <v>2002</v>
      </c>
      <c r="D3211">
        <v>0</v>
      </c>
      <c r="E3211">
        <v>7.68</v>
      </c>
      <c r="F3211">
        <v>35139</v>
      </c>
      <c r="G3211">
        <v>36635</v>
      </c>
      <c r="H3211">
        <v>0</v>
      </c>
      <c r="I3211">
        <v>0</v>
      </c>
      <c r="J3211">
        <v>0</v>
      </c>
      <c r="K3211">
        <v>71774</v>
      </c>
      <c r="Z3211" s="24">
        <v>0.12140000000000001</v>
      </c>
      <c r="AA3211" s="23">
        <v>2057</v>
      </c>
      <c r="AB3211" s="23">
        <v>574</v>
      </c>
      <c r="AC3211" s="23">
        <v>0</v>
      </c>
      <c r="AD3211" s="23">
        <v>0</v>
      </c>
      <c r="AE3211" s="23">
        <v>0</v>
      </c>
      <c r="AF3211" s="23">
        <v>2631</v>
      </c>
      <c r="AG3211">
        <f t="shared" si="50"/>
        <v>7.1511080060063333E-7</v>
      </c>
    </row>
    <row r="3212" spans="1:33">
      <c r="A3212" t="s">
        <v>174</v>
      </c>
      <c r="B3212" t="s">
        <v>1</v>
      </c>
      <c r="C3212">
        <v>2003</v>
      </c>
      <c r="D3212">
        <v>0</v>
      </c>
      <c r="E3212">
        <v>10.35</v>
      </c>
      <c r="F3212">
        <v>37018</v>
      </c>
      <c r="G3212">
        <v>29769</v>
      </c>
      <c r="H3212">
        <v>0</v>
      </c>
      <c r="I3212">
        <v>0</v>
      </c>
      <c r="J3212">
        <v>0</v>
      </c>
      <c r="K3212">
        <v>66787</v>
      </c>
      <c r="Z3212" s="24">
        <v>0.12140000000000001</v>
      </c>
      <c r="AA3212" s="23">
        <v>171526</v>
      </c>
      <c r="AB3212" s="23">
        <v>54515</v>
      </c>
      <c r="AC3212" s="23">
        <v>26327</v>
      </c>
      <c r="AD3212" s="23">
        <v>251</v>
      </c>
      <c r="AE3212" s="23">
        <v>4857</v>
      </c>
      <c r="AF3212" s="23">
        <v>257476</v>
      </c>
      <c r="AG3212">
        <f t="shared" si="50"/>
        <v>6.9982466170828077E-5</v>
      </c>
    </row>
    <row r="3213" spans="1:33">
      <c r="A3213" t="s">
        <v>174</v>
      </c>
      <c r="B3213" t="s">
        <v>1</v>
      </c>
      <c r="C3213">
        <v>2004</v>
      </c>
      <c r="D3213">
        <v>0</v>
      </c>
      <c r="E3213">
        <v>5.07</v>
      </c>
      <c r="F3213">
        <v>35369</v>
      </c>
      <c r="G3213">
        <v>38312</v>
      </c>
      <c r="H3213">
        <v>0</v>
      </c>
      <c r="I3213">
        <v>0</v>
      </c>
      <c r="J3213">
        <v>0</v>
      </c>
      <c r="K3213">
        <v>73681</v>
      </c>
      <c r="Z3213" s="24">
        <v>0.1216</v>
      </c>
      <c r="AA3213" s="23">
        <v>64592</v>
      </c>
      <c r="AB3213" s="23">
        <v>72363</v>
      </c>
      <c r="AC3213" s="23">
        <v>20092</v>
      </c>
      <c r="AD3213" s="23">
        <v>684</v>
      </c>
      <c r="AE3213" s="23">
        <v>3386</v>
      </c>
      <c r="AF3213" s="23">
        <v>161117</v>
      </c>
      <c r="AG3213">
        <f t="shared" si="50"/>
        <v>4.379190682644327E-5</v>
      </c>
    </row>
    <row r="3214" spans="1:33">
      <c r="A3214" t="s">
        <v>174</v>
      </c>
      <c r="B3214" t="s">
        <v>1</v>
      </c>
      <c r="C3214">
        <v>2005</v>
      </c>
      <c r="D3214">
        <v>0</v>
      </c>
      <c r="E3214">
        <v>6.98</v>
      </c>
      <c r="F3214">
        <v>36280</v>
      </c>
      <c r="G3214">
        <v>40862</v>
      </c>
      <c r="H3214">
        <v>0</v>
      </c>
      <c r="I3214">
        <v>0</v>
      </c>
      <c r="J3214">
        <v>0</v>
      </c>
      <c r="K3214">
        <v>77142</v>
      </c>
      <c r="Z3214" s="24">
        <v>0.12179999999999999</v>
      </c>
      <c r="AA3214" s="23">
        <v>6584</v>
      </c>
      <c r="AB3214" s="23">
        <v>5140</v>
      </c>
      <c r="AC3214" s="23">
        <v>0</v>
      </c>
      <c r="AD3214" s="23">
        <v>0</v>
      </c>
      <c r="AE3214" s="23">
        <v>32</v>
      </c>
      <c r="AF3214" s="23">
        <v>11756</v>
      </c>
      <c r="AG3214">
        <f t="shared" si="50"/>
        <v>3.1953031439988774E-6</v>
      </c>
    </row>
    <row r="3215" spans="1:33">
      <c r="A3215" t="s">
        <v>174</v>
      </c>
      <c r="B3215" t="s">
        <v>1</v>
      </c>
      <c r="C3215">
        <v>2006</v>
      </c>
      <c r="D3215">
        <v>0</v>
      </c>
      <c r="E3215">
        <v>2.71</v>
      </c>
      <c r="F3215">
        <v>38020</v>
      </c>
      <c r="G3215">
        <v>43287</v>
      </c>
      <c r="H3215">
        <v>0</v>
      </c>
      <c r="I3215">
        <v>0</v>
      </c>
      <c r="J3215">
        <v>0</v>
      </c>
      <c r="K3215">
        <v>81307</v>
      </c>
      <c r="Z3215" s="24">
        <v>0.122</v>
      </c>
      <c r="AA3215" s="23">
        <v>20102</v>
      </c>
      <c r="AB3215" s="23">
        <v>2856</v>
      </c>
      <c r="AC3215" s="23">
        <v>0</v>
      </c>
      <c r="AD3215" s="23">
        <v>0</v>
      </c>
      <c r="AE3215" s="23">
        <v>0</v>
      </c>
      <c r="AF3215" s="23">
        <v>22958</v>
      </c>
      <c r="AG3215">
        <f t="shared" si="50"/>
        <v>6.2400280350396586E-6</v>
      </c>
    </row>
    <row r="3216" spans="1:33">
      <c r="A3216" t="s">
        <v>175</v>
      </c>
      <c r="B3216" t="s">
        <v>1</v>
      </c>
      <c r="C3216">
        <v>1988</v>
      </c>
      <c r="D3216">
        <v>0</v>
      </c>
      <c r="E3216">
        <v>6.28</v>
      </c>
      <c r="F3216">
        <v>39501</v>
      </c>
      <c r="G3216">
        <v>18028</v>
      </c>
      <c r="H3216">
        <v>15970</v>
      </c>
      <c r="I3216">
        <v>63</v>
      </c>
      <c r="J3216">
        <v>21</v>
      </c>
      <c r="K3216">
        <v>73583</v>
      </c>
      <c r="Z3216" s="24">
        <v>0.12210000000000001</v>
      </c>
      <c r="AA3216" s="23">
        <v>19740</v>
      </c>
      <c r="AB3216" s="23">
        <v>13281</v>
      </c>
      <c r="AC3216" s="23">
        <v>14184</v>
      </c>
      <c r="AD3216" s="23">
        <v>181</v>
      </c>
      <c r="AE3216" s="23">
        <v>2986</v>
      </c>
      <c r="AF3216" s="23">
        <v>50372</v>
      </c>
      <c r="AG3216">
        <f t="shared" si="50"/>
        <v>1.3691205339359599E-5</v>
      </c>
    </row>
    <row r="3217" spans="1:33">
      <c r="A3217" t="s">
        <v>175</v>
      </c>
      <c r="B3217" t="s">
        <v>1</v>
      </c>
      <c r="C3217">
        <v>1989</v>
      </c>
      <c r="D3217">
        <v>0</v>
      </c>
      <c r="E3217">
        <v>5.48</v>
      </c>
      <c r="F3217">
        <v>41969</v>
      </c>
      <c r="G3217">
        <v>19007</v>
      </c>
      <c r="H3217">
        <v>16214</v>
      </c>
      <c r="I3217">
        <v>50</v>
      </c>
      <c r="J3217">
        <v>22</v>
      </c>
      <c r="K3217">
        <v>77262</v>
      </c>
      <c r="Z3217" s="24">
        <v>0.1222</v>
      </c>
      <c r="AA3217" s="23">
        <v>18710</v>
      </c>
      <c r="AB3217" s="23">
        <v>7059</v>
      </c>
      <c r="AC3217" s="23">
        <v>0</v>
      </c>
      <c r="AD3217" s="23">
        <v>0</v>
      </c>
      <c r="AE3217" s="23">
        <v>0</v>
      </c>
      <c r="AF3217" s="23">
        <v>25769</v>
      </c>
      <c r="AG3217">
        <f t="shared" si="50"/>
        <v>7.0040631777566411E-6</v>
      </c>
    </row>
    <row r="3218" spans="1:33">
      <c r="A3218" t="s">
        <v>175</v>
      </c>
      <c r="B3218" t="s">
        <v>1</v>
      </c>
      <c r="C3218">
        <v>1990</v>
      </c>
      <c r="D3218">
        <v>0</v>
      </c>
      <c r="E3218">
        <v>5.93</v>
      </c>
      <c r="F3218">
        <v>40137</v>
      </c>
      <c r="G3218">
        <v>19060</v>
      </c>
      <c r="H3218">
        <v>17151</v>
      </c>
      <c r="I3218">
        <v>51</v>
      </c>
      <c r="J3218">
        <v>22</v>
      </c>
      <c r="K3218">
        <v>76421</v>
      </c>
      <c r="Z3218" s="24">
        <v>0.1222</v>
      </c>
      <c r="AA3218" s="23">
        <v>26000</v>
      </c>
      <c r="AB3218" s="23">
        <v>8000</v>
      </c>
      <c r="AC3218" s="23">
        <v>0</v>
      </c>
      <c r="AD3218" s="23">
        <v>0</v>
      </c>
      <c r="AE3218" s="23">
        <v>5500</v>
      </c>
      <c r="AF3218" s="23">
        <v>39500</v>
      </c>
      <c r="AG3218">
        <f t="shared" si="50"/>
        <v>1.0736175075532124E-5</v>
      </c>
    </row>
    <row r="3219" spans="1:33">
      <c r="A3219" t="s">
        <v>175</v>
      </c>
      <c r="B3219" t="s">
        <v>1</v>
      </c>
      <c r="C3219">
        <v>1991</v>
      </c>
      <c r="D3219">
        <v>0</v>
      </c>
      <c r="E3219">
        <v>6.46</v>
      </c>
      <c r="F3219">
        <v>42538</v>
      </c>
      <c r="G3219">
        <v>20392</v>
      </c>
      <c r="H3219">
        <v>15371</v>
      </c>
      <c r="I3219">
        <v>51</v>
      </c>
      <c r="J3219">
        <v>21</v>
      </c>
      <c r="K3219">
        <v>78373</v>
      </c>
      <c r="Z3219" s="24">
        <v>0.1225</v>
      </c>
      <c r="AA3219" s="23">
        <v>36767</v>
      </c>
      <c r="AB3219" s="23">
        <v>27969</v>
      </c>
      <c r="AC3219" s="23">
        <v>0</v>
      </c>
      <c r="AD3219" s="23">
        <v>60</v>
      </c>
      <c r="AE3219" s="23">
        <v>0</v>
      </c>
      <c r="AF3219" s="23">
        <v>64796</v>
      </c>
      <c r="AG3219">
        <f t="shared" si="50"/>
        <v>1.7611675954283027E-5</v>
      </c>
    </row>
    <row r="3220" spans="1:33">
      <c r="A3220" t="s">
        <v>175</v>
      </c>
      <c r="B3220" t="s">
        <v>1</v>
      </c>
      <c r="C3220">
        <v>1992</v>
      </c>
      <c r="D3220">
        <v>0</v>
      </c>
      <c r="E3220">
        <v>5.12</v>
      </c>
      <c r="F3220">
        <v>40105</v>
      </c>
      <c r="G3220">
        <v>21275</v>
      </c>
      <c r="H3220">
        <v>0</v>
      </c>
      <c r="I3220">
        <v>73</v>
      </c>
      <c r="J3220">
        <v>18634</v>
      </c>
      <c r="K3220">
        <v>80087</v>
      </c>
      <c r="Z3220" s="24">
        <v>0.12300000000000001</v>
      </c>
      <c r="AA3220" s="23">
        <v>114547</v>
      </c>
      <c r="AB3220" s="23">
        <v>23591</v>
      </c>
      <c r="AC3220" s="23">
        <v>15327</v>
      </c>
      <c r="AD3220" s="23">
        <v>0</v>
      </c>
      <c r="AE3220" s="23">
        <v>6150</v>
      </c>
      <c r="AF3220" s="23">
        <v>159615</v>
      </c>
      <c r="AG3220">
        <f t="shared" si="50"/>
        <v>4.3383660371672406E-5</v>
      </c>
    </row>
    <row r="3221" spans="1:33">
      <c r="A3221" t="s">
        <v>175</v>
      </c>
      <c r="B3221" t="s">
        <v>1</v>
      </c>
      <c r="C3221">
        <v>1993</v>
      </c>
      <c r="D3221">
        <v>0</v>
      </c>
      <c r="E3221">
        <v>5.84</v>
      </c>
      <c r="F3221">
        <v>45227</v>
      </c>
      <c r="G3221">
        <v>22426</v>
      </c>
      <c r="H3221">
        <v>0</v>
      </c>
      <c r="I3221">
        <v>51</v>
      </c>
      <c r="J3221">
        <v>15395</v>
      </c>
      <c r="K3221">
        <v>83099</v>
      </c>
      <c r="Z3221" s="24">
        <v>0.1231</v>
      </c>
      <c r="AA3221" s="23">
        <v>9475</v>
      </c>
      <c r="AB3221" s="23">
        <v>7237</v>
      </c>
      <c r="AC3221" s="23">
        <v>0</v>
      </c>
      <c r="AD3221" s="23">
        <v>0</v>
      </c>
      <c r="AE3221" s="23">
        <v>0</v>
      </c>
      <c r="AF3221" s="23">
        <v>16712</v>
      </c>
      <c r="AG3221">
        <f t="shared" si="50"/>
        <v>4.5423533636023508E-6</v>
      </c>
    </row>
    <row r="3222" spans="1:33">
      <c r="A3222" t="s">
        <v>175</v>
      </c>
      <c r="B3222" t="s">
        <v>1</v>
      </c>
      <c r="C3222">
        <v>1994</v>
      </c>
      <c r="D3222">
        <v>0</v>
      </c>
      <c r="E3222">
        <v>2.75</v>
      </c>
      <c r="F3222">
        <v>42834</v>
      </c>
      <c r="G3222">
        <v>24277</v>
      </c>
      <c r="H3222">
        <v>0</v>
      </c>
      <c r="I3222">
        <v>51</v>
      </c>
      <c r="J3222">
        <v>19535</v>
      </c>
      <c r="K3222">
        <v>86697</v>
      </c>
      <c r="Z3222" s="24">
        <v>0.1232</v>
      </c>
      <c r="AA3222" s="23">
        <v>13722</v>
      </c>
      <c r="AB3222" s="23">
        <v>5371</v>
      </c>
      <c r="AC3222" s="23">
        <v>0</v>
      </c>
      <c r="AD3222" s="23">
        <v>46</v>
      </c>
      <c r="AE3222" s="23">
        <v>5544</v>
      </c>
      <c r="AF3222" s="23">
        <v>24683</v>
      </c>
      <c r="AG3222">
        <f t="shared" si="50"/>
        <v>6.7088863136546693E-6</v>
      </c>
    </row>
    <row r="3223" spans="1:33">
      <c r="A3223" t="s">
        <v>175</v>
      </c>
      <c r="B3223" t="s">
        <v>1</v>
      </c>
      <c r="C3223">
        <v>1995</v>
      </c>
      <c r="D3223">
        <v>0</v>
      </c>
      <c r="E3223">
        <v>4.33</v>
      </c>
      <c r="F3223">
        <v>44119</v>
      </c>
      <c r="G3223">
        <v>24128</v>
      </c>
      <c r="H3223">
        <v>0</v>
      </c>
      <c r="I3223">
        <v>51</v>
      </c>
      <c r="J3223">
        <v>15751</v>
      </c>
      <c r="K3223">
        <v>84049</v>
      </c>
      <c r="Z3223" s="24">
        <v>0.12330000000000001</v>
      </c>
      <c r="AA3223" s="23">
        <v>17828</v>
      </c>
      <c r="AB3223" s="23">
        <v>8487</v>
      </c>
      <c r="AC3223" s="23">
        <v>0</v>
      </c>
      <c r="AD3223" s="23">
        <v>51</v>
      </c>
      <c r="AE3223" s="23">
        <v>0</v>
      </c>
      <c r="AF3223" s="23">
        <v>26366</v>
      </c>
      <c r="AG3223">
        <f t="shared" si="50"/>
        <v>7.1663289124425317E-6</v>
      </c>
    </row>
    <row r="3224" spans="1:33">
      <c r="A3224" t="s">
        <v>175</v>
      </c>
      <c r="B3224" t="s">
        <v>1</v>
      </c>
      <c r="C3224">
        <v>1996</v>
      </c>
      <c r="D3224">
        <v>0</v>
      </c>
      <c r="E3224">
        <v>5.69</v>
      </c>
      <c r="F3224">
        <v>43446</v>
      </c>
      <c r="G3224">
        <v>24170</v>
      </c>
      <c r="H3224">
        <v>0</v>
      </c>
      <c r="I3224">
        <v>56</v>
      </c>
      <c r="J3224">
        <v>20406</v>
      </c>
      <c r="K3224">
        <v>88078</v>
      </c>
      <c r="Z3224" s="24">
        <v>0.1235</v>
      </c>
      <c r="AA3224" s="23">
        <v>19655</v>
      </c>
      <c r="AB3224" s="23">
        <v>9046</v>
      </c>
      <c r="AC3224" s="23">
        <v>0</v>
      </c>
      <c r="AD3224" s="23">
        <v>51</v>
      </c>
      <c r="AE3224" s="23">
        <v>0</v>
      </c>
      <c r="AF3224" s="23">
        <v>28752</v>
      </c>
      <c r="AG3224">
        <f t="shared" si="50"/>
        <v>7.8148482473848015E-6</v>
      </c>
    </row>
    <row r="3225" spans="1:33">
      <c r="A3225" t="s">
        <v>175</v>
      </c>
      <c r="B3225" t="s">
        <v>1</v>
      </c>
      <c r="C3225">
        <v>1997</v>
      </c>
      <c r="D3225">
        <v>0</v>
      </c>
      <c r="E3225">
        <v>5.71</v>
      </c>
      <c r="F3225">
        <v>44451</v>
      </c>
      <c r="G3225">
        <v>25434</v>
      </c>
      <c r="H3225">
        <v>0</v>
      </c>
      <c r="I3225">
        <v>57</v>
      </c>
      <c r="J3225">
        <v>18492</v>
      </c>
      <c r="K3225">
        <v>88434</v>
      </c>
      <c r="Z3225" s="24">
        <v>0.12369999999999999</v>
      </c>
      <c r="AA3225" s="23">
        <v>19180</v>
      </c>
      <c r="AB3225" s="23">
        <v>8631</v>
      </c>
      <c r="AC3225" s="23">
        <v>0</v>
      </c>
      <c r="AD3225" s="23">
        <v>51</v>
      </c>
      <c r="AE3225" s="23">
        <v>0</v>
      </c>
      <c r="AF3225" s="23">
        <v>27862</v>
      </c>
      <c r="AG3225">
        <f t="shared" si="50"/>
        <v>7.5729445558095203E-6</v>
      </c>
    </row>
    <row r="3226" spans="1:33">
      <c r="A3226" t="s">
        <v>176</v>
      </c>
      <c r="B3226" t="s">
        <v>1</v>
      </c>
      <c r="C3226">
        <v>1988</v>
      </c>
      <c r="D3226">
        <v>0</v>
      </c>
      <c r="E3226">
        <v>1.94</v>
      </c>
      <c r="F3226">
        <v>4687</v>
      </c>
      <c r="G3226">
        <v>0</v>
      </c>
      <c r="H3226">
        <v>0</v>
      </c>
      <c r="I3226">
        <v>0</v>
      </c>
      <c r="J3226">
        <v>0</v>
      </c>
      <c r="K3226">
        <v>4687</v>
      </c>
      <c r="Z3226" s="24">
        <v>0.12429999999999999</v>
      </c>
      <c r="AA3226" s="23">
        <v>19375</v>
      </c>
      <c r="AB3226" s="23">
        <v>10316</v>
      </c>
      <c r="AC3226" s="23">
        <v>0</v>
      </c>
      <c r="AD3226" s="23">
        <v>51</v>
      </c>
      <c r="AE3226" s="23">
        <v>1217</v>
      </c>
      <c r="AF3226" s="23">
        <v>30959</v>
      </c>
      <c r="AG3226">
        <f t="shared" si="50"/>
        <v>8.4147150421113681E-6</v>
      </c>
    </row>
    <row r="3227" spans="1:33">
      <c r="A3227" t="s">
        <v>176</v>
      </c>
      <c r="B3227" t="s">
        <v>1</v>
      </c>
      <c r="C3227">
        <v>1989</v>
      </c>
      <c r="D3227">
        <v>0</v>
      </c>
      <c r="E3227">
        <v>1.94</v>
      </c>
      <c r="F3227">
        <v>4687</v>
      </c>
      <c r="G3227">
        <v>0</v>
      </c>
      <c r="H3227">
        <v>0</v>
      </c>
      <c r="I3227">
        <v>0</v>
      </c>
      <c r="J3227">
        <v>0</v>
      </c>
      <c r="K3227">
        <v>4687</v>
      </c>
      <c r="Z3227" s="24">
        <v>0.1244</v>
      </c>
      <c r="AA3227" s="23">
        <v>3874</v>
      </c>
      <c r="AB3227" s="23">
        <v>1326</v>
      </c>
      <c r="AC3227" s="23">
        <v>0</v>
      </c>
      <c r="AD3227" s="23">
        <v>0</v>
      </c>
      <c r="AE3227" s="23">
        <v>4409</v>
      </c>
      <c r="AF3227" s="23">
        <v>9609</v>
      </c>
      <c r="AG3227">
        <f t="shared" si="50"/>
        <v>2.6117444633110931E-6</v>
      </c>
    </row>
    <row r="3228" spans="1:33">
      <c r="A3228" t="s">
        <v>176</v>
      </c>
      <c r="B3228" t="s">
        <v>1</v>
      </c>
      <c r="C3228">
        <v>1990</v>
      </c>
      <c r="D3228">
        <v>0</v>
      </c>
      <c r="E3228">
        <v>1.94</v>
      </c>
      <c r="F3228">
        <v>4687</v>
      </c>
      <c r="G3228">
        <v>0</v>
      </c>
      <c r="H3228">
        <v>0</v>
      </c>
      <c r="I3228">
        <v>0</v>
      </c>
      <c r="J3228">
        <v>0</v>
      </c>
      <c r="K3228">
        <v>4687</v>
      </c>
      <c r="Z3228" s="24">
        <v>0.1244</v>
      </c>
      <c r="AA3228" s="23">
        <v>26091</v>
      </c>
      <c r="AB3228" s="23">
        <v>19088</v>
      </c>
      <c r="AC3228" s="23">
        <v>0</v>
      </c>
      <c r="AD3228" s="23">
        <v>0</v>
      </c>
      <c r="AE3228" s="23">
        <v>0</v>
      </c>
      <c r="AF3228" s="23">
        <v>45179</v>
      </c>
      <c r="AG3228">
        <f t="shared" si="50"/>
        <v>1.2279738069302932E-5</v>
      </c>
    </row>
    <row r="3229" spans="1:33">
      <c r="A3229" t="s">
        <v>176</v>
      </c>
      <c r="B3229" t="s">
        <v>1</v>
      </c>
      <c r="C3229">
        <v>1991</v>
      </c>
      <c r="D3229">
        <v>0</v>
      </c>
      <c r="E3229">
        <v>4.7699999999999996</v>
      </c>
      <c r="F3229">
        <v>8577</v>
      </c>
      <c r="G3229">
        <v>1575</v>
      </c>
      <c r="H3229">
        <v>0</v>
      </c>
      <c r="I3229">
        <v>300</v>
      </c>
      <c r="J3229">
        <v>0</v>
      </c>
      <c r="K3229">
        <v>10452</v>
      </c>
      <c r="Z3229" s="24">
        <v>0.12470000000000001</v>
      </c>
      <c r="AA3229" s="23">
        <v>17321</v>
      </c>
      <c r="AB3229" s="23">
        <v>7594</v>
      </c>
      <c r="AC3229" s="23">
        <v>0</v>
      </c>
      <c r="AD3229" s="23">
        <v>113</v>
      </c>
      <c r="AE3229" s="23">
        <v>0</v>
      </c>
      <c r="AF3229" s="23">
        <v>25028</v>
      </c>
      <c r="AG3229">
        <f t="shared" si="50"/>
        <v>6.8026579693776712E-6</v>
      </c>
    </row>
    <row r="3230" spans="1:33">
      <c r="A3230" t="s">
        <v>176</v>
      </c>
      <c r="B3230" t="s">
        <v>1</v>
      </c>
      <c r="C3230">
        <v>1992</v>
      </c>
      <c r="D3230">
        <v>0</v>
      </c>
      <c r="E3230">
        <v>0</v>
      </c>
      <c r="F3230">
        <v>3325</v>
      </c>
      <c r="G3230">
        <v>0</v>
      </c>
      <c r="H3230">
        <v>1295</v>
      </c>
      <c r="I3230">
        <v>400</v>
      </c>
      <c r="J3230">
        <v>0</v>
      </c>
      <c r="K3230">
        <v>5020</v>
      </c>
      <c r="Z3230" s="24">
        <v>0.1249</v>
      </c>
      <c r="AA3230" s="23">
        <v>64463</v>
      </c>
      <c r="AB3230" s="23">
        <v>22707</v>
      </c>
      <c r="AC3230" s="23">
        <v>32712</v>
      </c>
      <c r="AD3230" s="23">
        <v>0</v>
      </c>
      <c r="AE3230" s="23">
        <v>0</v>
      </c>
      <c r="AF3230" s="23">
        <v>119882</v>
      </c>
      <c r="AG3230">
        <f t="shared" si="50"/>
        <v>3.2584155453289671E-5</v>
      </c>
    </row>
    <row r="3231" spans="1:33">
      <c r="A3231" t="s">
        <v>176</v>
      </c>
      <c r="B3231" t="s">
        <v>1</v>
      </c>
      <c r="C3231">
        <v>1993</v>
      </c>
      <c r="D3231">
        <v>0</v>
      </c>
      <c r="E3231">
        <v>0</v>
      </c>
      <c r="F3231">
        <v>4500</v>
      </c>
      <c r="G3231">
        <v>0</v>
      </c>
      <c r="H3231">
        <v>1437</v>
      </c>
      <c r="I3231">
        <v>400</v>
      </c>
      <c r="J3231">
        <v>0</v>
      </c>
      <c r="K3231">
        <v>6337</v>
      </c>
      <c r="Z3231" s="24">
        <v>0.12520000000000001</v>
      </c>
      <c r="AA3231" s="23">
        <v>8454</v>
      </c>
      <c r="AB3231" s="23">
        <v>10873</v>
      </c>
      <c r="AC3231" s="23">
        <v>1481</v>
      </c>
      <c r="AD3231" s="23">
        <v>0</v>
      </c>
      <c r="AE3231" s="23">
        <v>2823</v>
      </c>
      <c r="AF3231" s="23">
        <v>23631</v>
      </c>
      <c r="AG3231">
        <f t="shared" si="50"/>
        <v>6.4229507141746742E-6</v>
      </c>
    </row>
    <row r="3232" spans="1:33">
      <c r="A3232" t="s">
        <v>176</v>
      </c>
      <c r="B3232" t="s">
        <v>1</v>
      </c>
      <c r="C3232">
        <v>1994</v>
      </c>
      <c r="D3232">
        <v>0</v>
      </c>
      <c r="E3232">
        <v>0</v>
      </c>
      <c r="F3232">
        <v>4720</v>
      </c>
      <c r="G3232">
        <v>0</v>
      </c>
      <c r="H3232">
        <v>1119</v>
      </c>
      <c r="I3232">
        <v>400</v>
      </c>
      <c r="J3232">
        <v>0</v>
      </c>
      <c r="K3232">
        <v>6239</v>
      </c>
      <c r="Z3232" s="24">
        <v>0.12529999999999999</v>
      </c>
      <c r="AA3232" s="23">
        <v>7295</v>
      </c>
      <c r="AB3232" s="23">
        <v>11838</v>
      </c>
      <c r="AC3232" s="23">
        <v>0</v>
      </c>
      <c r="AD3232" s="23">
        <v>786</v>
      </c>
      <c r="AE3232" s="23">
        <v>0</v>
      </c>
      <c r="AF3232" s="23">
        <v>19919</v>
      </c>
      <c r="AG3232">
        <f t="shared" si="50"/>
        <v>5.4140220589753012E-6</v>
      </c>
    </row>
    <row r="3233" spans="1:33">
      <c r="A3233" t="s">
        <v>176</v>
      </c>
      <c r="B3233" t="s">
        <v>1</v>
      </c>
      <c r="C3233">
        <v>1995</v>
      </c>
      <c r="D3233">
        <v>0</v>
      </c>
      <c r="E3233">
        <v>0</v>
      </c>
      <c r="F3233">
        <v>5430</v>
      </c>
      <c r="G3233">
        <v>0</v>
      </c>
      <c r="H3233">
        <v>1106</v>
      </c>
      <c r="I3233">
        <v>400</v>
      </c>
      <c r="J3233">
        <v>0</v>
      </c>
      <c r="K3233">
        <v>6936</v>
      </c>
      <c r="Z3233" s="24">
        <v>0.1255</v>
      </c>
      <c r="AA3233" s="23">
        <v>145641</v>
      </c>
      <c r="AB3233" s="23">
        <v>67918</v>
      </c>
      <c r="AC3233" s="23">
        <v>18656</v>
      </c>
      <c r="AD3233" s="23">
        <v>1266</v>
      </c>
      <c r="AE3233" s="23">
        <v>16833</v>
      </c>
      <c r="AF3233" s="23">
        <v>250314</v>
      </c>
      <c r="AG3233">
        <f t="shared" si="50"/>
        <v>6.8035820958398682E-5</v>
      </c>
    </row>
    <row r="3234" spans="1:33">
      <c r="A3234" t="s">
        <v>176</v>
      </c>
      <c r="B3234" t="s">
        <v>1</v>
      </c>
      <c r="C3234">
        <v>1996</v>
      </c>
      <c r="D3234">
        <v>0</v>
      </c>
      <c r="E3234">
        <v>0</v>
      </c>
      <c r="F3234">
        <v>5173</v>
      </c>
      <c r="G3234">
        <v>0</v>
      </c>
      <c r="H3234">
        <v>746</v>
      </c>
      <c r="I3234">
        <v>362</v>
      </c>
      <c r="J3234">
        <v>0</v>
      </c>
      <c r="K3234">
        <v>6281</v>
      </c>
      <c r="Z3234" s="24">
        <v>0.12590000000000001</v>
      </c>
      <c r="AA3234" s="23">
        <v>2314</v>
      </c>
      <c r="AB3234" s="23">
        <v>294</v>
      </c>
      <c r="AC3234" s="23">
        <v>0</v>
      </c>
      <c r="AD3234" s="23">
        <v>0</v>
      </c>
      <c r="AE3234" s="23">
        <v>0</v>
      </c>
      <c r="AF3234" s="23">
        <v>2608</v>
      </c>
      <c r="AG3234">
        <f t="shared" si="50"/>
        <v>7.0885935688576655E-7</v>
      </c>
    </row>
    <row r="3235" spans="1:33">
      <c r="A3235" t="s">
        <v>176</v>
      </c>
      <c r="B3235" t="s">
        <v>1</v>
      </c>
      <c r="C3235">
        <v>1997</v>
      </c>
      <c r="D3235">
        <v>0</v>
      </c>
      <c r="E3235">
        <v>0</v>
      </c>
      <c r="F3235">
        <v>5357</v>
      </c>
      <c r="G3235">
        <v>0</v>
      </c>
      <c r="H3235">
        <v>715</v>
      </c>
      <c r="I3235">
        <v>400</v>
      </c>
      <c r="J3235">
        <v>0</v>
      </c>
      <c r="K3235">
        <v>6472</v>
      </c>
      <c r="Z3235" s="24">
        <v>0.1263</v>
      </c>
      <c r="AA3235" s="23">
        <v>319777</v>
      </c>
      <c r="AB3235" s="23">
        <v>125397</v>
      </c>
      <c r="AC3235" s="23">
        <v>0</v>
      </c>
      <c r="AD3235" s="23">
        <v>0</v>
      </c>
      <c r="AE3235" s="23">
        <v>66971</v>
      </c>
      <c r="AF3235" s="23">
        <v>512145</v>
      </c>
      <c r="AG3235">
        <f t="shared" si="50"/>
        <v>1.3920198440654175E-4</v>
      </c>
    </row>
    <row r="3236" spans="1:33">
      <c r="A3236" t="s">
        <v>176</v>
      </c>
      <c r="B3236" t="s">
        <v>1</v>
      </c>
      <c r="C3236">
        <v>1998</v>
      </c>
      <c r="D3236">
        <v>0</v>
      </c>
      <c r="E3236">
        <v>0</v>
      </c>
      <c r="F3236">
        <v>5148</v>
      </c>
      <c r="G3236">
        <v>0</v>
      </c>
      <c r="H3236">
        <v>609</v>
      </c>
      <c r="I3236">
        <v>400</v>
      </c>
      <c r="J3236">
        <v>0</v>
      </c>
      <c r="K3236">
        <v>6157</v>
      </c>
      <c r="Z3236" s="24">
        <v>0.12640000000000001</v>
      </c>
      <c r="AA3236" s="23">
        <v>8768</v>
      </c>
      <c r="AB3236" s="23">
        <v>2819</v>
      </c>
      <c r="AC3236" s="23">
        <v>0</v>
      </c>
      <c r="AD3236" s="23">
        <v>0</v>
      </c>
      <c r="AE3236" s="23">
        <v>1900</v>
      </c>
      <c r="AF3236" s="23">
        <v>13487</v>
      </c>
      <c r="AG3236">
        <f t="shared" si="50"/>
        <v>3.6657922340177662E-6</v>
      </c>
    </row>
    <row r="3237" spans="1:33">
      <c r="A3237" t="s">
        <v>176</v>
      </c>
      <c r="B3237" t="s">
        <v>1</v>
      </c>
      <c r="C3237">
        <v>1999</v>
      </c>
      <c r="D3237">
        <v>0</v>
      </c>
      <c r="E3237">
        <v>0</v>
      </c>
      <c r="F3237">
        <v>5349</v>
      </c>
      <c r="G3237">
        <v>0</v>
      </c>
      <c r="H3237">
        <v>610</v>
      </c>
      <c r="I3237">
        <v>400</v>
      </c>
      <c r="J3237">
        <v>0</v>
      </c>
      <c r="K3237">
        <v>6359</v>
      </c>
      <c r="Z3237" s="24">
        <v>0.12720000000000001</v>
      </c>
      <c r="AA3237" s="23">
        <v>9575</v>
      </c>
      <c r="AB3237" s="23">
        <v>2370</v>
      </c>
      <c r="AC3237" s="23">
        <v>0</v>
      </c>
      <c r="AD3237" s="23">
        <v>0</v>
      </c>
      <c r="AE3237" s="23">
        <v>34</v>
      </c>
      <c r="AF3237" s="23">
        <v>11979</v>
      </c>
      <c r="AG3237">
        <f t="shared" si="50"/>
        <v>3.2559149678430208E-6</v>
      </c>
    </row>
    <row r="3238" spans="1:33">
      <c r="A3238" t="s">
        <v>176</v>
      </c>
      <c r="B3238" t="s">
        <v>1</v>
      </c>
      <c r="C3238">
        <v>2000</v>
      </c>
      <c r="D3238">
        <v>0</v>
      </c>
      <c r="E3238">
        <v>0</v>
      </c>
      <c r="F3238">
        <v>6026</v>
      </c>
      <c r="G3238">
        <v>0</v>
      </c>
      <c r="H3238">
        <v>201</v>
      </c>
      <c r="I3238">
        <v>400</v>
      </c>
      <c r="J3238">
        <v>0</v>
      </c>
      <c r="K3238">
        <v>6627</v>
      </c>
      <c r="Z3238" s="24">
        <v>0.1275</v>
      </c>
      <c r="AA3238" s="23">
        <v>21326</v>
      </c>
      <c r="AB3238" s="23">
        <v>14186</v>
      </c>
      <c r="AC3238" s="23">
        <v>13399</v>
      </c>
      <c r="AD3238" s="23">
        <v>315</v>
      </c>
      <c r="AE3238" s="23">
        <v>9694</v>
      </c>
      <c r="AF3238" s="23">
        <v>58920</v>
      </c>
      <c r="AG3238">
        <f t="shared" si="50"/>
        <v>1.6014567986084878E-5</v>
      </c>
    </row>
    <row r="3239" spans="1:33">
      <c r="A3239" t="s">
        <v>176</v>
      </c>
      <c r="B3239" t="s">
        <v>1</v>
      </c>
      <c r="C3239">
        <v>2001</v>
      </c>
      <c r="D3239">
        <v>0</v>
      </c>
      <c r="E3239">
        <v>0</v>
      </c>
      <c r="F3239">
        <v>5426</v>
      </c>
      <c r="G3239">
        <v>0</v>
      </c>
      <c r="H3239">
        <v>166</v>
      </c>
      <c r="I3239">
        <v>0</v>
      </c>
      <c r="J3239">
        <v>0</v>
      </c>
      <c r="K3239">
        <v>5592</v>
      </c>
      <c r="Z3239" s="24">
        <v>0.12759999999999999</v>
      </c>
      <c r="AA3239" s="23">
        <v>5201</v>
      </c>
      <c r="AB3239" s="23">
        <v>2109</v>
      </c>
      <c r="AC3239" s="23">
        <v>0</v>
      </c>
      <c r="AD3239" s="23">
        <v>0</v>
      </c>
      <c r="AE3239" s="23">
        <v>759</v>
      </c>
      <c r="AF3239" s="23">
        <v>8069</v>
      </c>
      <c r="AG3239">
        <f t="shared" si="50"/>
        <v>2.1931695363156634E-6</v>
      </c>
    </row>
    <row r="3240" spans="1:33">
      <c r="A3240" t="s">
        <v>176</v>
      </c>
      <c r="B3240" t="s">
        <v>1</v>
      </c>
      <c r="C3240">
        <v>2002</v>
      </c>
      <c r="D3240">
        <v>0</v>
      </c>
      <c r="E3240">
        <v>0</v>
      </c>
      <c r="F3240">
        <v>5498</v>
      </c>
      <c r="G3240">
        <v>0</v>
      </c>
      <c r="H3240">
        <v>363</v>
      </c>
      <c r="I3240">
        <v>0</v>
      </c>
      <c r="J3240">
        <v>0</v>
      </c>
      <c r="K3240">
        <v>5861</v>
      </c>
      <c r="Z3240" s="24">
        <v>0.1278</v>
      </c>
      <c r="AA3240" s="23">
        <v>9721</v>
      </c>
      <c r="AB3240" s="23">
        <v>9356</v>
      </c>
      <c r="AC3240" s="23">
        <v>0</v>
      </c>
      <c r="AD3240" s="23">
        <v>0</v>
      </c>
      <c r="AE3240" s="23">
        <v>1713</v>
      </c>
      <c r="AF3240" s="23">
        <v>20790</v>
      </c>
      <c r="AG3240">
        <f t="shared" si="50"/>
        <v>5.6507615144383007E-6</v>
      </c>
    </row>
    <row r="3241" spans="1:33">
      <c r="A3241" t="s">
        <v>176</v>
      </c>
      <c r="B3241" t="s">
        <v>1</v>
      </c>
      <c r="C3241">
        <v>2003</v>
      </c>
      <c r="D3241">
        <v>0</v>
      </c>
      <c r="E3241">
        <v>0</v>
      </c>
      <c r="F3241">
        <v>5063</v>
      </c>
      <c r="G3241">
        <v>0</v>
      </c>
      <c r="H3241">
        <v>314</v>
      </c>
      <c r="I3241">
        <v>0</v>
      </c>
      <c r="J3241">
        <v>0</v>
      </c>
      <c r="K3241">
        <v>5377</v>
      </c>
      <c r="Z3241" s="24">
        <v>0.128</v>
      </c>
      <c r="AA3241" s="23">
        <v>154814</v>
      </c>
      <c r="AB3241" s="23">
        <v>76698</v>
      </c>
      <c r="AC3241" s="23">
        <v>18713</v>
      </c>
      <c r="AD3241" s="23">
        <v>1553</v>
      </c>
      <c r="AE3241" s="23">
        <v>19217</v>
      </c>
      <c r="AF3241" s="23">
        <v>270995</v>
      </c>
      <c r="AG3241">
        <f t="shared" si="50"/>
        <v>7.3656956065666537E-5</v>
      </c>
    </row>
    <row r="3242" spans="1:33">
      <c r="A3242" t="s">
        <v>176</v>
      </c>
      <c r="B3242" t="s">
        <v>1</v>
      </c>
      <c r="C3242">
        <v>2004</v>
      </c>
      <c r="D3242">
        <v>0</v>
      </c>
      <c r="E3242">
        <v>0</v>
      </c>
      <c r="F3242">
        <v>5073</v>
      </c>
      <c r="G3242">
        <v>0</v>
      </c>
      <c r="H3242">
        <v>174</v>
      </c>
      <c r="I3242">
        <v>0</v>
      </c>
      <c r="J3242">
        <v>0</v>
      </c>
      <c r="K3242">
        <v>5247</v>
      </c>
      <c r="Z3242" s="24">
        <v>0.1283</v>
      </c>
      <c r="AA3242" s="23">
        <v>9598</v>
      </c>
      <c r="AB3242" s="23">
        <v>9075</v>
      </c>
      <c r="AC3242" s="23">
        <v>0</v>
      </c>
      <c r="AD3242" s="23">
        <v>0</v>
      </c>
      <c r="AE3242" s="23">
        <v>0</v>
      </c>
      <c r="AF3242" s="23">
        <v>18673</v>
      </c>
      <c r="AG3242">
        <f t="shared" si="50"/>
        <v>5.0753568907699079E-6</v>
      </c>
    </row>
    <row r="3243" spans="1:33">
      <c r="A3243" t="s">
        <v>176</v>
      </c>
      <c r="B3243" t="s">
        <v>1</v>
      </c>
      <c r="C3243">
        <v>2005</v>
      </c>
      <c r="D3243">
        <v>0</v>
      </c>
      <c r="E3243">
        <v>0</v>
      </c>
      <c r="F3243">
        <v>5058</v>
      </c>
      <c r="G3243">
        <v>0</v>
      </c>
      <c r="H3243">
        <v>129</v>
      </c>
      <c r="I3243">
        <v>0</v>
      </c>
      <c r="J3243">
        <v>0</v>
      </c>
      <c r="K3243">
        <v>5187</v>
      </c>
      <c r="Z3243" s="24">
        <v>0.12859999999999999</v>
      </c>
      <c r="AA3243" s="23">
        <v>25780</v>
      </c>
      <c r="AB3243" s="23">
        <v>7542</v>
      </c>
      <c r="AC3243" s="23">
        <v>3750</v>
      </c>
      <c r="AD3243" s="23">
        <v>150</v>
      </c>
      <c r="AE3243" s="23">
        <v>2748</v>
      </c>
      <c r="AF3243" s="23">
        <v>39970</v>
      </c>
      <c r="AG3243">
        <f t="shared" si="50"/>
        <v>1.0863921968835924E-5</v>
      </c>
    </row>
    <row r="3244" spans="1:33">
      <c r="A3244" t="s">
        <v>176</v>
      </c>
      <c r="B3244" t="s">
        <v>1</v>
      </c>
      <c r="C3244">
        <v>2006</v>
      </c>
      <c r="D3244">
        <v>0</v>
      </c>
      <c r="E3244">
        <v>0</v>
      </c>
      <c r="F3244">
        <v>5305</v>
      </c>
      <c r="G3244">
        <v>0</v>
      </c>
      <c r="H3244">
        <v>6</v>
      </c>
      <c r="I3244">
        <v>0</v>
      </c>
      <c r="J3244">
        <v>0</v>
      </c>
      <c r="K3244">
        <v>5311</v>
      </c>
      <c r="Z3244" s="24">
        <v>0.12869999999999998</v>
      </c>
      <c r="AA3244" s="23">
        <v>10184</v>
      </c>
      <c r="AB3244" s="23">
        <v>3345</v>
      </c>
      <c r="AC3244" s="23">
        <v>468</v>
      </c>
      <c r="AD3244" s="23">
        <v>216</v>
      </c>
      <c r="AE3244" s="23">
        <v>1692</v>
      </c>
      <c r="AF3244" s="23">
        <v>15905</v>
      </c>
      <c r="AG3244">
        <f t="shared" si="50"/>
        <v>4.3230092297807199E-6</v>
      </c>
    </row>
    <row r="3245" spans="1:33">
      <c r="A3245" t="s">
        <v>177</v>
      </c>
      <c r="B3245" t="s">
        <v>1</v>
      </c>
      <c r="C3245">
        <v>1988</v>
      </c>
      <c r="D3245">
        <v>0</v>
      </c>
      <c r="E3245">
        <v>1.46</v>
      </c>
      <c r="F3245">
        <v>6320</v>
      </c>
      <c r="G3245">
        <v>2107</v>
      </c>
      <c r="H3245">
        <v>0</v>
      </c>
      <c r="I3245">
        <v>0</v>
      </c>
      <c r="J3245">
        <v>0</v>
      </c>
      <c r="K3245">
        <v>8427</v>
      </c>
      <c r="Z3245" s="24">
        <v>0.1288</v>
      </c>
      <c r="AA3245" s="23">
        <v>1925</v>
      </c>
      <c r="AB3245" s="23">
        <v>640</v>
      </c>
      <c r="AC3245" s="23">
        <v>0</v>
      </c>
      <c r="AD3245" s="23">
        <v>0</v>
      </c>
      <c r="AE3245" s="23">
        <v>0</v>
      </c>
      <c r="AF3245" s="23">
        <v>2565</v>
      </c>
      <c r="AG3245">
        <f t="shared" si="50"/>
        <v>6.9717187515797208E-7</v>
      </c>
    </row>
    <row r="3246" spans="1:33">
      <c r="A3246" t="s">
        <v>177</v>
      </c>
      <c r="B3246" t="s">
        <v>1</v>
      </c>
      <c r="C3246">
        <v>1989</v>
      </c>
      <c r="D3246">
        <v>0</v>
      </c>
      <c r="E3246">
        <v>1.45</v>
      </c>
      <c r="F3246">
        <v>6265</v>
      </c>
      <c r="G3246">
        <v>2088</v>
      </c>
      <c r="H3246">
        <v>0</v>
      </c>
      <c r="I3246">
        <v>0</v>
      </c>
      <c r="J3246">
        <v>0</v>
      </c>
      <c r="K3246">
        <v>8353</v>
      </c>
      <c r="Z3246" s="24">
        <v>0.12909999999999999</v>
      </c>
      <c r="AA3246" s="23">
        <v>9632</v>
      </c>
      <c r="AB3246" s="23">
        <v>6778</v>
      </c>
      <c r="AC3246" s="23">
        <v>0</v>
      </c>
      <c r="AD3246" s="23">
        <v>0</v>
      </c>
      <c r="AE3246" s="23">
        <v>0</v>
      </c>
      <c r="AF3246" s="23">
        <v>16410</v>
      </c>
      <c r="AG3246">
        <f t="shared" si="50"/>
        <v>4.4602691896071433E-6</v>
      </c>
    </row>
    <row r="3247" spans="1:33">
      <c r="A3247" t="s">
        <v>177</v>
      </c>
      <c r="B3247" t="s">
        <v>1</v>
      </c>
      <c r="C3247">
        <v>1990</v>
      </c>
      <c r="D3247">
        <v>0</v>
      </c>
      <c r="E3247">
        <v>1.46</v>
      </c>
      <c r="F3247">
        <v>6327</v>
      </c>
      <c r="G3247">
        <v>2109</v>
      </c>
      <c r="H3247">
        <v>0</v>
      </c>
      <c r="I3247">
        <v>0</v>
      </c>
      <c r="J3247">
        <v>0</v>
      </c>
      <c r="K3247">
        <v>8436</v>
      </c>
      <c r="Z3247" s="24">
        <v>0.12960000000000002</v>
      </c>
      <c r="AA3247" s="23">
        <v>9879</v>
      </c>
      <c r="AB3247" s="23">
        <v>11367</v>
      </c>
      <c r="AC3247" s="23">
        <v>0</v>
      </c>
      <c r="AD3247" s="23">
        <v>0</v>
      </c>
      <c r="AE3247" s="23">
        <v>0</v>
      </c>
      <c r="AF3247" s="23">
        <v>21246</v>
      </c>
      <c r="AG3247">
        <f t="shared" si="50"/>
        <v>5.7747031811330506E-6</v>
      </c>
    </row>
    <row r="3248" spans="1:33">
      <c r="A3248" t="s">
        <v>177</v>
      </c>
      <c r="B3248" t="s">
        <v>1</v>
      </c>
      <c r="C3248">
        <v>1991</v>
      </c>
      <c r="D3248">
        <v>0</v>
      </c>
      <c r="E3248">
        <v>1.45</v>
      </c>
      <c r="F3248">
        <v>6175</v>
      </c>
      <c r="G3248">
        <v>2058</v>
      </c>
      <c r="H3248">
        <v>0</v>
      </c>
      <c r="I3248">
        <v>0</v>
      </c>
      <c r="J3248">
        <v>0</v>
      </c>
      <c r="K3248">
        <v>8233</v>
      </c>
      <c r="Z3248" s="24">
        <v>0.1298</v>
      </c>
      <c r="AA3248" s="23">
        <v>20535</v>
      </c>
      <c r="AB3248" s="23">
        <v>6929</v>
      </c>
      <c r="AC3248" s="23">
        <v>2799</v>
      </c>
      <c r="AD3248" s="23">
        <v>108</v>
      </c>
      <c r="AE3248" s="23">
        <v>1251</v>
      </c>
      <c r="AF3248" s="23">
        <v>31622</v>
      </c>
      <c r="AG3248">
        <f t="shared" si="50"/>
        <v>8.5949197022399206E-6</v>
      </c>
    </row>
    <row r="3249" spans="1:33">
      <c r="A3249" t="s">
        <v>177</v>
      </c>
      <c r="B3249" t="s">
        <v>1</v>
      </c>
      <c r="C3249">
        <v>1992</v>
      </c>
      <c r="D3249">
        <v>0</v>
      </c>
      <c r="E3249">
        <v>1.46</v>
      </c>
      <c r="F3249">
        <v>6817</v>
      </c>
      <c r="G3249">
        <v>2152</v>
      </c>
      <c r="H3249">
        <v>0</v>
      </c>
      <c r="I3249">
        <v>0</v>
      </c>
      <c r="J3249">
        <v>0</v>
      </c>
      <c r="K3249">
        <v>8969</v>
      </c>
      <c r="Z3249" s="24">
        <v>0.13</v>
      </c>
      <c r="AA3249" s="23">
        <v>8016</v>
      </c>
      <c r="AB3249" s="23">
        <v>11716</v>
      </c>
      <c r="AC3249" s="23">
        <v>863</v>
      </c>
      <c r="AD3249" s="23">
        <v>0</v>
      </c>
      <c r="AE3249" s="23">
        <v>3119</v>
      </c>
      <c r="AF3249" s="23">
        <v>23714</v>
      </c>
      <c r="AG3249">
        <f t="shared" si="50"/>
        <v>6.4455102719283236E-6</v>
      </c>
    </row>
    <row r="3250" spans="1:33">
      <c r="A3250" t="s">
        <v>177</v>
      </c>
      <c r="B3250" t="s">
        <v>1</v>
      </c>
      <c r="C3250">
        <v>1993</v>
      </c>
      <c r="D3250">
        <v>0</v>
      </c>
      <c r="E3250">
        <v>1.56</v>
      </c>
      <c r="F3250">
        <v>7216</v>
      </c>
      <c r="G3250">
        <v>2354</v>
      </c>
      <c r="H3250">
        <v>0</v>
      </c>
      <c r="I3250">
        <v>0</v>
      </c>
      <c r="J3250">
        <v>0</v>
      </c>
      <c r="K3250">
        <v>9570</v>
      </c>
      <c r="Z3250" s="24">
        <v>0.13009999999999999</v>
      </c>
      <c r="AA3250" s="23">
        <v>8380</v>
      </c>
      <c r="AB3250" s="23">
        <v>9651</v>
      </c>
      <c r="AC3250" s="23">
        <v>254</v>
      </c>
      <c r="AD3250" s="23">
        <v>25</v>
      </c>
      <c r="AE3250" s="23">
        <v>3090</v>
      </c>
      <c r="AF3250" s="23">
        <v>21400</v>
      </c>
      <c r="AG3250">
        <f t="shared" si="50"/>
        <v>5.8165606738325939E-6</v>
      </c>
    </row>
    <row r="3251" spans="1:33">
      <c r="A3251" t="s">
        <v>177</v>
      </c>
      <c r="B3251" t="s">
        <v>1</v>
      </c>
      <c r="C3251">
        <v>1994</v>
      </c>
      <c r="D3251">
        <v>0</v>
      </c>
      <c r="E3251">
        <v>1.57</v>
      </c>
      <c r="F3251">
        <v>7987</v>
      </c>
      <c r="G3251">
        <v>2292</v>
      </c>
      <c r="H3251">
        <v>0</v>
      </c>
      <c r="I3251">
        <v>0</v>
      </c>
      <c r="J3251">
        <v>0</v>
      </c>
      <c r="K3251">
        <v>10279</v>
      </c>
      <c r="Z3251" s="24">
        <v>0.13009999999999999</v>
      </c>
      <c r="AA3251" s="23">
        <v>14397</v>
      </c>
      <c r="AB3251" s="23">
        <v>5345</v>
      </c>
      <c r="AC3251" s="23">
        <v>0</v>
      </c>
      <c r="AD3251" s="23">
        <v>46</v>
      </c>
      <c r="AE3251" s="23">
        <v>3568</v>
      </c>
      <c r="AF3251" s="23">
        <v>23356</v>
      </c>
      <c r="AG3251">
        <f t="shared" si="50"/>
        <v>6.348205191496919E-6</v>
      </c>
    </row>
    <row r="3252" spans="1:33">
      <c r="A3252" t="s">
        <v>177</v>
      </c>
      <c r="B3252" t="s">
        <v>1</v>
      </c>
      <c r="C3252">
        <v>1995</v>
      </c>
      <c r="D3252">
        <v>0</v>
      </c>
      <c r="E3252">
        <v>1.6</v>
      </c>
      <c r="F3252">
        <v>8025</v>
      </c>
      <c r="G3252">
        <v>2303</v>
      </c>
      <c r="H3252">
        <v>0</v>
      </c>
      <c r="I3252">
        <v>0</v>
      </c>
      <c r="J3252">
        <v>0</v>
      </c>
      <c r="K3252">
        <v>10328</v>
      </c>
      <c r="Z3252" s="24">
        <v>0.13019999999999998</v>
      </c>
      <c r="AA3252" s="23">
        <v>2415</v>
      </c>
      <c r="AB3252" s="23">
        <v>97</v>
      </c>
      <c r="AC3252" s="23">
        <v>127</v>
      </c>
      <c r="AD3252" s="23">
        <v>0</v>
      </c>
      <c r="AE3252" s="23">
        <v>0</v>
      </c>
      <c r="AF3252" s="23">
        <v>2639</v>
      </c>
      <c r="AG3252">
        <f t="shared" si="50"/>
        <v>7.1728521580580441E-7</v>
      </c>
    </row>
    <row r="3253" spans="1:33">
      <c r="A3253" t="s">
        <v>177</v>
      </c>
      <c r="B3253" t="s">
        <v>1</v>
      </c>
      <c r="C3253">
        <v>1996</v>
      </c>
      <c r="D3253">
        <v>0</v>
      </c>
      <c r="E3253">
        <v>1.43</v>
      </c>
      <c r="F3253">
        <v>9474</v>
      </c>
      <c r="G3253">
        <v>2717</v>
      </c>
      <c r="H3253">
        <v>0</v>
      </c>
      <c r="I3253">
        <v>0</v>
      </c>
      <c r="J3253">
        <v>0</v>
      </c>
      <c r="K3253">
        <v>12191</v>
      </c>
      <c r="Z3253" s="24">
        <v>0.13070000000000001</v>
      </c>
      <c r="AA3253" s="23">
        <v>56000</v>
      </c>
      <c r="AB3253" s="23">
        <v>33000</v>
      </c>
      <c r="AC3253" s="23">
        <v>0</v>
      </c>
      <c r="AD3253" s="23">
        <v>0</v>
      </c>
      <c r="AE3253" s="23">
        <v>36000</v>
      </c>
      <c r="AF3253" s="23">
        <v>125000</v>
      </c>
      <c r="AG3253">
        <f t="shared" si="50"/>
        <v>3.3975237580797862E-5</v>
      </c>
    </row>
    <row r="3254" spans="1:33">
      <c r="A3254" t="s">
        <v>177</v>
      </c>
      <c r="B3254" t="s">
        <v>1</v>
      </c>
      <c r="C3254">
        <v>1997</v>
      </c>
      <c r="D3254">
        <v>0</v>
      </c>
      <c r="E3254">
        <v>1.59</v>
      </c>
      <c r="F3254">
        <v>10833</v>
      </c>
      <c r="G3254">
        <v>3145</v>
      </c>
      <c r="H3254">
        <v>0</v>
      </c>
      <c r="I3254">
        <v>0</v>
      </c>
      <c r="J3254">
        <v>0</v>
      </c>
      <c r="K3254">
        <v>13978</v>
      </c>
      <c r="Z3254" s="24">
        <v>0.13150000000000001</v>
      </c>
      <c r="AA3254" s="23">
        <v>116422</v>
      </c>
      <c r="AB3254" s="23">
        <v>91943</v>
      </c>
      <c r="AC3254" s="23">
        <v>0</v>
      </c>
      <c r="AD3254" s="23">
        <v>7</v>
      </c>
      <c r="AE3254" s="23">
        <v>34046</v>
      </c>
      <c r="AF3254" s="23">
        <v>242418</v>
      </c>
      <c r="AG3254">
        <f t="shared" si="50"/>
        <v>6.5889673150894854E-5</v>
      </c>
    </row>
    <row r="3255" spans="1:33">
      <c r="A3255" t="s">
        <v>177</v>
      </c>
      <c r="B3255" t="s">
        <v>1</v>
      </c>
      <c r="C3255">
        <v>1998</v>
      </c>
      <c r="D3255">
        <v>0</v>
      </c>
      <c r="E3255">
        <v>1.53</v>
      </c>
      <c r="F3255">
        <v>12394</v>
      </c>
      <c r="G3255">
        <v>3913</v>
      </c>
      <c r="H3255">
        <v>0</v>
      </c>
      <c r="I3255">
        <v>0</v>
      </c>
      <c r="J3255">
        <v>0</v>
      </c>
      <c r="K3255">
        <v>16307</v>
      </c>
      <c r="Z3255" s="24">
        <v>0.13170000000000001</v>
      </c>
      <c r="AA3255" s="23">
        <v>8780</v>
      </c>
      <c r="AB3255" s="23">
        <v>2745</v>
      </c>
      <c r="AC3255" s="23">
        <v>0</v>
      </c>
      <c r="AD3255" s="23">
        <v>7</v>
      </c>
      <c r="AE3255" s="23">
        <v>336</v>
      </c>
      <c r="AF3255" s="23">
        <v>11868</v>
      </c>
      <c r="AG3255">
        <f t="shared" si="50"/>
        <v>3.225744956871272E-6</v>
      </c>
    </row>
    <row r="3256" spans="1:33">
      <c r="A3256" t="s">
        <v>177</v>
      </c>
      <c r="B3256" t="s">
        <v>1</v>
      </c>
      <c r="C3256">
        <v>1999</v>
      </c>
      <c r="D3256">
        <v>0</v>
      </c>
      <c r="E3256">
        <v>1.52</v>
      </c>
      <c r="F3256">
        <v>13750</v>
      </c>
      <c r="G3256">
        <v>4342</v>
      </c>
      <c r="H3256">
        <v>0</v>
      </c>
      <c r="I3256">
        <v>0</v>
      </c>
      <c r="J3256">
        <v>0</v>
      </c>
      <c r="K3256">
        <v>18092</v>
      </c>
      <c r="Z3256" s="24">
        <v>0.13189999999999999</v>
      </c>
      <c r="AA3256" s="23">
        <v>106166</v>
      </c>
      <c r="AB3256" s="23">
        <v>14674</v>
      </c>
      <c r="AC3256" s="23">
        <v>2241</v>
      </c>
      <c r="AD3256" s="23">
        <v>307</v>
      </c>
      <c r="AE3256" s="23">
        <v>2462</v>
      </c>
      <c r="AF3256" s="23">
        <v>125850</v>
      </c>
      <c r="AG3256">
        <f t="shared" si="50"/>
        <v>3.4206269196347285E-5</v>
      </c>
    </row>
    <row r="3257" spans="1:33">
      <c r="A3257" t="s">
        <v>177</v>
      </c>
      <c r="B3257" t="s">
        <v>1</v>
      </c>
      <c r="C3257">
        <v>2000</v>
      </c>
      <c r="D3257">
        <v>0</v>
      </c>
      <c r="E3257">
        <v>1.52</v>
      </c>
      <c r="F3257">
        <v>14045</v>
      </c>
      <c r="G3257">
        <v>4435</v>
      </c>
      <c r="H3257">
        <v>0</v>
      </c>
      <c r="I3257">
        <v>0</v>
      </c>
      <c r="J3257">
        <v>0</v>
      </c>
      <c r="K3257">
        <v>18480</v>
      </c>
      <c r="Z3257" s="24">
        <v>0.13300000000000001</v>
      </c>
      <c r="AA3257" s="23">
        <v>2446</v>
      </c>
      <c r="AB3257" s="23">
        <v>291</v>
      </c>
      <c r="AC3257" s="23">
        <v>401</v>
      </c>
      <c r="AD3257" s="23">
        <v>0</v>
      </c>
      <c r="AE3257" s="23">
        <v>0</v>
      </c>
      <c r="AF3257" s="23">
        <v>3138</v>
      </c>
      <c r="AG3257">
        <f t="shared" si="50"/>
        <v>8.5291436422834953E-7</v>
      </c>
    </row>
    <row r="3258" spans="1:33">
      <c r="A3258" t="s">
        <v>177</v>
      </c>
      <c r="B3258" t="s">
        <v>1</v>
      </c>
      <c r="C3258">
        <v>2001</v>
      </c>
      <c r="D3258">
        <v>0</v>
      </c>
      <c r="E3258">
        <v>6.06</v>
      </c>
      <c r="F3258">
        <v>15184</v>
      </c>
      <c r="G3258">
        <v>3916</v>
      </c>
      <c r="H3258">
        <v>0</v>
      </c>
      <c r="I3258">
        <v>0</v>
      </c>
      <c r="J3258">
        <v>0</v>
      </c>
      <c r="K3258">
        <v>19100</v>
      </c>
      <c r="Z3258" s="24">
        <v>0.1331</v>
      </c>
      <c r="AA3258" s="23">
        <v>31207</v>
      </c>
      <c r="AB3258" s="23">
        <v>14832</v>
      </c>
      <c r="AC3258" s="23">
        <v>0</v>
      </c>
      <c r="AD3258" s="23">
        <v>0</v>
      </c>
      <c r="AE3258" s="23">
        <v>0</v>
      </c>
      <c r="AF3258" s="23">
        <v>46039</v>
      </c>
      <c r="AG3258">
        <f t="shared" si="50"/>
        <v>1.2513487703858822E-5</v>
      </c>
    </row>
    <row r="3259" spans="1:33">
      <c r="A3259" t="s">
        <v>177</v>
      </c>
      <c r="B3259" t="s">
        <v>1</v>
      </c>
      <c r="C3259">
        <v>2002</v>
      </c>
      <c r="D3259">
        <v>0</v>
      </c>
      <c r="E3259">
        <v>4.58</v>
      </c>
      <c r="F3259">
        <v>14384</v>
      </c>
      <c r="G3259">
        <v>4125</v>
      </c>
      <c r="H3259">
        <v>0</v>
      </c>
      <c r="I3259">
        <v>0</v>
      </c>
      <c r="J3259">
        <v>0</v>
      </c>
      <c r="K3259">
        <v>18509</v>
      </c>
      <c r="Z3259" s="24">
        <v>0.13369999999999999</v>
      </c>
      <c r="AA3259" s="23">
        <v>26086</v>
      </c>
      <c r="AB3259" s="23">
        <v>3831</v>
      </c>
      <c r="AC3259" s="23">
        <v>2135</v>
      </c>
      <c r="AD3259" s="23">
        <v>53</v>
      </c>
      <c r="AE3259" s="23">
        <v>41382</v>
      </c>
      <c r="AF3259" s="23">
        <v>73487</v>
      </c>
      <c r="AG3259">
        <f t="shared" si="50"/>
        <v>1.9973906272800739E-5</v>
      </c>
    </row>
    <row r="3260" spans="1:33">
      <c r="A3260" t="s">
        <v>177</v>
      </c>
      <c r="B3260" t="s">
        <v>1</v>
      </c>
      <c r="C3260">
        <v>2003</v>
      </c>
      <c r="D3260">
        <v>0</v>
      </c>
      <c r="E3260">
        <v>4.45</v>
      </c>
      <c r="F3260">
        <v>15122</v>
      </c>
      <c r="G3260">
        <v>4152</v>
      </c>
      <c r="H3260">
        <v>212</v>
      </c>
      <c r="I3260">
        <v>0</v>
      </c>
      <c r="J3260">
        <v>0</v>
      </c>
      <c r="K3260">
        <v>19486</v>
      </c>
      <c r="Z3260" s="24">
        <v>0.1338</v>
      </c>
      <c r="AA3260" s="23">
        <v>9303</v>
      </c>
      <c r="AB3260" s="23">
        <v>11398</v>
      </c>
      <c r="AC3260" s="23">
        <v>819</v>
      </c>
      <c r="AD3260" s="23">
        <v>0</v>
      </c>
      <c r="AE3260" s="23">
        <v>3104</v>
      </c>
      <c r="AF3260" s="23">
        <v>24624</v>
      </c>
      <c r="AG3260">
        <f t="shared" si="50"/>
        <v>6.6928500015165327E-6</v>
      </c>
    </row>
    <row r="3261" spans="1:33">
      <c r="A3261" t="s">
        <v>177</v>
      </c>
      <c r="B3261" t="s">
        <v>1</v>
      </c>
      <c r="C3261">
        <v>2004</v>
      </c>
      <c r="D3261">
        <v>0</v>
      </c>
      <c r="E3261">
        <v>0.14000000000000001</v>
      </c>
      <c r="F3261">
        <v>15251</v>
      </c>
      <c r="G3261">
        <v>4418</v>
      </c>
      <c r="H3261">
        <v>419</v>
      </c>
      <c r="I3261">
        <v>0</v>
      </c>
      <c r="J3261">
        <v>0</v>
      </c>
      <c r="K3261">
        <v>20088</v>
      </c>
      <c r="Z3261" s="24">
        <v>0.13390000000000002</v>
      </c>
      <c r="AA3261" s="23">
        <v>621</v>
      </c>
      <c r="AB3261" s="23">
        <v>0</v>
      </c>
      <c r="AC3261" s="23">
        <v>0</v>
      </c>
      <c r="AD3261" s="23">
        <v>0</v>
      </c>
      <c r="AE3261" s="23">
        <v>0</v>
      </c>
      <c r="AF3261" s="23">
        <v>621</v>
      </c>
      <c r="AG3261">
        <f t="shared" si="50"/>
        <v>1.6878898030140378E-7</v>
      </c>
    </row>
    <row r="3262" spans="1:33">
      <c r="A3262" t="s">
        <v>177</v>
      </c>
      <c r="B3262" t="s">
        <v>1</v>
      </c>
      <c r="C3262">
        <v>2005</v>
      </c>
      <c r="D3262">
        <v>0</v>
      </c>
      <c r="E3262">
        <v>3.83</v>
      </c>
      <c r="F3262">
        <v>14066</v>
      </c>
      <c r="G3262">
        <v>6244</v>
      </c>
      <c r="H3262">
        <v>451</v>
      </c>
      <c r="I3262">
        <v>0</v>
      </c>
      <c r="J3262">
        <v>0</v>
      </c>
      <c r="K3262">
        <v>20761</v>
      </c>
      <c r="Z3262" s="24">
        <v>0.13400000000000001</v>
      </c>
      <c r="AA3262" s="23">
        <v>8316</v>
      </c>
      <c r="AB3262" s="23">
        <v>10722</v>
      </c>
      <c r="AC3262" s="23">
        <v>1021</v>
      </c>
      <c r="AD3262" s="23">
        <v>0</v>
      </c>
      <c r="AE3262" s="23">
        <v>2353</v>
      </c>
      <c r="AF3262" s="23">
        <v>22412</v>
      </c>
      <c r="AG3262">
        <f t="shared" si="50"/>
        <v>6.0916241972867332E-6</v>
      </c>
    </row>
    <row r="3263" spans="1:33">
      <c r="A3263" t="s">
        <v>177</v>
      </c>
      <c r="B3263" t="s">
        <v>1</v>
      </c>
      <c r="C3263">
        <v>2006</v>
      </c>
      <c r="D3263">
        <v>0</v>
      </c>
      <c r="E3263">
        <v>0</v>
      </c>
      <c r="F3263">
        <v>13881</v>
      </c>
      <c r="G3263">
        <v>6558</v>
      </c>
      <c r="H3263">
        <v>516</v>
      </c>
      <c r="I3263">
        <v>0</v>
      </c>
      <c r="J3263">
        <v>0</v>
      </c>
      <c r="K3263">
        <v>20955</v>
      </c>
      <c r="Z3263" s="24">
        <v>0.1341</v>
      </c>
      <c r="AA3263" s="23">
        <v>973</v>
      </c>
      <c r="AB3263" s="23">
        <v>281</v>
      </c>
      <c r="AC3263" s="23">
        <v>47</v>
      </c>
      <c r="AD3263" s="23">
        <v>0</v>
      </c>
      <c r="AE3263" s="23">
        <v>0</v>
      </c>
      <c r="AF3263" s="23">
        <v>1301</v>
      </c>
      <c r="AG3263">
        <f t="shared" si="50"/>
        <v>3.5361427274094412E-7</v>
      </c>
    </row>
    <row r="3264" spans="1:33">
      <c r="A3264" t="s">
        <v>178</v>
      </c>
      <c r="B3264" t="s">
        <v>1</v>
      </c>
      <c r="C3264">
        <v>1988</v>
      </c>
      <c r="D3264">
        <v>0</v>
      </c>
      <c r="E3264">
        <v>2.75</v>
      </c>
      <c r="F3264">
        <v>154985</v>
      </c>
      <c r="G3264">
        <v>75680</v>
      </c>
      <c r="H3264">
        <v>66626</v>
      </c>
      <c r="I3264">
        <v>1144</v>
      </c>
      <c r="J3264">
        <v>0</v>
      </c>
      <c r="K3264">
        <v>298435</v>
      </c>
      <c r="Z3264" s="24">
        <v>0.13439999999999999</v>
      </c>
      <c r="AA3264" s="23">
        <v>5056</v>
      </c>
      <c r="AB3264" s="23">
        <v>4773</v>
      </c>
      <c r="AC3264" s="23">
        <v>0</v>
      </c>
      <c r="AD3264" s="23">
        <v>0</v>
      </c>
      <c r="AE3264" s="23">
        <v>0</v>
      </c>
      <c r="AF3264" s="23">
        <v>9829</v>
      </c>
      <c r="AG3264">
        <f t="shared" si="50"/>
        <v>2.6715408814532974E-6</v>
      </c>
    </row>
    <row r="3265" spans="1:33">
      <c r="A3265" t="s">
        <v>178</v>
      </c>
      <c r="B3265" t="s">
        <v>1</v>
      </c>
      <c r="C3265">
        <v>1989</v>
      </c>
      <c r="D3265">
        <v>0</v>
      </c>
      <c r="E3265">
        <v>3.42</v>
      </c>
      <c r="F3265">
        <v>156770</v>
      </c>
      <c r="G3265">
        <v>78975</v>
      </c>
      <c r="H3265">
        <v>73632</v>
      </c>
      <c r="I3265">
        <v>1164</v>
      </c>
      <c r="J3265">
        <v>0</v>
      </c>
      <c r="K3265">
        <v>310541</v>
      </c>
      <c r="Z3265" s="24">
        <v>0.13449999999999998</v>
      </c>
      <c r="AA3265" s="23">
        <v>11470</v>
      </c>
      <c r="AB3265" s="23">
        <v>11809</v>
      </c>
      <c r="AC3265" s="23">
        <v>17214</v>
      </c>
      <c r="AD3265" s="23">
        <v>183</v>
      </c>
      <c r="AE3265" s="23">
        <v>3899</v>
      </c>
      <c r="AF3265" s="23">
        <v>44575</v>
      </c>
      <c r="AG3265">
        <f t="shared" si="50"/>
        <v>1.2115569721312517E-5</v>
      </c>
    </row>
    <row r="3266" spans="1:33">
      <c r="A3266" t="s">
        <v>178</v>
      </c>
      <c r="B3266" t="s">
        <v>1</v>
      </c>
      <c r="C3266">
        <v>1990</v>
      </c>
      <c r="D3266">
        <v>0</v>
      </c>
      <c r="E3266">
        <v>4</v>
      </c>
      <c r="F3266">
        <v>160294</v>
      </c>
      <c r="G3266">
        <v>79377</v>
      </c>
      <c r="H3266">
        <v>84408</v>
      </c>
      <c r="I3266">
        <v>1177</v>
      </c>
      <c r="J3266">
        <v>0</v>
      </c>
      <c r="K3266">
        <v>325256</v>
      </c>
      <c r="Z3266" s="24">
        <v>0.13449999999999998</v>
      </c>
      <c r="AA3266" s="23">
        <v>108423</v>
      </c>
      <c r="AB3266" s="23">
        <v>72881</v>
      </c>
      <c r="AC3266" s="23">
        <v>9904</v>
      </c>
      <c r="AD3266" s="23">
        <v>0</v>
      </c>
      <c r="AE3266" s="23">
        <v>28512</v>
      </c>
      <c r="AF3266" s="23">
        <v>219720</v>
      </c>
      <c r="AG3266">
        <f t="shared" si="50"/>
        <v>5.9720313610023249E-5</v>
      </c>
    </row>
    <row r="3267" spans="1:33">
      <c r="A3267" t="s">
        <v>178</v>
      </c>
      <c r="B3267" t="s">
        <v>1</v>
      </c>
      <c r="C3267">
        <v>1991</v>
      </c>
      <c r="D3267">
        <v>0</v>
      </c>
      <c r="E3267">
        <v>2.12</v>
      </c>
      <c r="F3267">
        <v>164925</v>
      </c>
      <c r="G3267">
        <v>83354</v>
      </c>
      <c r="H3267">
        <v>82103</v>
      </c>
      <c r="I3267">
        <v>1200</v>
      </c>
      <c r="J3267">
        <v>0</v>
      </c>
      <c r="K3267">
        <v>331582</v>
      </c>
      <c r="Z3267" s="24">
        <v>0.13470000000000001</v>
      </c>
      <c r="AA3267" s="23">
        <v>22190</v>
      </c>
      <c r="AB3267" s="23">
        <v>6820</v>
      </c>
      <c r="AC3267" s="23">
        <v>3362</v>
      </c>
      <c r="AD3267" s="23">
        <v>124</v>
      </c>
      <c r="AE3267" s="23">
        <v>2331</v>
      </c>
      <c r="AF3267" s="23">
        <v>34827</v>
      </c>
      <c r="AG3267">
        <f t="shared" ref="AG3267:AG3330" si="51">AF3267/AF$3340</f>
        <v>9.4660447938115777E-6</v>
      </c>
    </row>
    <row r="3268" spans="1:33">
      <c r="A3268" t="s">
        <v>178</v>
      </c>
      <c r="B3268" t="s">
        <v>1</v>
      </c>
      <c r="C3268">
        <v>1992</v>
      </c>
      <c r="D3268">
        <v>0</v>
      </c>
      <c r="E3268">
        <v>3.13</v>
      </c>
      <c r="F3268">
        <v>153900</v>
      </c>
      <c r="G3268">
        <v>86715</v>
      </c>
      <c r="H3268">
        <v>85571</v>
      </c>
      <c r="I3268">
        <v>1219</v>
      </c>
      <c r="J3268">
        <v>0</v>
      </c>
      <c r="K3268">
        <v>327405</v>
      </c>
      <c r="Z3268" s="24">
        <v>0.13539999999999999</v>
      </c>
      <c r="AA3268" s="23">
        <v>968</v>
      </c>
      <c r="AB3268" s="23">
        <v>326</v>
      </c>
      <c r="AC3268" s="23">
        <v>156</v>
      </c>
      <c r="AD3268" s="23">
        <v>0</v>
      </c>
      <c r="AE3268" s="23">
        <v>0</v>
      </c>
      <c r="AF3268" s="23">
        <v>1450</v>
      </c>
      <c r="AG3268">
        <f t="shared" si="51"/>
        <v>3.9411275593725521E-7</v>
      </c>
    </row>
    <row r="3269" spans="1:33">
      <c r="A3269" t="s">
        <v>178</v>
      </c>
      <c r="B3269" t="s">
        <v>1</v>
      </c>
      <c r="C3269">
        <v>1993</v>
      </c>
      <c r="D3269">
        <v>0</v>
      </c>
      <c r="E3269">
        <v>2.8</v>
      </c>
      <c r="F3269">
        <v>167953</v>
      </c>
      <c r="G3269">
        <v>82352</v>
      </c>
      <c r="H3269">
        <v>89966</v>
      </c>
      <c r="I3269">
        <v>1292</v>
      </c>
      <c r="J3269">
        <v>0</v>
      </c>
      <c r="K3269">
        <v>341563</v>
      </c>
      <c r="Z3269" s="24">
        <v>0.13619999999999999</v>
      </c>
      <c r="AA3269" s="23">
        <v>8707</v>
      </c>
      <c r="AB3269" s="23">
        <v>8414</v>
      </c>
      <c r="AC3269" s="23">
        <v>0</v>
      </c>
      <c r="AD3269" s="23">
        <v>0</v>
      </c>
      <c r="AE3269" s="23">
        <v>1713</v>
      </c>
      <c r="AF3269" s="23">
        <v>18834</v>
      </c>
      <c r="AG3269">
        <f t="shared" si="51"/>
        <v>5.1191169967739756E-6</v>
      </c>
    </row>
    <row r="3270" spans="1:33">
      <c r="A3270" t="s">
        <v>178</v>
      </c>
      <c r="B3270" t="s">
        <v>1</v>
      </c>
      <c r="C3270">
        <v>1994</v>
      </c>
      <c r="D3270">
        <v>0</v>
      </c>
      <c r="E3270">
        <v>2.65</v>
      </c>
      <c r="F3270">
        <v>162478</v>
      </c>
      <c r="G3270">
        <v>89004</v>
      </c>
      <c r="H3270">
        <v>94018</v>
      </c>
      <c r="I3270">
        <v>1350</v>
      </c>
      <c r="J3270">
        <v>0</v>
      </c>
      <c r="K3270">
        <v>346850</v>
      </c>
      <c r="Z3270" s="24">
        <v>0.1363</v>
      </c>
      <c r="AA3270" s="23">
        <v>7611</v>
      </c>
      <c r="AB3270" s="23">
        <v>5124</v>
      </c>
      <c r="AC3270" s="23">
        <v>0</v>
      </c>
      <c r="AD3270" s="23">
        <v>0</v>
      </c>
      <c r="AE3270" s="23">
        <v>765</v>
      </c>
      <c r="AF3270" s="23">
        <v>13500</v>
      </c>
      <c r="AG3270">
        <f t="shared" si="51"/>
        <v>3.6693256587261688E-6</v>
      </c>
    </row>
    <row r="3271" spans="1:33">
      <c r="A3271" t="s">
        <v>178</v>
      </c>
      <c r="B3271" t="s">
        <v>1</v>
      </c>
      <c r="C3271">
        <v>1995</v>
      </c>
      <c r="D3271">
        <v>0</v>
      </c>
      <c r="E3271">
        <v>2.57</v>
      </c>
      <c r="F3271">
        <v>158634</v>
      </c>
      <c r="G3271">
        <v>89150</v>
      </c>
      <c r="H3271">
        <v>112663</v>
      </c>
      <c r="I3271">
        <v>1455</v>
      </c>
      <c r="J3271">
        <v>0</v>
      </c>
      <c r="K3271">
        <v>361902</v>
      </c>
      <c r="Z3271" s="24">
        <v>0.1363</v>
      </c>
      <c r="AA3271" s="23">
        <v>32285</v>
      </c>
      <c r="AB3271" s="23">
        <v>27901</v>
      </c>
      <c r="AC3271" s="23">
        <v>0</v>
      </c>
      <c r="AD3271" s="23">
        <v>0</v>
      </c>
      <c r="AE3271" s="23">
        <v>0</v>
      </c>
      <c r="AF3271" s="23">
        <v>60186</v>
      </c>
      <c r="AG3271">
        <f t="shared" si="51"/>
        <v>1.6358669192303199E-5</v>
      </c>
    </row>
    <row r="3272" spans="1:33">
      <c r="A3272" t="s">
        <v>178</v>
      </c>
      <c r="B3272" t="s">
        <v>1</v>
      </c>
      <c r="C3272">
        <v>1996</v>
      </c>
      <c r="D3272">
        <v>0</v>
      </c>
      <c r="E3272">
        <v>2.71</v>
      </c>
      <c r="F3272">
        <v>165825</v>
      </c>
      <c r="G3272">
        <v>97900</v>
      </c>
      <c r="H3272">
        <v>122011</v>
      </c>
      <c r="I3272">
        <v>1524</v>
      </c>
      <c r="J3272">
        <v>0</v>
      </c>
      <c r="K3272">
        <v>387260</v>
      </c>
      <c r="Z3272" s="24">
        <v>0.13639999999999999</v>
      </c>
      <c r="AA3272" s="23">
        <v>5648</v>
      </c>
      <c r="AB3272" s="23">
        <v>5235</v>
      </c>
      <c r="AC3272" s="23">
        <v>0</v>
      </c>
      <c r="AD3272" s="23">
        <v>0</v>
      </c>
      <c r="AE3272" s="23">
        <v>0</v>
      </c>
      <c r="AF3272" s="23">
        <v>10883</v>
      </c>
      <c r="AG3272">
        <f t="shared" si="51"/>
        <v>2.958020084734585E-6</v>
      </c>
    </row>
    <row r="3273" spans="1:33">
      <c r="A3273" t="s">
        <v>178</v>
      </c>
      <c r="B3273" t="s">
        <v>1</v>
      </c>
      <c r="C3273">
        <v>1997</v>
      </c>
      <c r="D3273">
        <v>0</v>
      </c>
      <c r="E3273">
        <v>2.4500000000000002</v>
      </c>
      <c r="F3273">
        <v>166008</v>
      </c>
      <c r="G3273">
        <v>94393</v>
      </c>
      <c r="H3273">
        <v>130636</v>
      </c>
      <c r="I3273">
        <v>1567</v>
      </c>
      <c r="J3273">
        <v>0</v>
      </c>
      <c r="K3273">
        <v>392604</v>
      </c>
      <c r="Z3273" s="24">
        <v>0.13650000000000001</v>
      </c>
      <c r="AA3273" s="23">
        <v>985</v>
      </c>
      <c r="AB3273" s="23">
        <v>281</v>
      </c>
      <c r="AC3273" s="23">
        <v>58</v>
      </c>
      <c r="AD3273" s="23">
        <v>0</v>
      </c>
      <c r="AE3273" s="23">
        <v>0</v>
      </c>
      <c r="AF3273" s="23">
        <v>1324</v>
      </c>
      <c r="AG3273">
        <f t="shared" si="51"/>
        <v>3.5986571645581096E-7</v>
      </c>
    </row>
    <row r="3274" spans="1:33">
      <c r="A3274" t="s">
        <v>178</v>
      </c>
      <c r="B3274" t="s">
        <v>1</v>
      </c>
      <c r="C3274">
        <v>1998</v>
      </c>
      <c r="D3274">
        <v>0</v>
      </c>
      <c r="E3274">
        <v>2.5499999999999998</v>
      </c>
      <c r="F3274">
        <v>166414</v>
      </c>
      <c r="G3274">
        <v>97720</v>
      </c>
      <c r="H3274">
        <v>132983</v>
      </c>
      <c r="I3274">
        <v>1647</v>
      </c>
      <c r="J3274">
        <v>0</v>
      </c>
      <c r="K3274">
        <v>398764</v>
      </c>
      <c r="Z3274" s="24">
        <v>0.1366</v>
      </c>
      <c r="AA3274" s="23">
        <v>30460</v>
      </c>
      <c r="AB3274" s="23">
        <v>5453</v>
      </c>
      <c r="AC3274" s="23">
        <v>173</v>
      </c>
      <c r="AD3274" s="23">
        <v>0</v>
      </c>
      <c r="AE3274" s="23">
        <v>3359</v>
      </c>
      <c r="AF3274" s="23">
        <v>39445</v>
      </c>
      <c r="AG3274">
        <f t="shared" si="51"/>
        <v>1.0721225970996573E-5</v>
      </c>
    </row>
    <row r="3275" spans="1:33">
      <c r="A3275" t="s">
        <v>178</v>
      </c>
      <c r="B3275" t="s">
        <v>1</v>
      </c>
      <c r="C3275">
        <v>1999</v>
      </c>
      <c r="D3275">
        <v>0</v>
      </c>
      <c r="E3275">
        <v>1.9</v>
      </c>
      <c r="F3275">
        <v>175721</v>
      </c>
      <c r="G3275">
        <v>101826</v>
      </c>
      <c r="H3275">
        <v>140630</v>
      </c>
      <c r="I3275">
        <v>1709</v>
      </c>
      <c r="J3275">
        <v>0</v>
      </c>
      <c r="K3275">
        <v>419886</v>
      </c>
      <c r="Z3275" s="24">
        <v>0.13699999999999998</v>
      </c>
      <c r="AA3275" s="23">
        <v>553</v>
      </c>
      <c r="AB3275" s="23">
        <v>0</v>
      </c>
      <c r="AC3275" s="23">
        <v>0</v>
      </c>
      <c r="AD3275" s="23">
        <v>0</v>
      </c>
      <c r="AE3275" s="23">
        <v>0</v>
      </c>
      <c r="AF3275" s="23">
        <v>553</v>
      </c>
      <c r="AG3275">
        <f t="shared" si="51"/>
        <v>1.5030645105744974E-7</v>
      </c>
    </row>
    <row r="3276" spans="1:33">
      <c r="A3276" t="s">
        <v>178</v>
      </c>
      <c r="B3276" t="s">
        <v>1</v>
      </c>
      <c r="C3276">
        <v>2000</v>
      </c>
      <c r="D3276">
        <v>0</v>
      </c>
      <c r="E3276">
        <v>3.17</v>
      </c>
      <c r="F3276">
        <v>172818</v>
      </c>
      <c r="G3276">
        <v>100597</v>
      </c>
      <c r="H3276">
        <v>144575</v>
      </c>
      <c r="I3276">
        <v>1846</v>
      </c>
      <c r="J3276">
        <v>0</v>
      </c>
      <c r="K3276">
        <v>419836</v>
      </c>
      <c r="Z3276" s="24">
        <v>0.13739999999999999</v>
      </c>
      <c r="AA3276" s="23">
        <v>56000</v>
      </c>
      <c r="AB3276" s="23">
        <v>35000</v>
      </c>
      <c r="AC3276" s="23">
        <v>0</v>
      </c>
      <c r="AD3276" s="23">
        <v>0</v>
      </c>
      <c r="AE3276" s="23">
        <v>36000</v>
      </c>
      <c r="AF3276" s="23">
        <v>127000</v>
      </c>
      <c r="AG3276">
        <f t="shared" si="51"/>
        <v>3.4518841382090624E-5</v>
      </c>
    </row>
    <row r="3277" spans="1:33">
      <c r="A3277" t="s">
        <v>178</v>
      </c>
      <c r="B3277" t="s">
        <v>1</v>
      </c>
      <c r="C3277">
        <v>2001</v>
      </c>
      <c r="D3277">
        <v>0</v>
      </c>
      <c r="E3277">
        <v>2.65</v>
      </c>
      <c r="F3277">
        <v>166927</v>
      </c>
      <c r="G3277">
        <v>97753</v>
      </c>
      <c r="H3277">
        <v>114975</v>
      </c>
      <c r="I3277">
        <v>0</v>
      </c>
      <c r="J3277">
        <v>1913</v>
      </c>
      <c r="K3277">
        <v>381568</v>
      </c>
      <c r="Z3277" s="24">
        <v>0.1386</v>
      </c>
      <c r="AA3277" s="23">
        <v>9357</v>
      </c>
      <c r="AB3277" s="23">
        <v>10270</v>
      </c>
      <c r="AC3277" s="23">
        <v>1183</v>
      </c>
      <c r="AD3277" s="23">
        <v>0</v>
      </c>
      <c r="AE3277" s="23">
        <v>2127</v>
      </c>
      <c r="AF3277" s="23">
        <v>22937</v>
      </c>
      <c r="AG3277">
        <f t="shared" si="51"/>
        <v>6.2343201951260845E-6</v>
      </c>
    </row>
    <row r="3278" spans="1:33">
      <c r="A3278" t="s">
        <v>178</v>
      </c>
      <c r="B3278" t="s">
        <v>1</v>
      </c>
      <c r="C3278">
        <v>2002</v>
      </c>
      <c r="D3278">
        <v>0</v>
      </c>
      <c r="E3278">
        <v>2.96</v>
      </c>
      <c r="F3278">
        <v>167059</v>
      </c>
      <c r="G3278">
        <v>96753</v>
      </c>
      <c r="H3278">
        <v>124910</v>
      </c>
      <c r="I3278">
        <v>0</v>
      </c>
      <c r="J3278">
        <v>1951</v>
      </c>
      <c r="K3278">
        <v>390673</v>
      </c>
      <c r="Z3278" s="24">
        <v>0.13869999999999999</v>
      </c>
      <c r="AA3278" s="23">
        <v>16517</v>
      </c>
      <c r="AB3278" s="23">
        <v>2967</v>
      </c>
      <c r="AC3278" s="23">
        <v>0</v>
      </c>
      <c r="AD3278" s="23">
        <v>58</v>
      </c>
      <c r="AE3278" s="23">
        <v>5549</v>
      </c>
      <c r="AF3278" s="23">
        <v>25091</v>
      </c>
      <c r="AG3278">
        <f t="shared" si="51"/>
        <v>6.8197814891183928E-6</v>
      </c>
    </row>
    <row r="3279" spans="1:33">
      <c r="A3279" t="s">
        <v>178</v>
      </c>
      <c r="B3279" t="s">
        <v>1</v>
      </c>
      <c r="C3279">
        <v>2003</v>
      </c>
      <c r="D3279">
        <v>0</v>
      </c>
      <c r="E3279">
        <v>3.36</v>
      </c>
      <c r="F3279">
        <v>167573</v>
      </c>
      <c r="G3279">
        <v>100461</v>
      </c>
      <c r="H3279">
        <v>111028</v>
      </c>
      <c r="I3279">
        <v>0</v>
      </c>
      <c r="J3279">
        <v>0</v>
      </c>
      <c r="K3279">
        <v>379062</v>
      </c>
      <c r="Z3279" s="24">
        <v>0.13880000000000001</v>
      </c>
      <c r="AA3279" s="23">
        <v>8100</v>
      </c>
      <c r="AB3279" s="23">
        <v>2456</v>
      </c>
      <c r="AC3279" s="23">
        <v>0</v>
      </c>
      <c r="AD3279" s="23">
        <v>0</v>
      </c>
      <c r="AE3279" s="23">
        <v>2146</v>
      </c>
      <c r="AF3279" s="23">
        <v>12702</v>
      </c>
      <c r="AG3279">
        <f t="shared" si="51"/>
        <v>3.4524277420103556E-6</v>
      </c>
    </row>
    <row r="3280" spans="1:33">
      <c r="A3280" t="s">
        <v>178</v>
      </c>
      <c r="B3280" t="s">
        <v>1</v>
      </c>
      <c r="C3280">
        <v>2004</v>
      </c>
      <c r="D3280">
        <v>0</v>
      </c>
      <c r="E3280">
        <v>2.37</v>
      </c>
      <c r="F3280">
        <v>173329</v>
      </c>
      <c r="G3280">
        <v>102890</v>
      </c>
      <c r="H3280">
        <v>104217</v>
      </c>
      <c r="I3280">
        <v>0</v>
      </c>
      <c r="J3280">
        <v>0</v>
      </c>
      <c r="K3280">
        <v>380436</v>
      </c>
      <c r="Z3280" s="24">
        <v>0.13980000000000001</v>
      </c>
      <c r="AA3280" s="23">
        <v>960</v>
      </c>
      <c r="AB3280" s="23">
        <v>274</v>
      </c>
      <c r="AC3280" s="23">
        <v>179</v>
      </c>
      <c r="AD3280" s="23">
        <v>0</v>
      </c>
      <c r="AE3280" s="23">
        <v>0</v>
      </c>
      <c r="AF3280" s="23">
        <v>1413</v>
      </c>
      <c r="AG3280">
        <f t="shared" si="51"/>
        <v>3.8405608561333904E-7</v>
      </c>
    </row>
    <row r="3281" spans="1:33">
      <c r="A3281" t="s">
        <v>178</v>
      </c>
      <c r="B3281" t="s">
        <v>1</v>
      </c>
      <c r="C3281">
        <v>2005</v>
      </c>
      <c r="D3281">
        <v>0</v>
      </c>
      <c r="E3281">
        <v>3.46</v>
      </c>
      <c r="F3281">
        <v>176428</v>
      </c>
      <c r="G3281">
        <v>104336</v>
      </c>
      <c r="H3281">
        <v>41321</v>
      </c>
      <c r="I3281">
        <v>0</v>
      </c>
      <c r="J3281">
        <v>0</v>
      </c>
      <c r="K3281">
        <v>322085</v>
      </c>
      <c r="Z3281" s="24">
        <v>0.1409</v>
      </c>
      <c r="AA3281" s="23">
        <v>187413</v>
      </c>
      <c r="AB3281" s="23">
        <v>108347</v>
      </c>
      <c r="AC3281" s="23">
        <v>16144</v>
      </c>
      <c r="AD3281" s="23">
        <v>0</v>
      </c>
      <c r="AE3281" s="23">
        <v>0</v>
      </c>
      <c r="AF3281" s="23">
        <v>311904</v>
      </c>
      <c r="AG3281">
        <f t="shared" si="51"/>
        <v>8.4776100019209402E-5</v>
      </c>
    </row>
    <row r="3282" spans="1:33">
      <c r="A3282" t="s">
        <v>178</v>
      </c>
      <c r="B3282" t="s">
        <v>1</v>
      </c>
      <c r="C3282">
        <v>2006</v>
      </c>
      <c r="D3282">
        <v>0</v>
      </c>
      <c r="E3282">
        <v>2.67</v>
      </c>
      <c r="F3282">
        <v>185518</v>
      </c>
      <c r="G3282">
        <v>109799</v>
      </c>
      <c r="H3282">
        <v>31716</v>
      </c>
      <c r="I3282">
        <v>0</v>
      </c>
      <c r="J3282">
        <v>0</v>
      </c>
      <c r="K3282">
        <v>327033</v>
      </c>
      <c r="Z3282" s="24">
        <v>0.1411</v>
      </c>
      <c r="AA3282" s="23">
        <v>675</v>
      </c>
      <c r="AB3282" s="23">
        <v>0</v>
      </c>
      <c r="AC3282" s="23">
        <v>0</v>
      </c>
      <c r="AD3282" s="23">
        <v>0</v>
      </c>
      <c r="AE3282" s="23">
        <v>0</v>
      </c>
      <c r="AF3282" s="23">
        <v>675</v>
      </c>
      <c r="AG3282">
        <f t="shared" si="51"/>
        <v>1.8346628293630845E-7</v>
      </c>
    </row>
    <row r="3283" spans="1:33">
      <c r="A3283" t="s">
        <v>179</v>
      </c>
      <c r="B3283" t="s">
        <v>1</v>
      </c>
      <c r="C3283">
        <v>1988</v>
      </c>
      <c r="D3283">
        <v>0</v>
      </c>
      <c r="E3283">
        <v>2.13</v>
      </c>
      <c r="F3283">
        <v>18118</v>
      </c>
      <c r="G3283">
        <v>12692</v>
      </c>
      <c r="H3283">
        <v>157865</v>
      </c>
      <c r="I3283">
        <v>95</v>
      </c>
      <c r="J3283">
        <v>9978</v>
      </c>
      <c r="K3283">
        <v>198748</v>
      </c>
      <c r="Z3283" s="24">
        <v>0.1411</v>
      </c>
      <c r="AA3283" s="23">
        <v>5875</v>
      </c>
      <c r="AB3283" s="23">
        <v>1999</v>
      </c>
      <c r="AC3283" s="23">
        <v>0</v>
      </c>
      <c r="AD3283" s="23">
        <v>0</v>
      </c>
      <c r="AE3283" s="23">
        <v>643</v>
      </c>
      <c r="AF3283" s="23">
        <v>8517</v>
      </c>
      <c r="AG3283">
        <f t="shared" si="51"/>
        <v>2.3149367878052431E-6</v>
      </c>
    </row>
    <row r="3284" spans="1:33">
      <c r="A3284" t="s">
        <v>179</v>
      </c>
      <c r="B3284" t="s">
        <v>1</v>
      </c>
      <c r="C3284">
        <v>1989</v>
      </c>
      <c r="D3284">
        <v>0</v>
      </c>
      <c r="E3284">
        <v>1.04</v>
      </c>
      <c r="F3284">
        <v>20058</v>
      </c>
      <c r="G3284">
        <v>12880</v>
      </c>
      <c r="H3284">
        <v>167622</v>
      </c>
      <c r="I3284">
        <v>313</v>
      </c>
      <c r="J3284">
        <v>10863</v>
      </c>
      <c r="K3284">
        <v>211736</v>
      </c>
      <c r="Z3284" s="24">
        <v>0.1411</v>
      </c>
      <c r="AA3284" s="23">
        <v>22484</v>
      </c>
      <c r="AB3284" s="23">
        <v>15430</v>
      </c>
      <c r="AC3284" s="23">
        <v>18007</v>
      </c>
      <c r="AD3284" s="23">
        <v>220</v>
      </c>
      <c r="AE3284" s="23">
        <v>1098</v>
      </c>
      <c r="AF3284" s="23">
        <v>57239</v>
      </c>
      <c r="AG3284">
        <f t="shared" si="51"/>
        <v>1.5557668991098311E-5</v>
      </c>
    </row>
    <row r="3285" spans="1:33">
      <c r="A3285" t="s">
        <v>179</v>
      </c>
      <c r="B3285" t="s">
        <v>1</v>
      </c>
      <c r="C3285">
        <v>1990</v>
      </c>
      <c r="D3285">
        <v>0</v>
      </c>
      <c r="E3285">
        <v>2.4</v>
      </c>
      <c r="F3285">
        <v>19615</v>
      </c>
      <c r="G3285">
        <v>12736</v>
      </c>
      <c r="H3285">
        <v>190718</v>
      </c>
      <c r="I3285">
        <v>327</v>
      </c>
      <c r="J3285">
        <v>10984</v>
      </c>
      <c r="K3285">
        <v>234380</v>
      </c>
      <c r="Z3285" s="24">
        <v>0.14119999999999999</v>
      </c>
      <c r="AA3285" s="23">
        <v>5875</v>
      </c>
      <c r="AB3285" s="23">
        <v>1999</v>
      </c>
      <c r="AC3285" s="23">
        <v>0</v>
      </c>
      <c r="AD3285" s="23">
        <v>0</v>
      </c>
      <c r="AE3285" s="23">
        <v>642</v>
      </c>
      <c r="AF3285" s="23">
        <v>8516</v>
      </c>
      <c r="AG3285">
        <f t="shared" si="51"/>
        <v>2.3146649859045969E-6</v>
      </c>
    </row>
    <row r="3286" spans="1:33">
      <c r="A3286" t="s">
        <v>179</v>
      </c>
      <c r="B3286" t="s">
        <v>1</v>
      </c>
      <c r="C3286">
        <v>1991</v>
      </c>
      <c r="D3286">
        <v>0</v>
      </c>
      <c r="E3286">
        <v>2.64</v>
      </c>
      <c r="F3286">
        <v>21230</v>
      </c>
      <c r="G3286">
        <v>13655</v>
      </c>
      <c r="H3286">
        <v>103669</v>
      </c>
      <c r="I3286">
        <v>314</v>
      </c>
      <c r="J3286">
        <v>10981</v>
      </c>
      <c r="K3286">
        <v>149849</v>
      </c>
      <c r="Z3286" s="24">
        <v>0.14130000000000001</v>
      </c>
      <c r="AA3286" s="23">
        <v>4998</v>
      </c>
      <c r="AB3286" s="23">
        <v>4128</v>
      </c>
      <c r="AC3286" s="23">
        <v>770</v>
      </c>
      <c r="AD3286" s="23">
        <v>0</v>
      </c>
      <c r="AE3286" s="23">
        <v>0</v>
      </c>
      <c r="AF3286" s="23">
        <v>9896</v>
      </c>
      <c r="AG3286">
        <f t="shared" si="51"/>
        <v>2.6897516087966051E-6</v>
      </c>
    </row>
    <row r="3287" spans="1:33">
      <c r="A3287" t="s">
        <v>179</v>
      </c>
      <c r="B3287" t="s">
        <v>1</v>
      </c>
      <c r="C3287">
        <v>1992</v>
      </c>
      <c r="D3287">
        <v>0</v>
      </c>
      <c r="E3287">
        <v>3.95</v>
      </c>
      <c r="F3287">
        <v>19970</v>
      </c>
      <c r="G3287">
        <v>13386</v>
      </c>
      <c r="H3287">
        <v>159991</v>
      </c>
      <c r="I3287">
        <v>315</v>
      </c>
      <c r="J3287">
        <v>11975</v>
      </c>
      <c r="K3287">
        <v>205637</v>
      </c>
      <c r="Z3287" s="24">
        <v>0.1414</v>
      </c>
      <c r="AA3287" s="23">
        <v>261</v>
      </c>
      <c r="AB3287" s="23">
        <v>0</v>
      </c>
      <c r="AC3287" s="23">
        <v>0</v>
      </c>
      <c r="AD3287" s="23">
        <v>0</v>
      </c>
      <c r="AE3287" s="23">
        <v>0</v>
      </c>
      <c r="AF3287" s="23">
        <v>261</v>
      </c>
      <c r="AG3287">
        <f t="shared" si="51"/>
        <v>7.094029606870594E-8</v>
      </c>
    </row>
    <row r="3288" spans="1:33">
      <c r="A3288" t="s">
        <v>179</v>
      </c>
      <c r="B3288" t="s">
        <v>1</v>
      </c>
      <c r="C3288">
        <v>1993</v>
      </c>
      <c r="D3288">
        <v>0</v>
      </c>
      <c r="E3288">
        <v>12.75</v>
      </c>
      <c r="F3288">
        <v>21326</v>
      </c>
      <c r="G3288">
        <v>14186</v>
      </c>
      <c r="H3288">
        <v>13399</v>
      </c>
      <c r="I3288">
        <v>315</v>
      </c>
      <c r="J3288">
        <v>9694</v>
      </c>
      <c r="K3288">
        <v>58920</v>
      </c>
      <c r="Z3288" s="24">
        <v>0.14169999999999999</v>
      </c>
      <c r="AA3288" s="23">
        <v>19571</v>
      </c>
      <c r="AB3288" s="23">
        <v>8910</v>
      </c>
      <c r="AC3288" s="23">
        <v>0</v>
      </c>
      <c r="AD3288" s="23">
        <v>51</v>
      </c>
      <c r="AE3288" s="23">
        <v>0</v>
      </c>
      <c r="AF3288" s="23">
        <v>28532</v>
      </c>
      <c r="AG3288">
        <f t="shared" si="51"/>
        <v>7.7550518292425963E-6</v>
      </c>
    </row>
    <row r="3289" spans="1:33">
      <c r="A3289" t="s">
        <v>179</v>
      </c>
      <c r="B3289" t="s">
        <v>1</v>
      </c>
      <c r="C3289">
        <v>1994</v>
      </c>
      <c r="D3289">
        <v>0</v>
      </c>
      <c r="E3289">
        <v>4.3600000000000003</v>
      </c>
      <c r="F3289">
        <v>22048</v>
      </c>
      <c r="G3289">
        <v>14695</v>
      </c>
      <c r="H3289">
        <v>110859</v>
      </c>
      <c r="I3289">
        <v>313</v>
      </c>
      <c r="J3289">
        <v>12470</v>
      </c>
      <c r="K3289">
        <v>160385</v>
      </c>
      <c r="Z3289" s="24">
        <v>0.1419</v>
      </c>
      <c r="AA3289" s="23">
        <v>42460</v>
      </c>
      <c r="AB3289" s="23">
        <v>57126</v>
      </c>
      <c r="AC3289" s="23">
        <v>0</v>
      </c>
      <c r="AD3289" s="23">
        <v>0</v>
      </c>
      <c r="AE3289" s="23">
        <v>0</v>
      </c>
      <c r="AF3289" s="23">
        <v>99586</v>
      </c>
      <c r="AG3289">
        <f t="shared" si="51"/>
        <v>2.7067664077770686E-5</v>
      </c>
    </row>
    <row r="3290" spans="1:33">
      <c r="A3290" t="s">
        <v>179</v>
      </c>
      <c r="B3290" t="s">
        <v>1</v>
      </c>
      <c r="C3290">
        <v>1995</v>
      </c>
      <c r="D3290">
        <v>0</v>
      </c>
      <c r="E3290">
        <v>3.06</v>
      </c>
      <c r="F3290">
        <v>24242</v>
      </c>
      <c r="G3290">
        <v>14810</v>
      </c>
      <c r="H3290">
        <v>224103</v>
      </c>
      <c r="I3290">
        <v>317</v>
      </c>
      <c r="J3290">
        <v>9402</v>
      </c>
      <c r="K3290">
        <v>272874</v>
      </c>
      <c r="Z3290" s="24">
        <v>0.14199999999999999</v>
      </c>
      <c r="AA3290" s="23">
        <v>5101</v>
      </c>
      <c r="AB3290" s="23">
        <v>4568</v>
      </c>
      <c r="AC3290" s="23">
        <v>0</v>
      </c>
      <c r="AD3290" s="23">
        <v>0</v>
      </c>
      <c r="AE3290" s="23">
        <v>0</v>
      </c>
      <c r="AF3290" s="23">
        <v>9669</v>
      </c>
      <c r="AG3290">
        <f t="shared" si="51"/>
        <v>2.628052577349876E-6</v>
      </c>
    </row>
    <row r="3291" spans="1:33">
      <c r="A3291" t="s">
        <v>179</v>
      </c>
      <c r="B3291" t="s">
        <v>1</v>
      </c>
      <c r="C3291">
        <v>1996</v>
      </c>
      <c r="D3291">
        <v>0</v>
      </c>
      <c r="E3291">
        <v>3.25</v>
      </c>
      <c r="F3291">
        <v>25718</v>
      </c>
      <c r="G3291">
        <v>15854</v>
      </c>
      <c r="H3291">
        <v>217161</v>
      </c>
      <c r="I3291">
        <v>319</v>
      </c>
      <c r="J3291">
        <v>11495</v>
      </c>
      <c r="K3291">
        <v>270547</v>
      </c>
      <c r="Z3291" s="24">
        <v>0.14300000000000002</v>
      </c>
      <c r="AA3291" s="23">
        <v>26869</v>
      </c>
      <c r="AB3291" s="23">
        <v>16632</v>
      </c>
      <c r="AC3291" s="23">
        <v>821</v>
      </c>
      <c r="AD3291" s="23">
        <v>0</v>
      </c>
      <c r="AE3291" s="23">
        <v>0</v>
      </c>
      <c r="AF3291" s="23">
        <v>44322</v>
      </c>
      <c r="AG3291">
        <f t="shared" si="51"/>
        <v>1.2046803840448982E-5</v>
      </c>
    </row>
    <row r="3292" spans="1:33">
      <c r="A3292" t="s">
        <v>179</v>
      </c>
      <c r="B3292" t="s">
        <v>1</v>
      </c>
      <c r="C3292">
        <v>1997</v>
      </c>
      <c r="D3292">
        <v>0</v>
      </c>
      <c r="E3292">
        <v>3.24</v>
      </c>
      <c r="F3292">
        <v>25436</v>
      </c>
      <c r="G3292">
        <v>15320</v>
      </c>
      <c r="H3292">
        <v>198765</v>
      </c>
      <c r="I3292">
        <v>326</v>
      </c>
      <c r="J3292">
        <v>10513</v>
      </c>
      <c r="K3292">
        <v>250360</v>
      </c>
      <c r="Z3292" s="24">
        <v>0.14480000000000001</v>
      </c>
      <c r="AA3292" s="23">
        <v>17535</v>
      </c>
      <c r="AB3292" s="23">
        <v>6819</v>
      </c>
      <c r="AC3292" s="23">
        <v>0</v>
      </c>
      <c r="AD3292" s="23">
        <v>0</v>
      </c>
      <c r="AE3292" s="23">
        <v>0</v>
      </c>
      <c r="AF3292" s="23">
        <v>24354</v>
      </c>
      <c r="AG3292">
        <f t="shared" si="51"/>
        <v>6.6194634883420086E-6</v>
      </c>
    </row>
    <row r="3293" spans="1:33">
      <c r="A3293" t="s">
        <v>179</v>
      </c>
      <c r="B3293" t="s">
        <v>1</v>
      </c>
      <c r="C3293">
        <v>1998</v>
      </c>
      <c r="D3293">
        <v>0</v>
      </c>
      <c r="E3293">
        <v>3.1</v>
      </c>
      <c r="F3293">
        <v>26147</v>
      </c>
      <c r="G3293">
        <v>16071</v>
      </c>
      <c r="H3293">
        <v>181184</v>
      </c>
      <c r="I3293">
        <v>326</v>
      </c>
      <c r="J3293">
        <v>9147</v>
      </c>
      <c r="K3293">
        <v>232875</v>
      </c>
      <c r="Z3293" s="24">
        <v>0.14529999999999998</v>
      </c>
      <c r="AA3293" s="23">
        <v>22170</v>
      </c>
      <c r="AB3293" s="23">
        <v>15348</v>
      </c>
      <c r="AC3293" s="23">
        <v>18105</v>
      </c>
      <c r="AD3293" s="23">
        <v>229</v>
      </c>
      <c r="AE3293" s="23">
        <v>1075</v>
      </c>
      <c r="AF3293" s="23">
        <v>56927</v>
      </c>
      <c r="AG3293">
        <f t="shared" si="51"/>
        <v>1.5472866798096638E-5</v>
      </c>
    </row>
    <row r="3294" spans="1:33">
      <c r="A3294" t="s">
        <v>179</v>
      </c>
      <c r="B3294" t="s">
        <v>1</v>
      </c>
      <c r="C3294">
        <v>1999</v>
      </c>
      <c r="D3294">
        <v>0</v>
      </c>
      <c r="E3294">
        <v>2.9</v>
      </c>
      <c r="F3294">
        <v>26833</v>
      </c>
      <c r="G3294">
        <v>16724</v>
      </c>
      <c r="H3294">
        <v>128328</v>
      </c>
      <c r="I3294">
        <v>338</v>
      </c>
      <c r="J3294">
        <v>11694</v>
      </c>
      <c r="K3294">
        <v>183917</v>
      </c>
      <c r="Z3294" s="24">
        <v>0.14550000000000002</v>
      </c>
      <c r="AA3294" s="23">
        <v>45087</v>
      </c>
      <c r="AB3294" s="23">
        <v>4407</v>
      </c>
      <c r="AC3294" s="23">
        <v>2070</v>
      </c>
      <c r="AD3294" s="23">
        <v>0</v>
      </c>
      <c r="AE3294" s="23">
        <v>0</v>
      </c>
      <c r="AF3294" s="23">
        <v>51564</v>
      </c>
      <c r="AG3294">
        <f t="shared" si="51"/>
        <v>1.4015193204930087E-5</v>
      </c>
    </row>
    <row r="3295" spans="1:33">
      <c r="A3295" t="s">
        <v>179</v>
      </c>
      <c r="B3295" t="s">
        <v>1</v>
      </c>
      <c r="C3295">
        <v>2000</v>
      </c>
      <c r="D3295">
        <v>0</v>
      </c>
      <c r="E3295">
        <v>3.19</v>
      </c>
      <c r="F3295">
        <v>28188</v>
      </c>
      <c r="G3295">
        <v>17678</v>
      </c>
      <c r="H3295">
        <v>132575</v>
      </c>
      <c r="I3295">
        <v>325</v>
      </c>
      <c r="J3295">
        <v>13521</v>
      </c>
      <c r="K3295">
        <v>192287</v>
      </c>
      <c r="Z3295" s="24">
        <v>0.14560000000000001</v>
      </c>
      <c r="AA3295" s="23">
        <v>19461</v>
      </c>
      <c r="AB3295" s="23">
        <v>6756</v>
      </c>
      <c r="AC3295" s="23">
        <v>2160</v>
      </c>
      <c r="AD3295" s="23">
        <v>0</v>
      </c>
      <c r="AE3295" s="23">
        <v>1551</v>
      </c>
      <c r="AF3295" s="23">
        <v>29928</v>
      </c>
      <c r="AG3295">
        <f t="shared" si="51"/>
        <v>8.1344872825449471E-6</v>
      </c>
    </row>
    <row r="3296" spans="1:33">
      <c r="A3296" t="s">
        <v>179</v>
      </c>
      <c r="B3296" t="s">
        <v>1</v>
      </c>
      <c r="C3296">
        <v>2001</v>
      </c>
      <c r="D3296">
        <v>0</v>
      </c>
      <c r="E3296">
        <v>9.27</v>
      </c>
      <c r="F3296">
        <v>22250</v>
      </c>
      <c r="G3296">
        <v>14560</v>
      </c>
      <c r="H3296">
        <v>79929</v>
      </c>
      <c r="I3296">
        <v>0</v>
      </c>
      <c r="J3296">
        <v>12565</v>
      </c>
      <c r="K3296">
        <v>129304</v>
      </c>
      <c r="Z3296" s="24">
        <v>0.14630000000000001</v>
      </c>
      <c r="AA3296" s="23">
        <v>8484</v>
      </c>
      <c r="AB3296" s="23">
        <v>16757</v>
      </c>
      <c r="AC3296" s="23">
        <v>979</v>
      </c>
      <c r="AD3296" s="23">
        <v>0</v>
      </c>
      <c r="AE3296" s="23">
        <v>0</v>
      </c>
      <c r="AF3296" s="23">
        <v>26220</v>
      </c>
      <c r="AG3296">
        <f t="shared" si="51"/>
        <v>7.1266458349481591E-6</v>
      </c>
    </row>
    <row r="3297" spans="1:33">
      <c r="A3297" t="s">
        <v>179</v>
      </c>
      <c r="B3297" t="s">
        <v>1</v>
      </c>
      <c r="C3297">
        <v>2002</v>
      </c>
      <c r="D3297">
        <v>0</v>
      </c>
      <c r="E3297">
        <v>2.46</v>
      </c>
      <c r="F3297">
        <v>27927</v>
      </c>
      <c r="G3297">
        <v>18305</v>
      </c>
      <c r="H3297">
        <v>103207</v>
      </c>
      <c r="I3297">
        <v>0</v>
      </c>
      <c r="J3297">
        <v>12041</v>
      </c>
      <c r="K3297">
        <v>161480</v>
      </c>
      <c r="Z3297" s="24">
        <v>0.14660000000000001</v>
      </c>
      <c r="AA3297" s="23">
        <v>9801319</v>
      </c>
      <c r="AB3297" s="23">
        <v>7974498</v>
      </c>
      <c r="AC3297" s="23">
        <v>1395544</v>
      </c>
      <c r="AD3297" s="23">
        <v>0</v>
      </c>
      <c r="AE3297" s="23">
        <v>82463</v>
      </c>
      <c r="AF3297" s="23">
        <v>19253824</v>
      </c>
      <c r="AG3297">
        <f t="shared" si="51"/>
        <v>5.2332259579109426E-3</v>
      </c>
    </row>
    <row r="3298" spans="1:33">
      <c r="A3298" t="s">
        <v>179</v>
      </c>
      <c r="B3298" t="s">
        <v>1</v>
      </c>
      <c r="C3298">
        <v>2003</v>
      </c>
      <c r="D3298">
        <v>0</v>
      </c>
      <c r="E3298">
        <v>0</v>
      </c>
      <c r="F3298">
        <v>27903</v>
      </c>
      <c r="G3298">
        <v>30629</v>
      </c>
      <c r="H3298">
        <v>128977</v>
      </c>
      <c r="I3298">
        <v>0</v>
      </c>
      <c r="J3298">
        <v>0</v>
      </c>
      <c r="K3298">
        <v>187509</v>
      </c>
      <c r="Z3298" s="24">
        <v>0.14679999999999999</v>
      </c>
      <c r="AA3298" s="23">
        <v>5767</v>
      </c>
      <c r="AB3298" s="23">
        <v>5054</v>
      </c>
      <c r="AC3298" s="23">
        <v>0</v>
      </c>
      <c r="AD3298" s="23">
        <v>0</v>
      </c>
      <c r="AE3298" s="23">
        <v>0</v>
      </c>
      <c r="AF3298" s="23">
        <v>10821</v>
      </c>
      <c r="AG3298">
        <f t="shared" si="51"/>
        <v>2.9411683668945093E-6</v>
      </c>
    </row>
    <row r="3299" spans="1:33">
      <c r="A3299" t="s">
        <v>179</v>
      </c>
      <c r="B3299" t="s">
        <v>1</v>
      </c>
      <c r="C3299">
        <v>2004</v>
      </c>
      <c r="D3299">
        <v>0</v>
      </c>
      <c r="E3299">
        <v>0</v>
      </c>
      <c r="F3299">
        <v>25377</v>
      </c>
      <c r="G3299">
        <v>25161</v>
      </c>
      <c r="H3299">
        <v>173358</v>
      </c>
      <c r="I3299">
        <v>0</v>
      </c>
      <c r="J3299">
        <v>0</v>
      </c>
      <c r="K3299">
        <v>223896</v>
      </c>
      <c r="Z3299" s="24">
        <v>0.14679999999999999</v>
      </c>
      <c r="AA3299" s="23">
        <v>8525</v>
      </c>
      <c r="AB3299" s="23">
        <v>12217</v>
      </c>
      <c r="AC3299" s="23">
        <v>242</v>
      </c>
      <c r="AD3299" s="23">
        <v>0</v>
      </c>
      <c r="AE3299" s="23">
        <v>0</v>
      </c>
      <c r="AF3299" s="23">
        <v>20984</v>
      </c>
      <c r="AG3299">
        <f t="shared" si="51"/>
        <v>5.7034910831636989E-6</v>
      </c>
    </row>
    <row r="3300" spans="1:33">
      <c r="A3300" t="s">
        <v>179</v>
      </c>
      <c r="B3300" t="s">
        <v>1</v>
      </c>
      <c r="C3300">
        <v>2005</v>
      </c>
      <c r="D3300">
        <v>0</v>
      </c>
      <c r="E3300">
        <v>0</v>
      </c>
      <c r="F3300">
        <v>26881</v>
      </c>
      <c r="G3300">
        <v>19202</v>
      </c>
      <c r="H3300">
        <v>172994</v>
      </c>
      <c r="I3300">
        <v>0</v>
      </c>
      <c r="J3300">
        <v>0</v>
      </c>
      <c r="K3300">
        <v>219077</v>
      </c>
      <c r="Z3300" s="24">
        <v>0.14800000000000002</v>
      </c>
      <c r="AA3300" s="23">
        <v>182102</v>
      </c>
      <c r="AB3300" s="23">
        <v>102580</v>
      </c>
      <c r="AC3300" s="23">
        <v>19625</v>
      </c>
      <c r="AD3300" s="23">
        <v>0</v>
      </c>
      <c r="AE3300" s="23">
        <v>1805</v>
      </c>
      <c r="AF3300" s="23">
        <v>306112</v>
      </c>
      <c r="AG3300">
        <f t="shared" si="51"/>
        <v>8.3201823410665557E-5</v>
      </c>
    </row>
    <row r="3301" spans="1:33">
      <c r="A3301" t="s">
        <v>179</v>
      </c>
      <c r="B3301" t="s">
        <v>1</v>
      </c>
      <c r="C3301">
        <v>2006</v>
      </c>
      <c r="D3301">
        <v>0</v>
      </c>
      <c r="E3301">
        <v>2.12</v>
      </c>
      <c r="F3301">
        <v>27916</v>
      </c>
      <c r="G3301">
        <v>18636</v>
      </c>
      <c r="H3301">
        <v>141926</v>
      </c>
      <c r="I3301">
        <v>0</v>
      </c>
      <c r="J3301">
        <v>0</v>
      </c>
      <c r="K3301">
        <v>188478</v>
      </c>
      <c r="Z3301" s="24">
        <v>0.14980000000000002</v>
      </c>
      <c r="AA3301" s="23">
        <v>60</v>
      </c>
      <c r="AB3301" s="23">
        <v>2211</v>
      </c>
      <c r="AC3301" s="23">
        <v>0</v>
      </c>
      <c r="AD3301" s="23">
        <v>0</v>
      </c>
      <c r="AE3301" s="23">
        <v>0</v>
      </c>
      <c r="AF3301" s="23">
        <v>2271</v>
      </c>
      <c r="AG3301">
        <f t="shared" si="51"/>
        <v>6.1726211636793556E-7</v>
      </c>
    </row>
    <row r="3302" spans="1:33">
      <c r="A3302" t="s">
        <v>180</v>
      </c>
      <c r="B3302" t="s">
        <v>1</v>
      </c>
      <c r="C3302">
        <v>1993</v>
      </c>
      <c r="D3302">
        <v>0</v>
      </c>
      <c r="E3302">
        <v>4.1100000000000003</v>
      </c>
      <c r="F3302">
        <v>11080</v>
      </c>
      <c r="G3302">
        <v>399</v>
      </c>
      <c r="H3302">
        <v>0</v>
      </c>
      <c r="I3302">
        <v>0</v>
      </c>
      <c r="J3302">
        <v>595</v>
      </c>
      <c r="K3302">
        <v>12074</v>
      </c>
      <c r="Z3302" s="24">
        <v>0.15259999999999999</v>
      </c>
      <c r="AA3302" s="23">
        <v>942</v>
      </c>
      <c r="AB3302" s="23">
        <v>270</v>
      </c>
      <c r="AC3302" s="23">
        <v>129</v>
      </c>
      <c r="AD3302" s="23">
        <v>0</v>
      </c>
      <c r="AE3302" s="23">
        <v>0</v>
      </c>
      <c r="AF3302" s="23">
        <v>1341</v>
      </c>
      <c r="AG3302">
        <f t="shared" si="51"/>
        <v>3.6448634876679944E-7</v>
      </c>
    </row>
    <row r="3303" spans="1:33">
      <c r="A3303" t="s">
        <v>180</v>
      </c>
      <c r="B3303" t="s">
        <v>1</v>
      </c>
      <c r="C3303">
        <v>1994</v>
      </c>
      <c r="D3303">
        <v>0</v>
      </c>
      <c r="E3303">
        <v>0.72</v>
      </c>
      <c r="F3303">
        <v>13503</v>
      </c>
      <c r="G3303">
        <v>447</v>
      </c>
      <c r="H3303">
        <v>0</v>
      </c>
      <c r="I3303">
        <v>0</v>
      </c>
      <c r="J3303">
        <v>746</v>
      </c>
      <c r="K3303">
        <v>14696</v>
      </c>
      <c r="Z3303" s="24">
        <v>0.15310000000000001</v>
      </c>
      <c r="AA3303" s="23">
        <v>3516</v>
      </c>
      <c r="AB3303" s="23">
        <v>1231</v>
      </c>
      <c r="AC3303" s="23">
        <v>0</v>
      </c>
      <c r="AD3303" s="23">
        <v>0</v>
      </c>
      <c r="AE3303" s="23">
        <v>3535</v>
      </c>
      <c r="AF3303" s="23">
        <v>8282</v>
      </c>
      <c r="AG3303">
        <f t="shared" si="51"/>
        <v>2.2510633411533433E-6</v>
      </c>
    </row>
    <row r="3304" spans="1:33">
      <c r="A3304" t="s">
        <v>180</v>
      </c>
      <c r="B3304" t="s">
        <v>1</v>
      </c>
      <c r="C3304">
        <v>1995</v>
      </c>
      <c r="D3304">
        <v>0</v>
      </c>
      <c r="E3304">
        <v>4.84</v>
      </c>
      <c r="F3304">
        <v>12778</v>
      </c>
      <c r="G3304">
        <v>1048</v>
      </c>
      <c r="H3304">
        <v>0</v>
      </c>
      <c r="I3304">
        <v>0</v>
      </c>
      <c r="J3304">
        <v>142</v>
      </c>
      <c r="K3304">
        <v>13968</v>
      </c>
      <c r="Z3304" s="24">
        <v>0.1537</v>
      </c>
      <c r="AA3304" s="23">
        <v>194681</v>
      </c>
      <c r="AB3304" s="23">
        <v>110597</v>
      </c>
      <c r="AC3304" s="23">
        <v>16785</v>
      </c>
      <c r="AD3304" s="23">
        <v>0</v>
      </c>
      <c r="AE3304" s="23">
        <v>0</v>
      </c>
      <c r="AF3304" s="23">
        <v>322063</v>
      </c>
      <c r="AG3304">
        <f t="shared" si="51"/>
        <v>8.7537335527876017E-5</v>
      </c>
    </row>
    <row r="3305" spans="1:33">
      <c r="A3305" t="s">
        <v>180</v>
      </c>
      <c r="B3305" t="s">
        <v>1</v>
      </c>
      <c r="C3305">
        <v>1996</v>
      </c>
      <c r="D3305">
        <v>0</v>
      </c>
      <c r="E3305">
        <v>3.8</v>
      </c>
      <c r="F3305">
        <v>14882</v>
      </c>
      <c r="G3305">
        <v>1228</v>
      </c>
      <c r="H3305">
        <v>0</v>
      </c>
      <c r="I3305">
        <v>0</v>
      </c>
      <c r="J3305">
        <v>49</v>
      </c>
      <c r="K3305">
        <v>16159</v>
      </c>
      <c r="Z3305" s="24">
        <v>0.15380000000000002</v>
      </c>
      <c r="AA3305" s="23">
        <v>6000</v>
      </c>
      <c r="AB3305" s="23">
        <v>3000</v>
      </c>
      <c r="AC3305" s="23">
        <v>0</v>
      </c>
      <c r="AD3305" s="23">
        <v>0</v>
      </c>
      <c r="AE3305" s="23">
        <v>0</v>
      </c>
      <c r="AF3305" s="23">
        <v>9000</v>
      </c>
      <c r="AG3305">
        <f t="shared" si="51"/>
        <v>2.4462171058174462E-6</v>
      </c>
    </row>
    <row r="3306" spans="1:33">
      <c r="A3306" t="s">
        <v>180</v>
      </c>
      <c r="B3306" t="s">
        <v>1</v>
      </c>
      <c r="C3306">
        <v>1997</v>
      </c>
      <c r="D3306">
        <v>0</v>
      </c>
      <c r="E3306">
        <v>4.68</v>
      </c>
      <c r="F3306">
        <v>14959</v>
      </c>
      <c r="G3306">
        <v>1370</v>
      </c>
      <c r="H3306">
        <v>0</v>
      </c>
      <c r="I3306">
        <v>0</v>
      </c>
      <c r="J3306">
        <v>1</v>
      </c>
      <c r="K3306">
        <v>16330</v>
      </c>
      <c r="Z3306" s="24">
        <v>0.15479999999999999</v>
      </c>
      <c r="AA3306" s="23">
        <v>9112</v>
      </c>
      <c r="AB3306" s="23">
        <v>10998</v>
      </c>
      <c r="AC3306" s="23">
        <v>821</v>
      </c>
      <c r="AD3306" s="23">
        <v>0</v>
      </c>
      <c r="AE3306" s="23">
        <v>3645</v>
      </c>
      <c r="AF3306" s="23">
        <v>24576</v>
      </c>
      <c r="AG3306">
        <f t="shared" si="51"/>
        <v>6.6798035102855062E-6</v>
      </c>
    </row>
    <row r="3307" spans="1:33">
      <c r="A3307" t="s">
        <v>180</v>
      </c>
      <c r="B3307" t="s">
        <v>1</v>
      </c>
      <c r="C3307">
        <v>1998</v>
      </c>
      <c r="D3307">
        <v>0</v>
      </c>
      <c r="E3307">
        <v>6.81</v>
      </c>
      <c r="F3307">
        <v>15351</v>
      </c>
      <c r="G3307">
        <v>1633</v>
      </c>
      <c r="H3307">
        <v>0</v>
      </c>
      <c r="I3307">
        <v>0</v>
      </c>
      <c r="J3307">
        <v>0</v>
      </c>
      <c r="K3307">
        <v>16984</v>
      </c>
      <c r="Z3307" s="24">
        <v>0.155</v>
      </c>
      <c r="AA3307" s="23">
        <v>10824</v>
      </c>
      <c r="AB3307" s="23">
        <v>7181</v>
      </c>
      <c r="AC3307" s="23">
        <v>0</v>
      </c>
      <c r="AD3307" s="23">
        <v>0</v>
      </c>
      <c r="AE3307" s="23">
        <v>0</v>
      </c>
      <c r="AF3307" s="23">
        <v>18005</v>
      </c>
      <c r="AG3307">
        <f t="shared" si="51"/>
        <v>4.8937932211381243E-6</v>
      </c>
    </row>
    <row r="3308" spans="1:33">
      <c r="A3308" t="s">
        <v>180</v>
      </c>
      <c r="B3308" t="s">
        <v>1</v>
      </c>
      <c r="C3308">
        <v>1999</v>
      </c>
      <c r="D3308">
        <v>0</v>
      </c>
      <c r="E3308">
        <v>7.04</v>
      </c>
      <c r="F3308">
        <v>16780</v>
      </c>
      <c r="G3308">
        <v>1600</v>
      </c>
      <c r="H3308">
        <v>0</v>
      </c>
      <c r="I3308">
        <v>0</v>
      </c>
      <c r="J3308">
        <v>0</v>
      </c>
      <c r="K3308">
        <v>18380</v>
      </c>
      <c r="Z3308" s="24">
        <v>0.15570000000000001</v>
      </c>
      <c r="AA3308" s="23">
        <v>1794</v>
      </c>
      <c r="AB3308" s="23">
        <v>188</v>
      </c>
      <c r="AC3308" s="23">
        <v>0</v>
      </c>
      <c r="AD3308" s="23">
        <v>0</v>
      </c>
      <c r="AE3308" s="23">
        <v>14</v>
      </c>
      <c r="AF3308" s="23">
        <v>1996</v>
      </c>
      <c r="AG3308">
        <f t="shared" si="51"/>
        <v>5.4251659369018028E-7</v>
      </c>
    </row>
    <row r="3309" spans="1:33">
      <c r="A3309" t="s">
        <v>180</v>
      </c>
      <c r="B3309" t="s">
        <v>1</v>
      </c>
      <c r="C3309">
        <v>2000</v>
      </c>
      <c r="D3309">
        <v>0</v>
      </c>
      <c r="E3309">
        <v>6.46</v>
      </c>
      <c r="F3309">
        <v>18011</v>
      </c>
      <c r="G3309">
        <v>1857</v>
      </c>
      <c r="H3309">
        <v>0</v>
      </c>
      <c r="I3309">
        <v>0</v>
      </c>
      <c r="J3309">
        <v>140</v>
      </c>
      <c r="K3309">
        <v>20008</v>
      </c>
      <c r="Z3309" s="24">
        <v>0.15620000000000001</v>
      </c>
      <c r="AA3309" s="23">
        <v>577</v>
      </c>
      <c r="AB3309" s="23">
        <v>0</v>
      </c>
      <c r="AC3309" s="23">
        <v>0</v>
      </c>
      <c r="AD3309" s="23">
        <v>0</v>
      </c>
      <c r="AE3309" s="23">
        <v>0</v>
      </c>
      <c r="AF3309" s="23">
        <v>577</v>
      </c>
      <c r="AG3309">
        <f t="shared" si="51"/>
        <v>1.5682969667296293E-7</v>
      </c>
    </row>
    <row r="3310" spans="1:33">
      <c r="A3310" t="s">
        <v>180</v>
      </c>
      <c r="B3310" t="s">
        <v>1</v>
      </c>
      <c r="C3310">
        <v>2001</v>
      </c>
      <c r="D3310">
        <v>0</v>
      </c>
      <c r="E3310">
        <v>4.66</v>
      </c>
      <c r="F3310">
        <v>19737</v>
      </c>
      <c r="G3310">
        <v>1219</v>
      </c>
      <c r="H3310">
        <v>0</v>
      </c>
      <c r="I3310">
        <v>0</v>
      </c>
      <c r="J3310">
        <v>871</v>
      </c>
      <c r="K3310">
        <v>21827</v>
      </c>
      <c r="Z3310" s="24">
        <v>0.15620000000000001</v>
      </c>
      <c r="AA3310" s="23">
        <v>8363</v>
      </c>
      <c r="AB3310" s="23">
        <v>5494</v>
      </c>
      <c r="AC3310" s="23">
        <v>0</v>
      </c>
      <c r="AD3310" s="23">
        <v>0</v>
      </c>
      <c r="AE3310" s="23">
        <v>161</v>
      </c>
      <c r="AF3310" s="23">
        <v>14018</v>
      </c>
      <c r="AG3310">
        <f t="shared" si="51"/>
        <v>3.8101190432609953E-6</v>
      </c>
    </row>
    <row r="3311" spans="1:33">
      <c r="A3311" t="s">
        <v>180</v>
      </c>
      <c r="B3311" t="s">
        <v>1</v>
      </c>
      <c r="C3311">
        <v>2002</v>
      </c>
      <c r="D3311">
        <v>0</v>
      </c>
      <c r="E3311">
        <v>4.68</v>
      </c>
      <c r="F3311">
        <v>21362</v>
      </c>
      <c r="G3311">
        <v>1334</v>
      </c>
      <c r="H3311">
        <v>0</v>
      </c>
      <c r="I3311">
        <v>0</v>
      </c>
      <c r="J3311">
        <v>1590</v>
      </c>
      <c r="K3311">
        <v>24286</v>
      </c>
      <c r="Z3311" s="24">
        <v>0.15629999999999999</v>
      </c>
      <c r="AA3311" s="23">
        <v>52488</v>
      </c>
      <c r="AB3311" s="23">
        <v>9181</v>
      </c>
      <c r="AC3311" s="23">
        <v>0</v>
      </c>
      <c r="AD3311" s="23">
        <v>443</v>
      </c>
      <c r="AE3311" s="23">
        <v>11313</v>
      </c>
      <c r="AF3311" s="23">
        <v>73425</v>
      </c>
      <c r="AG3311">
        <f t="shared" si="51"/>
        <v>1.9957054554960662E-5</v>
      </c>
    </row>
    <row r="3312" spans="1:33">
      <c r="A3312" t="s">
        <v>180</v>
      </c>
      <c r="B3312" t="s">
        <v>1</v>
      </c>
      <c r="C3312">
        <v>2003</v>
      </c>
      <c r="D3312">
        <v>0</v>
      </c>
      <c r="E3312">
        <v>5.84</v>
      </c>
      <c r="F3312">
        <v>22749</v>
      </c>
      <c r="G3312">
        <v>3999</v>
      </c>
      <c r="H3312">
        <v>0</v>
      </c>
      <c r="I3312">
        <v>0</v>
      </c>
      <c r="J3312">
        <v>0</v>
      </c>
      <c r="K3312">
        <v>26748</v>
      </c>
      <c r="Z3312" s="24">
        <v>0.15679999999999999</v>
      </c>
      <c r="AA3312" s="23">
        <v>8461</v>
      </c>
      <c r="AB3312" s="23">
        <v>5499</v>
      </c>
      <c r="AC3312" s="23">
        <v>0</v>
      </c>
      <c r="AD3312" s="23">
        <v>0</v>
      </c>
      <c r="AE3312" s="23">
        <v>0</v>
      </c>
      <c r="AF3312" s="23">
        <v>13960</v>
      </c>
      <c r="AG3312">
        <f t="shared" si="51"/>
        <v>3.7943545330235053E-6</v>
      </c>
    </row>
    <row r="3313" spans="1:33">
      <c r="A3313" t="s">
        <v>180</v>
      </c>
      <c r="B3313" t="s">
        <v>1</v>
      </c>
      <c r="C3313">
        <v>2004</v>
      </c>
      <c r="D3313">
        <v>0</v>
      </c>
      <c r="E3313">
        <v>4.47</v>
      </c>
      <c r="F3313">
        <v>23944</v>
      </c>
      <c r="G3313">
        <v>4039</v>
      </c>
      <c r="H3313">
        <v>0</v>
      </c>
      <c r="I3313">
        <v>0</v>
      </c>
      <c r="J3313">
        <v>0</v>
      </c>
      <c r="K3313">
        <v>27983</v>
      </c>
      <c r="Z3313" s="24">
        <v>0.15789999999999998</v>
      </c>
      <c r="AA3313" s="23">
        <v>10970</v>
      </c>
      <c r="AB3313" s="23">
        <v>3968</v>
      </c>
      <c r="AC3313" s="23">
        <v>432</v>
      </c>
      <c r="AD3313" s="23">
        <v>218</v>
      </c>
      <c r="AE3313" s="23">
        <v>1764</v>
      </c>
      <c r="AF3313" s="23">
        <v>17352</v>
      </c>
      <c r="AG3313">
        <f t="shared" si="51"/>
        <v>4.7163065800160358E-6</v>
      </c>
    </row>
    <row r="3314" spans="1:33">
      <c r="A3314" t="s">
        <v>180</v>
      </c>
      <c r="B3314" t="s">
        <v>1</v>
      </c>
      <c r="C3314">
        <v>2005</v>
      </c>
      <c r="D3314">
        <v>0</v>
      </c>
      <c r="E3314">
        <v>6.26</v>
      </c>
      <c r="F3314">
        <v>24820</v>
      </c>
      <c r="G3314">
        <v>3867</v>
      </c>
      <c r="H3314">
        <v>0</v>
      </c>
      <c r="I3314">
        <v>0</v>
      </c>
      <c r="J3314">
        <v>0</v>
      </c>
      <c r="K3314">
        <v>28687</v>
      </c>
      <c r="Z3314" s="24">
        <v>0.15909999999999999</v>
      </c>
      <c r="AA3314" s="23">
        <v>2814</v>
      </c>
      <c r="AB3314" s="23">
        <v>227</v>
      </c>
      <c r="AC3314" s="23">
        <v>0</v>
      </c>
      <c r="AD3314" s="23">
        <v>0</v>
      </c>
      <c r="AE3314" s="23">
        <v>29</v>
      </c>
      <c r="AF3314" s="23">
        <v>3070</v>
      </c>
      <c r="AG3314">
        <f t="shared" si="51"/>
        <v>8.3443183498439551E-7</v>
      </c>
    </row>
    <row r="3315" spans="1:33">
      <c r="A3315" t="s">
        <v>180</v>
      </c>
      <c r="B3315" t="s">
        <v>1</v>
      </c>
      <c r="C3315">
        <v>2006</v>
      </c>
      <c r="D3315">
        <v>0</v>
      </c>
      <c r="E3315">
        <v>5.75</v>
      </c>
      <c r="F3315">
        <v>28647</v>
      </c>
      <c r="G3315">
        <v>4336</v>
      </c>
      <c r="H3315">
        <v>0</v>
      </c>
      <c r="I3315">
        <v>0</v>
      </c>
      <c r="J3315">
        <v>0</v>
      </c>
      <c r="K3315">
        <v>32983</v>
      </c>
      <c r="Z3315" s="24">
        <v>0.1593</v>
      </c>
      <c r="AA3315" s="23">
        <v>10304</v>
      </c>
      <c r="AB3315" s="23">
        <v>1445</v>
      </c>
      <c r="AC3315" s="23">
        <v>0</v>
      </c>
      <c r="AD3315" s="23">
        <v>0</v>
      </c>
      <c r="AE3315" s="23">
        <v>0</v>
      </c>
      <c r="AF3315" s="23">
        <v>11749</v>
      </c>
      <c r="AG3315">
        <f t="shared" si="51"/>
        <v>3.1934005306943525E-6</v>
      </c>
    </row>
    <row r="3316" spans="1:33">
      <c r="A3316" t="s">
        <v>181</v>
      </c>
      <c r="B3316" t="s">
        <v>1</v>
      </c>
      <c r="C3316">
        <v>1988</v>
      </c>
      <c r="D3316">
        <v>0</v>
      </c>
      <c r="E3316">
        <v>4.32</v>
      </c>
      <c r="F3316">
        <v>3225572</v>
      </c>
      <c r="G3316">
        <v>2957983</v>
      </c>
      <c r="H3316">
        <v>1467269</v>
      </c>
      <c r="I3316">
        <v>90607</v>
      </c>
      <c r="J3316">
        <v>714488</v>
      </c>
      <c r="K3316">
        <v>8455919</v>
      </c>
      <c r="Z3316" s="24">
        <v>0.1605</v>
      </c>
      <c r="AA3316" s="23">
        <v>29252</v>
      </c>
      <c r="AB3316" s="23">
        <v>5590</v>
      </c>
      <c r="AC3316" s="23">
        <v>7404</v>
      </c>
      <c r="AD3316" s="23">
        <v>349</v>
      </c>
      <c r="AE3316" s="23">
        <v>2236</v>
      </c>
      <c r="AF3316" s="23">
        <v>44831</v>
      </c>
      <c r="AG3316">
        <f t="shared" si="51"/>
        <v>1.2185151007877992E-5</v>
      </c>
    </row>
    <row r="3317" spans="1:33">
      <c r="A3317" t="s">
        <v>181</v>
      </c>
      <c r="B3317" t="s">
        <v>1</v>
      </c>
      <c r="C3317">
        <v>1989</v>
      </c>
      <c r="D3317">
        <v>0</v>
      </c>
      <c r="E3317">
        <v>5.65</v>
      </c>
      <c r="F3317">
        <v>3271220</v>
      </c>
      <c r="G3317">
        <v>3096150</v>
      </c>
      <c r="H3317">
        <v>1503463</v>
      </c>
      <c r="I3317">
        <v>92741</v>
      </c>
      <c r="J3317">
        <v>744583</v>
      </c>
      <c r="K3317">
        <v>8708157</v>
      </c>
      <c r="Z3317" s="24">
        <v>0.16059999999999999</v>
      </c>
      <c r="AA3317" s="23">
        <v>6786</v>
      </c>
      <c r="AB3317" s="23">
        <v>5262</v>
      </c>
      <c r="AC3317" s="23">
        <v>0</v>
      </c>
      <c r="AD3317" s="23">
        <v>0</v>
      </c>
      <c r="AE3317" s="23">
        <v>243</v>
      </c>
      <c r="AF3317" s="23">
        <v>12291</v>
      </c>
      <c r="AG3317">
        <f t="shared" si="51"/>
        <v>3.3407171608446922E-6</v>
      </c>
    </row>
    <row r="3318" spans="1:33">
      <c r="A3318" t="s">
        <v>181</v>
      </c>
      <c r="B3318" t="s">
        <v>1</v>
      </c>
      <c r="C3318">
        <v>1990</v>
      </c>
      <c r="D3318">
        <v>0</v>
      </c>
      <c r="E3318">
        <v>5.53</v>
      </c>
      <c r="F3318">
        <v>3261285</v>
      </c>
      <c r="G3318">
        <v>3289806</v>
      </c>
      <c r="H3318">
        <v>1508585</v>
      </c>
      <c r="I3318">
        <v>94124</v>
      </c>
      <c r="J3318">
        <v>843216</v>
      </c>
      <c r="K3318">
        <v>8997016</v>
      </c>
      <c r="Z3318" s="24">
        <v>0.16289999999999999</v>
      </c>
      <c r="AA3318" s="23">
        <v>3079</v>
      </c>
      <c r="AB3318" s="23">
        <v>1232</v>
      </c>
      <c r="AC3318" s="23">
        <v>2960</v>
      </c>
      <c r="AD3318" s="23">
        <v>0</v>
      </c>
      <c r="AE3318" s="23">
        <v>22</v>
      </c>
      <c r="AF3318" s="23">
        <v>7293</v>
      </c>
      <c r="AG3318">
        <f t="shared" si="51"/>
        <v>1.9822512614140705E-6</v>
      </c>
    </row>
    <row r="3319" spans="1:33">
      <c r="A3319" t="s">
        <v>181</v>
      </c>
      <c r="B3319" t="s">
        <v>1</v>
      </c>
      <c r="C3319">
        <v>1991</v>
      </c>
      <c r="D3319">
        <v>0</v>
      </c>
      <c r="E3319">
        <v>5.43</v>
      </c>
      <c r="F3319">
        <v>3349065</v>
      </c>
      <c r="G3319">
        <v>3301670</v>
      </c>
      <c r="H3319">
        <v>1396395</v>
      </c>
      <c r="I3319">
        <v>93697</v>
      </c>
      <c r="J3319">
        <v>691811</v>
      </c>
      <c r="K3319">
        <v>8832638</v>
      </c>
      <c r="Z3319" s="24">
        <v>0.16289999999999999</v>
      </c>
      <c r="AA3319" s="23">
        <v>47765</v>
      </c>
      <c r="AB3319" s="23">
        <v>12123</v>
      </c>
      <c r="AC3319" s="23">
        <v>0</v>
      </c>
      <c r="AD3319" s="23">
        <v>187</v>
      </c>
      <c r="AE3319" s="23">
        <v>9133</v>
      </c>
      <c r="AF3319" s="23">
        <v>69208</v>
      </c>
      <c r="AG3319">
        <f t="shared" si="51"/>
        <v>1.8810865939934868E-5</v>
      </c>
    </row>
    <row r="3320" spans="1:33">
      <c r="A3320" t="s">
        <v>181</v>
      </c>
      <c r="B3320" t="s">
        <v>1</v>
      </c>
      <c r="C3320">
        <v>1992</v>
      </c>
      <c r="D3320">
        <v>0</v>
      </c>
      <c r="E3320">
        <v>4.4400000000000004</v>
      </c>
      <c r="F3320">
        <v>3068067</v>
      </c>
      <c r="G3320">
        <v>3315871</v>
      </c>
      <c r="H3320">
        <v>1478817</v>
      </c>
      <c r="I3320">
        <v>95799</v>
      </c>
      <c r="J3320">
        <v>803826</v>
      </c>
      <c r="K3320">
        <v>8762380</v>
      </c>
      <c r="Z3320" s="24">
        <v>0.16829999999999998</v>
      </c>
      <c r="AA3320" s="23">
        <v>8639</v>
      </c>
      <c r="AB3320" s="23">
        <v>5928</v>
      </c>
      <c r="AC3320" s="23">
        <v>0</v>
      </c>
      <c r="AD3320" s="23">
        <v>0</v>
      </c>
      <c r="AE3320" s="23">
        <v>0</v>
      </c>
      <c r="AF3320" s="23">
        <v>14567</v>
      </c>
      <c r="AG3320">
        <f t="shared" si="51"/>
        <v>3.9593382867158594E-6</v>
      </c>
    </row>
    <row r="3321" spans="1:33">
      <c r="A3321" t="s">
        <v>181</v>
      </c>
      <c r="B3321" t="s">
        <v>1</v>
      </c>
      <c r="C3321">
        <v>1993</v>
      </c>
      <c r="D3321">
        <v>0</v>
      </c>
      <c r="E3321">
        <v>5.6</v>
      </c>
      <c r="F3321">
        <v>3260890</v>
      </c>
      <c r="G3321">
        <v>3360561</v>
      </c>
      <c r="H3321">
        <v>1420708</v>
      </c>
      <c r="I3321">
        <v>95904</v>
      </c>
      <c r="J3321">
        <v>776825</v>
      </c>
      <c r="K3321">
        <v>8914888</v>
      </c>
      <c r="Z3321" s="24">
        <v>0.16870000000000002</v>
      </c>
      <c r="AA3321" s="23">
        <v>10712</v>
      </c>
      <c r="AB3321" s="23">
        <v>2471</v>
      </c>
      <c r="AC3321" s="23">
        <v>0</v>
      </c>
      <c r="AD3321" s="23">
        <v>207</v>
      </c>
      <c r="AE3321" s="23">
        <v>1960</v>
      </c>
      <c r="AF3321" s="23">
        <v>15350</v>
      </c>
      <c r="AG3321">
        <f t="shared" si="51"/>
        <v>4.1721591749219775E-6</v>
      </c>
    </row>
    <row r="3322" spans="1:33">
      <c r="A3322" t="s">
        <v>181</v>
      </c>
      <c r="B3322" t="s">
        <v>1</v>
      </c>
      <c r="C3322">
        <v>1994</v>
      </c>
      <c r="D3322">
        <v>0</v>
      </c>
      <c r="E3322">
        <v>5.38</v>
      </c>
      <c r="F3322">
        <v>3157205</v>
      </c>
      <c r="G3322">
        <v>3402509</v>
      </c>
      <c r="H3322">
        <v>1376258</v>
      </c>
      <c r="I3322">
        <v>95712</v>
      </c>
      <c r="J3322">
        <v>842355</v>
      </c>
      <c r="K3322">
        <v>8874039</v>
      </c>
      <c r="Z3322" s="24">
        <v>0.16940000000000002</v>
      </c>
      <c r="AA3322" s="23">
        <v>2939</v>
      </c>
      <c r="AB3322" s="23">
        <v>2687</v>
      </c>
      <c r="AC3322" s="23">
        <v>1012</v>
      </c>
      <c r="AD3322" s="23">
        <v>0</v>
      </c>
      <c r="AE3322" s="23">
        <v>0</v>
      </c>
      <c r="AF3322" s="23">
        <v>6638</v>
      </c>
      <c r="AG3322">
        <f t="shared" si="51"/>
        <v>1.8042210164906896E-6</v>
      </c>
    </row>
    <row r="3323" spans="1:33">
      <c r="A3323" t="s">
        <v>181</v>
      </c>
      <c r="B3323" t="s">
        <v>1</v>
      </c>
      <c r="C3323">
        <v>1995</v>
      </c>
      <c r="D3323">
        <v>0</v>
      </c>
      <c r="E3323">
        <v>6.22</v>
      </c>
      <c r="F3323">
        <v>3109816</v>
      </c>
      <c r="G3323">
        <v>3406116</v>
      </c>
      <c r="H3323">
        <v>1359805</v>
      </c>
      <c r="I3323">
        <v>95922</v>
      </c>
      <c r="J3323">
        <v>817170</v>
      </c>
      <c r="K3323">
        <v>8788829</v>
      </c>
      <c r="Z3323" s="24">
        <v>0.16969999999999999</v>
      </c>
      <c r="AA3323" s="23">
        <v>9510</v>
      </c>
      <c r="AB3323" s="23">
        <v>2942</v>
      </c>
      <c r="AC3323" s="23">
        <v>0</v>
      </c>
      <c r="AD3323" s="23">
        <v>7</v>
      </c>
      <c r="AE3323" s="23">
        <v>262</v>
      </c>
      <c r="AF3323" s="23">
        <v>12721</v>
      </c>
      <c r="AG3323">
        <f t="shared" si="51"/>
        <v>3.4575919781226369E-6</v>
      </c>
    </row>
    <row r="3324" spans="1:33">
      <c r="A3324" t="s">
        <v>181</v>
      </c>
      <c r="B3324" t="s">
        <v>1</v>
      </c>
      <c r="C3324">
        <v>1996</v>
      </c>
      <c r="D3324">
        <v>0</v>
      </c>
      <c r="E3324">
        <v>5.68</v>
      </c>
      <c r="F3324">
        <v>3267794</v>
      </c>
      <c r="G3324">
        <v>3506608</v>
      </c>
      <c r="H3324">
        <v>1412509</v>
      </c>
      <c r="I3324">
        <v>96391</v>
      </c>
      <c r="J3324">
        <v>904698</v>
      </c>
      <c r="K3324">
        <v>9188000</v>
      </c>
      <c r="Z3324" s="24">
        <v>0.17030000000000001</v>
      </c>
      <c r="AA3324" s="23">
        <v>8611</v>
      </c>
      <c r="AB3324" s="23">
        <v>6969</v>
      </c>
      <c r="AC3324" s="23">
        <v>0</v>
      </c>
      <c r="AD3324" s="23">
        <v>0</v>
      </c>
      <c r="AE3324" s="23">
        <v>0</v>
      </c>
      <c r="AF3324" s="23">
        <v>15580</v>
      </c>
      <c r="AG3324">
        <f t="shared" si="51"/>
        <v>4.2346736120706458E-6</v>
      </c>
    </row>
    <row r="3325" spans="1:33">
      <c r="A3325" t="s">
        <v>181</v>
      </c>
      <c r="B3325" t="s">
        <v>1</v>
      </c>
      <c r="C3325">
        <v>1997</v>
      </c>
      <c r="D3325">
        <v>0</v>
      </c>
      <c r="E3325">
        <v>5.0999999999999996</v>
      </c>
      <c r="F3325">
        <v>3221824</v>
      </c>
      <c r="G3325">
        <v>3560037</v>
      </c>
      <c r="H3325">
        <v>1474752</v>
      </c>
      <c r="I3325">
        <v>97177</v>
      </c>
      <c r="J3325">
        <v>894097</v>
      </c>
      <c r="K3325">
        <v>9247887</v>
      </c>
      <c r="Z3325" s="24">
        <v>0.1711</v>
      </c>
      <c r="AA3325" s="23">
        <v>136896</v>
      </c>
      <c r="AB3325" s="23">
        <v>65682</v>
      </c>
      <c r="AC3325" s="23">
        <v>15594</v>
      </c>
      <c r="AD3325" s="23">
        <v>1460</v>
      </c>
      <c r="AE3325" s="23">
        <v>18976</v>
      </c>
      <c r="AF3325" s="23">
        <v>238608</v>
      </c>
      <c r="AG3325">
        <f t="shared" si="51"/>
        <v>6.4854107909432135E-5</v>
      </c>
    </row>
    <row r="3326" spans="1:33">
      <c r="A3326" t="s">
        <v>181</v>
      </c>
      <c r="B3326" t="s">
        <v>1</v>
      </c>
      <c r="C3326">
        <v>1998</v>
      </c>
      <c r="D3326">
        <v>0</v>
      </c>
      <c r="E3326">
        <v>4.46</v>
      </c>
      <c r="F3326">
        <v>3153926</v>
      </c>
      <c r="G3326">
        <v>3671337</v>
      </c>
      <c r="H3326">
        <v>1454783</v>
      </c>
      <c r="I3326">
        <v>96364</v>
      </c>
      <c r="J3326">
        <v>922765</v>
      </c>
      <c r="K3326">
        <v>9299175</v>
      </c>
      <c r="Z3326" s="24">
        <v>0.17610000000000001</v>
      </c>
      <c r="AA3326" s="23">
        <v>19846</v>
      </c>
      <c r="AB3326" s="23">
        <v>6685</v>
      </c>
      <c r="AC3326" s="23">
        <v>2432</v>
      </c>
      <c r="AD3326" s="23">
        <v>99</v>
      </c>
      <c r="AE3326" s="23">
        <v>1788</v>
      </c>
      <c r="AF3326" s="23">
        <v>30850</v>
      </c>
      <c r="AG3326">
        <f t="shared" si="51"/>
        <v>8.3850886349409126E-6</v>
      </c>
    </row>
    <row r="3327" spans="1:33">
      <c r="A3327" t="s">
        <v>181</v>
      </c>
      <c r="B3327" t="s">
        <v>1</v>
      </c>
      <c r="C3327">
        <v>1999</v>
      </c>
      <c r="D3327">
        <v>0</v>
      </c>
      <c r="E3327">
        <v>5.28</v>
      </c>
      <c r="F3327">
        <v>3314126</v>
      </c>
      <c r="G3327">
        <v>3742142</v>
      </c>
      <c r="H3327">
        <v>1341721</v>
      </c>
      <c r="I3327">
        <v>95565</v>
      </c>
      <c r="J3327">
        <v>904339</v>
      </c>
      <c r="K3327">
        <v>9397893</v>
      </c>
      <c r="Z3327" s="24">
        <v>0.17829999999999999</v>
      </c>
      <c r="AA3327" s="23">
        <v>169823</v>
      </c>
      <c r="AB3327" s="23">
        <v>81697</v>
      </c>
      <c r="AC3327" s="23">
        <v>20530</v>
      </c>
      <c r="AD3327" s="23">
        <v>1613</v>
      </c>
      <c r="AE3327" s="23">
        <v>17432</v>
      </c>
      <c r="AF3327" s="23">
        <v>291095</v>
      </c>
      <c r="AG3327">
        <f t="shared" si="51"/>
        <v>7.9120174268658831E-5</v>
      </c>
    </row>
    <row r="3328" spans="1:33">
      <c r="A3328" t="s">
        <v>181</v>
      </c>
      <c r="B3328" t="s">
        <v>1</v>
      </c>
      <c r="C3328">
        <v>2000</v>
      </c>
      <c r="D3328">
        <v>0</v>
      </c>
      <c r="E3328">
        <v>4.01</v>
      </c>
      <c r="F3328">
        <v>3260325</v>
      </c>
      <c r="G3328">
        <v>3885959</v>
      </c>
      <c r="H3328">
        <v>1340396</v>
      </c>
      <c r="I3328">
        <v>17450</v>
      </c>
      <c r="J3328">
        <v>956363</v>
      </c>
      <c r="K3328">
        <v>9460493</v>
      </c>
      <c r="Z3328" s="24">
        <v>0.1804</v>
      </c>
      <c r="AA3328" s="23">
        <v>181671</v>
      </c>
      <c r="AB3328" s="23">
        <v>104544</v>
      </c>
      <c r="AC3328" s="23">
        <v>17036</v>
      </c>
      <c r="AD3328" s="23">
        <v>0</v>
      </c>
      <c r="AE3328" s="23">
        <v>0</v>
      </c>
      <c r="AF3328" s="23">
        <v>303251</v>
      </c>
      <c r="AG3328">
        <f t="shared" si="51"/>
        <v>8.2424198172916264E-5</v>
      </c>
    </row>
    <row r="3329" spans="1:33">
      <c r="A3329" t="s">
        <v>181</v>
      </c>
      <c r="B3329" t="s">
        <v>1</v>
      </c>
      <c r="C3329">
        <v>2001</v>
      </c>
      <c r="D3329">
        <v>0</v>
      </c>
      <c r="E3329">
        <v>3.71</v>
      </c>
      <c r="F3329">
        <v>2973916</v>
      </c>
      <c r="G3329">
        <v>3740611</v>
      </c>
      <c r="H3329">
        <v>1173744</v>
      </c>
      <c r="I3329">
        <v>0</v>
      </c>
      <c r="J3329">
        <v>1101900</v>
      </c>
      <c r="K3329">
        <v>8990171</v>
      </c>
      <c r="Z3329" s="24">
        <v>0.1807</v>
      </c>
      <c r="AA3329" s="23">
        <v>558</v>
      </c>
      <c r="AB3329" s="23">
        <v>28</v>
      </c>
      <c r="AC3329" s="23">
        <v>0</v>
      </c>
      <c r="AD3329" s="23">
        <v>0</v>
      </c>
      <c r="AE3329" s="23">
        <v>67</v>
      </c>
      <c r="AF3329" s="23">
        <v>653</v>
      </c>
      <c r="AG3329">
        <f t="shared" si="51"/>
        <v>1.7748664112208802E-7</v>
      </c>
    </row>
    <row r="3330" spans="1:33">
      <c r="A3330" t="s">
        <v>181</v>
      </c>
      <c r="B3330" t="s">
        <v>1</v>
      </c>
      <c r="C3330">
        <v>2002</v>
      </c>
      <c r="D3330">
        <v>0</v>
      </c>
      <c r="E3330">
        <v>3.79</v>
      </c>
      <c r="F3330">
        <v>3073673</v>
      </c>
      <c r="G3330">
        <v>3845912</v>
      </c>
      <c r="H3330">
        <v>1197613</v>
      </c>
      <c r="I3330">
        <v>0</v>
      </c>
      <c r="J3330">
        <v>805932</v>
      </c>
      <c r="K3330">
        <v>8923130</v>
      </c>
      <c r="Z3330" s="24">
        <v>0.1827</v>
      </c>
      <c r="AA3330" s="23">
        <v>535</v>
      </c>
      <c r="AB3330" s="23">
        <v>34</v>
      </c>
      <c r="AC3330" s="23">
        <v>0</v>
      </c>
      <c r="AD3330" s="23">
        <v>0</v>
      </c>
      <c r="AE3330" s="23">
        <v>66</v>
      </c>
      <c r="AF3330" s="23">
        <v>635</v>
      </c>
      <c r="AG3330">
        <f t="shared" si="51"/>
        <v>1.7259420691045313E-7</v>
      </c>
    </row>
    <row r="3331" spans="1:33">
      <c r="A3331" t="s">
        <v>181</v>
      </c>
      <c r="B3331" t="s">
        <v>1</v>
      </c>
      <c r="C3331">
        <v>2003</v>
      </c>
      <c r="D3331">
        <v>0</v>
      </c>
      <c r="E3331">
        <v>3.94</v>
      </c>
      <c r="F3331">
        <v>2942881</v>
      </c>
      <c r="G3331">
        <v>4771046</v>
      </c>
      <c r="H3331">
        <v>1149914</v>
      </c>
      <c r="I3331">
        <v>0</v>
      </c>
      <c r="J3331">
        <v>42103</v>
      </c>
      <c r="K3331">
        <v>8905944</v>
      </c>
      <c r="Z3331" s="24">
        <v>0.185</v>
      </c>
      <c r="AA3331" s="23">
        <v>6499</v>
      </c>
      <c r="AB3331" s="23">
        <v>5907</v>
      </c>
      <c r="AC3331" s="23">
        <v>0</v>
      </c>
      <c r="AD3331" s="23">
        <v>0</v>
      </c>
      <c r="AE3331" s="23">
        <v>0</v>
      </c>
      <c r="AF3331" s="23">
        <v>12406</v>
      </c>
      <c r="AG3331">
        <f t="shared" ref="AG3331:AG3339" si="52">AF3331/AF$3340</f>
        <v>3.3719743794190263E-6</v>
      </c>
    </row>
    <row r="3332" spans="1:33">
      <c r="A3332" t="s">
        <v>181</v>
      </c>
      <c r="B3332" t="s">
        <v>1</v>
      </c>
      <c r="C3332">
        <v>2004</v>
      </c>
      <c r="D3332">
        <v>0</v>
      </c>
      <c r="E3332">
        <v>3.79</v>
      </c>
      <c r="F3332">
        <v>2950653</v>
      </c>
      <c r="G3332">
        <v>4834363</v>
      </c>
      <c r="H3332">
        <v>1193778</v>
      </c>
      <c r="I3332">
        <v>0</v>
      </c>
      <c r="J3332">
        <v>41731</v>
      </c>
      <c r="K3332">
        <v>9020525</v>
      </c>
      <c r="Z3332" s="24">
        <v>0.18510000000000001</v>
      </c>
      <c r="AA3332" s="23">
        <v>10410</v>
      </c>
      <c r="AB3332" s="23">
        <v>2417</v>
      </c>
      <c r="AC3332" s="23">
        <v>0</v>
      </c>
      <c r="AD3332" s="23">
        <v>205</v>
      </c>
      <c r="AE3332" s="23">
        <v>1858</v>
      </c>
      <c r="AF3332" s="23">
        <v>14890</v>
      </c>
      <c r="AG3332">
        <f t="shared" si="52"/>
        <v>4.047130300624641E-6</v>
      </c>
    </row>
    <row r="3333" spans="1:33">
      <c r="A3333" t="s">
        <v>181</v>
      </c>
      <c r="B3333" t="s">
        <v>1</v>
      </c>
      <c r="C3333">
        <v>2005</v>
      </c>
      <c r="D3333">
        <v>0</v>
      </c>
      <c r="E3333">
        <v>4.2300000000000004</v>
      </c>
      <c r="F3333">
        <v>2948779</v>
      </c>
      <c r="G3333">
        <v>5002047</v>
      </c>
      <c r="H3333">
        <v>1209818</v>
      </c>
      <c r="I3333">
        <v>0</v>
      </c>
      <c r="J3333">
        <v>822</v>
      </c>
      <c r="K3333">
        <v>9161466</v>
      </c>
      <c r="Z3333" s="24">
        <v>0.1867</v>
      </c>
      <c r="AA3333" s="23">
        <v>7312</v>
      </c>
      <c r="AB3333" s="23">
        <v>10267</v>
      </c>
      <c r="AC3333" s="23">
        <v>0</v>
      </c>
      <c r="AD3333" s="23">
        <v>79</v>
      </c>
      <c r="AE3333" s="23">
        <v>0</v>
      </c>
      <c r="AF3333" s="23">
        <v>17658</v>
      </c>
      <c r="AG3333">
        <f t="shared" si="52"/>
        <v>4.7994779616138291E-6</v>
      </c>
    </row>
    <row r="3334" spans="1:33">
      <c r="A3334" t="s">
        <v>181</v>
      </c>
      <c r="B3334" t="s">
        <v>1</v>
      </c>
      <c r="C3334">
        <v>2006</v>
      </c>
      <c r="D3334">
        <v>0</v>
      </c>
      <c r="E3334">
        <v>3.83</v>
      </c>
      <c r="F3334">
        <v>3060651</v>
      </c>
      <c r="G3334">
        <v>5052063</v>
      </c>
      <c r="H3334">
        <v>1341505</v>
      </c>
      <c r="I3334">
        <v>0</v>
      </c>
      <c r="J3334">
        <v>286</v>
      </c>
      <c r="K3334">
        <v>9454505</v>
      </c>
      <c r="Z3334" s="24">
        <v>0.18710000000000002</v>
      </c>
      <c r="AA3334" s="23">
        <v>992</v>
      </c>
      <c r="AB3334" s="23">
        <v>156</v>
      </c>
      <c r="AC3334" s="23">
        <v>152</v>
      </c>
      <c r="AD3334" s="23">
        <v>0</v>
      </c>
      <c r="AE3334" s="23">
        <v>0</v>
      </c>
      <c r="AF3334" s="23">
        <v>1300</v>
      </c>
      <c r="AG3334">
        <f t="shared" si="52"/>
        <v>3.5334247084029774E-7</v>
      </c>
    </row>
    <row r="3335" spans="1:33">
      <c r="A3335" t="s">
        <v>182</v>
      </c>
      <c r="B3335" t="s">
        <v>1</v>
      </c>
      <c r="C3335">
        <v>1988</v>
      </c>
      <c r="D3335">
        <v>0</v>
      </c>
      <c r="E3335">
        <v>8.83</v>
      </c>
      <c r="F3335">
        <v>1413012</v>
      </c>
      <c r="G3335">
        <v>1826432</v>
      </c>
      <c r="H3335">
        <v>1274462</v>
      </c>
      <c r="I3335">
        <v>10950</v>
      </c>
      <c r="J3335">
        <v>0</v>
      </c>
      <c r="K3335">
        <v>4524856</v>
      </c>
      <c r="Z3335" s="24">
        <v>0.192</v>
      </c>
      <c r="AA3335" s="23">
        <v>558</v>
      </c>
      <c r="AB3335" s="23">
        <v>0</v>
      </c>
      <c r="AC3335" s="23">
        <v>0</v>
      </c>
      <c r="AD3335" s="23">
        <v>0</v>
      </c>
      <c r="AE3335" s="23">
        <v>0</v>
      </c>
      <c r="AF3335" s="23">
        <v>558</v>
      </c>
      <c r="AG3335">
        <f t="shared" si="52"/>
        <v>1.5166546056068166E-7</v>
      </c>
    </row>
    <row r="3336" spans="1:33">
      <c r="A3336" t="s">
        <v>182</v>
      </c>
      <c r="B3336" t="s">
        <v>1</v>
      </c>
      <c r="C3336">
        <v>1989</v>
      </c>
      <c r="D3336">
        <v>0</v>
      </c>
      <c r="E3336">
        <v>7.29</v>
      </c>
      <c r="F3336">
        <v>1467255</v>
      </c>
      <c r="G3336">
        <v>1880354</v>
      </c>
      <c r="H3336">
        <v>1762451</v>
      </c>
      <c r="I3336">
        <v>10979</v>
      </c>
      <c r="J3336">
        <v>0</v>
      </c>
      <c r="K3336">
        <v>5121039</v>
      </c>
      <c r="Z3336" s="24">
        <v>0.19510000000000002</v>
      </c>
      <c r="AA3336" s="23">
        <v>882</v>
      </c>
      <c r="AB3336" s="23">
        <v>268</v>
      </c>
      <c r="AC3336" s="23">
        <v>36</v>
      </c>
      <c r="AD3336" s="23">
        <v>0</v>
      </c>
      <c r="AE3336" s="23">
        <v>0</v>
      </c>
      <c r="AF3336" s="23">
        <v>1186</v>
      </c>
      <c r="AG3336">
        <f t="shared" si="52"/>
        <v>3.223570541666101E-7</v>
      </c>
    </row>
    <row r="3337" spans="1:33">
      <c r="A3337" t="s">
        <v>182</v>
      </c>
      <c r="B3337" t="s">
        <v>1</v>
      </c>
      <c r="C3337">
        <v>1990</v>
      </c>
      <c r="D3337">
        <v>0</v>
      </c>
      <c r="E3337">
        <v>7.17</v>
      </c>
      <c r="F3337">
        <v>1506122</v>
      </c>
      <c r="G3337">
        <v>1952139</v>
      </c>
      <c r="H3337">
        <v>2053468</v>
      </c>
      <c r="I3337">
        <v>10683</v>
      </c>
      <c r="J3337">
        <v>0</v>
      </c>
      <c r="K3337">
        <v>5522412</v>
      </c>
      <c r="Z3337" s="24">
        <v>0.19739999999999999</v>
      </c>
      <c r="AA3337" s="23">
        <v>2378</v>
      </c>
      <c r="AB3337" s="23">
        <v>127</v>
      </c>
      <c r="AC3337" s="23">
        <v>0</v>
      </c>
      <c r="AD3337" s="23">
        <v>0</v>
      </c>
      <c r="AE3337" s="23">
        <v>16</v>
      </c>
      <c r="AF3337" s="23">
        <v>2521</v>
      </c>
      <c r="AG3337">
        <f t="shared" si="52"/>
        <v>6.8521259152953128E-7</v>
      </c>
    </row>
    <row r="3338" spans="1:33">
      <c r="A3338" t="s">
        <v>182</v>
      </c>
      <c r="B3338" t="s">
        <v>1</v>
      </c>
      <c r="C3338">
        <v>1991</v>
      </c>
      <c r="D3338">
        <v>0</v>
      </c>
      <c r="E3338">
        <v>7.26</v>
      </c>
      <c r="F3338">
        <v>1559611</v>
      </c>
      <c r="G3338">
        <v>2001529</v>
      </c>
      <c r="H3338">
        <v>2072331</v>
      </c>
      <c r="I3338">
        <v>10786</v>
      </c>
      <c r="J3338">
        <v>0</v>
      </c>
      <c r="K3338">
        <v>5644257</v>
      </c>
      <c r="Z3338" s="24">
        <v>0.1996</v>
      </c>
      <c r="AA3338" s="23">
        <v>8670</v>
      </c>
      <c r="AB3338" s="23">
        <v>7370</v>
      </c>
      <c r="AC3338" s="23">
        <v>0</v>
      </c>
      <c r="AD3338" s="23">
        <v>0</v>
      </c>
      <c r="AE3338" s="23">
        <v>0</v>
      </c>
      <c r="AF3338" s="23">
        <v>16040</v>
      </c>
      <c r="AG3338">
        <f t="shared" si="52"/>
        <v>4.3597024863679815E-6</v>
      </c>
    </row>
    <row r="3339" spans="1:33">
      <c r="A3339" t="s">
        <v>182</v>
      </c>
      <c r="B3339" t="s">
        <v>1</v>
      </c>
      <c r="C3339">
        <v>1992</v>
      </c>
      <c r="D3339">
        <v>0</v>
      </c>
      <c r="E3339">
        <v>7.36</v>
      </c>
      <c r="F3339">
        <v>1571350</v>
      </c>
      <c r="G3339">
        <v>2077857</v>
      </c>
      <c r="H3339">
        <v>2395375</v>
      </c>
      <c r="I3339">
        <v>10936</v>
      </c>
      <c r="J3339">
        <v>0</v>
      </c>
      <c r="K3339">
        <v>6055518</v>
      </c>
      <c r="Z3339" s="24">
        <v>0.19989999999999999</v>
      </c>
      <c r="AA3339" s="23">
        <v>8994</v>
      </c>
      <c r="AB3339" s="23">
        <v>11454</v>
      </c>
      <c r="AC3339" s="23">
        <v>246</v>
      </c>
      <c r="AD3339" s="23">
        <v>0</v>
      </c>
      <c r="AE3339" s="23">
        <v>0</v>
      </c>
      <c r="AF3339" s="23">
        <v>20694</v>
      </c>
      <c r="AG3339">
        <f t="shared" si="52"/>
        <v>5.6246685319762478E-6</v>
      </c>
    </row>
    <row r="3340" spans="1:33">
      <c r="A3340" t="s">
        <v>182</v>
      </c>
      <c r="B3340" t="s">
        <v>1</v>
      </c>
      <c r="C3340">
        <v>1993</v>
      </c>
      <c r="D3340">
        <v>0</v>
      </c>
      <c r="E3340">
        <v>6.29</v>
      </c>
      <c r="F3340">
        <v>1647766</v>
      </c>
      <c r="G3340">
        <v>2082615</v>
      </c>
      <c r="H3340">
        <v>2574137</v>
      </c>
      <c r="I3340">
        <v>11094</v>
      </c>
      <c r="J3340">
        <v>0</v>
      </c>
      <c r="K3340">
        <v>6315612</v>
      </c>
      <c r="AF3340">
        <f>SUM(AF2:AF3339)</f>
        <v>3679150137</v>
      </c>
    </row>
    <row r="3341" spans="1:33">
      <c r="A3341" t="s">
        <v>182</v>
      </c>
      <c r="B3341" t="s">
        <v>1</v>
      </c>
      <c r="C3341">
        <v>1994</v>
      </c>
      <c r="D3341">
        <v>0</v>
      </c>
      <c r="E3341">
        <v>7.36</v>
      </c>
      <c r="F3341">
        <v>1701260</v>
      </c>
      <c r="G3341">
        <v>2208419</v>
      </c>
      <c r="H3341">
        <v>2657828</v>
      </c>
      <c r="I3341">
        <v>11188</v>
      </c>
      <c r="J3341">
        <v>0</v>
      </c>
      <c r="K3341">
        <v>6578695</v>
      </c>
    </row>
    <row r="3342" spans="1:33">
      <c r="A3342" t="s">
        <v>182</v>
      </c>
      <c r="B3342" t="s">
        <v>1</v>
      </c>
      <c r="C3342">
        <v>1995</v>
      </c>
      <c r="D3342">
        <v>0</v>
      </c>
      <c r="E3342">
        <v>5.67</v>
      </c>
      <c r="F3342">
        <v>1704181</v>
      </c>
      <c r="G3342">
        <v>2245676</v>
      </c>
      <c r="H3342">
        <v>2836263</v>
      </c>
      <c r="I3342">
        <v>11407</v>
      </c>
      <c r="J3342">
        <v>0</v>
      </c>
      <c r="K3342">
        <v>6797527</v>
      </c>
      <c r="Y3342" t="s">
        <v>381</v>
      </c>
      <c r="Z3342" s="36">
        <f>MEDIAN(Z2:Z3339)</f>
        <v>5.9500000000000004E-2</v>
      </c>
    </row>
    <row r="3343" spans="1:33">
      <c r="A3343" t="s">
        <v>182</v>
      </c>
      <c r="B3343" t="s">
        <v>1</v>
      </c>
      <c r="C3343">
        <v>1996</v>
      </c>
      <c r="D3343">
        <v>0</v>
      </c>
      <c r="E3343">
        <v>5.79</v>
      </c>
      <c r="F3343">
        <v>1796058</v>
      </c>
      <c r="G3343">
        <v>2390188</v>
      </c>
      <c r="H3343">
        <v>2951298</v>
      </c>
      <c r="I3343">
        <v>11570</v>
      </c>
      <c r="J3343">
        <v>0</v>
      </c>
      <c r="K3343">
        <v>7149114</v>
      </c>
      <c r="Y3343" t="s">
        <v>382</v>
      </c>
      <c r="Z3343" s="36">
        <f>SUMPRODUCT(Z2:Z3339,AG2:AG3339)</f>
        <v>5.3534731453580765E-2</v>
      </c>
    </row>
    <row r="3344" spans="1:33">
      <c r="A3344" t="s">
        <v>182</v>
      </c>
      <c r="B3344" t="s">
        <v>1</v>
      </c>
      <c r="C3344">
        <v>1997</v>
      </c>
      <c r="D3344">
        <v>0</v>
      </c>
      <c r="E3344">
        <v>5.97</v>
      </c>
      <c r="F3344">
        <v>1842968</v>
      </c>
      <c r="G3344">
        <v>2459809</v>
      </c>
      <c r="H3344">
        <v>3441022</v>
      </c>
      <c r="I3344">
        <v>11993</v>
      </c>
      <c r="J3344">
        <v>0</v>
      </c>
      <c r="K3344">
        <v>7755792</v>
      </c>
    </row>
    <row r="3345" spans="1:11">
      <c r="A3345" t="s">
        <v>182</v>
      </c>
      <c r="B3345" t="s">
        <v>1</v>
      </c>
      <c r="C3345">
        <v>1998</v>
      </c>
      <c r="D3345">
        <v>0</v>
      </c>
      <c r="E3345">
        <v>5.66</v>
      </c>
      <c r="F3345">
        <v>1944650</v>
      </c>
      <c r="G3345">
        <v>2509584</v>
      </c>
      <c r="H3345">
        <v>3759481</v>
      </c>
      <c r="I3345">
        <v>12401</v>
      </c>
      <c r="J3345">
        <v>0</v>
      </c>
      <c r="K3345">
        <v>8226116</v>
      </c>
    </row>
    <row r="3346" spans="1:11">
      <c r="A3346" t="s">
        <v>182</v>
      </c>
      <c r="B3346" t="s">
        <v>1</v>
      </c>
      <c r="C3346">
        <v>1999</v>
      </c>
      <c r="D3346">
        <v>0</v>
      </c>
      <c r="E3346">
        <v>5.41</v>
      </c>
      <c r="F3346">
        <v>1971825</v>
      </c>
      <c r="G3346">
        <v>2659750</v>
      </c>
      <c r="H3346">
        <v>3787906</v>
      </c>
      <c r="I3346">
        <v>12985</v>
      </c>
      <c r="J3346">
        <v>0</v>
      </c>
      <c r="K3346">
        <v>8432466</v>
      </c>
    </row>
    <row r="3347" spans="1:11">
      <c r="A3347" t="s">
        <v>182</v>
      </c>
      <c r="B3347" t="s">
        <v>1</v>
      </c>
      <c r="C3347">
        <v>2000</v>
      </c>
      <c r="D3347">
        <v>0</v>
      </c>
      <c r="E3347">
        <v>5.08</v>
      </c>
      <c r="F3347">
        <v>2042704</v>
      </c>
      <c r="G3347">
        <v>2782368</v>
      </c>
      <c r="H3347">
        <v>3982260</v>
      </c>
      <c r="I3347">
        <v>13333</v>
      </c>
      <c r="J3347">
        <v>0</v>
      </c>
      <c r="K3347">
        <v>8820665</v>
      </c>
    </row>
    <row r="3348" spans="1:11">
      <c r="A3348" t="s">
        <v>182</v>
      </c>
      <c r="B3348" t="s">
        <v>1</v>
      </c>
      <c r="C3348">
        <v>2001</v>
      </c>
      <c r="D3348">
        <v>0</v>
      </c>
      <c r="E3348">
        <v>5.15</v>
      </c>
      <c r="F3348">
        <v>2069140</v>
      </c>
      <c r="G3348">
        <v>2812729</v>
      </c>
      <c r="H3348">
        <v>3847302</v>
      </c>
      <c r="I3348">
        <v>0</v>
      </c>
      <c r="J3348">
        <v>11963</v>
      </c>
      <c r="K3348">
        <v>8741134</v>
      </c>
    </row>
    <row r="3349" spans="1:11">
      <c r="A3349" t="s">
        <v>182</v>
      </c>
      <c r="B3349" t="s">
        <v>1</v>
      </c>
      <c r="C3349">
        <v>2002</v>
      </c>
      <c r="D3349">
        <v>0</v>
      </c>
      <c r="E3349">
        <v>4.82</v>
      </c>
      <c r="F3349">
        <v>2107673</v>
      </c>
      <c r="G3349">
        <v>2841254</v>
      </c>
      <c r="H3349">
        <v>3742368</v>
      </c>
      <c r="I3349">
        <v>0</v>
      </c>
      <c r="J3349">
        <v>12606</v>
      </c>
      <c r="K3349">
        <v>8703901</v>
      </c>
    </row>
    <row r="3350" spans="1:11">
      <c r="A3350" t="s">
        <v>182</v>
      </c>
      <c r="B3350" t="s">
        <v>1</v>
      </c>
      <c r="C3350">
        <v>2003</v>
      </c>
      <c r="D3350">
        <v>0</v>
      </c>
      <c r="E3350">
        <v>4.79</v>
      </c>
      <c r="F3350">
        <v>2211829</v>
      </c>
      <c r="G3350">
        <v>2911788</v>
      </c>
      <c r="H3350">
        <v>3791721</v>
      </c>
      <c r="I3350">
        <v>0</v>
      </c>
      <c r="J3350">
        <v>0</v>
      </c>
      <c r="K3350">
        <v>8915338</v>
      </c>
    </row>
    <row r="3351" spans="1:11">
      <c r="A3351" t="s">
        <v>182</v>
      </c>
      <c r="B3351" t="s">
        <v>1</v>
      </c>
      <c r="C3351">
        <v>2004</v>
      </c>
      <c r="D3351">
        <v>0</v>
      </c>
      <c r="E3351">
        <v>5.9</v>
      </c>
      <c r="F3351">
        <v>2295944</v>
      </c>
      <c r="G3351">
        <v>2994610</v>
      </c>
      <c r="H3351">
        <v>3867605</v>
      </c>
      <c r="I3351">
        <v>0</v>
      </c>
      <c r="J3351">
        <v>0</v>
      </c>
      <c r="K3351">
        <v>9158159</v>
      </c>
    </row>
    <row r="3352" spans="1:11">
      <c r="A3352" t="s">
        <v>182</v>
      </c>
      <c r="B3352" t="s">
        <v>1</v>
      </c>
      <c r="C3352">
        <v>2005</v>
      </c>
      <c r="D3352">
        <v>0</v>
      </c>
      <c r="E3352">
        <v>4.3</v>
      </c>
      <c r="F3352">
        <v>2381388</v>
      </c>
      <c r="G3352">
        <v>3028908</v>
      </c>
      <c r="H3352">
        <v>3838892</v>
      </c>
      <c r="I3352">
        <v>0</v>
      </c>
      <c r="J3352">
        <v>0</v>
      </c>
      <c r="K3352">
        <v>9249188</v>
      </c>
    </row>
    <row r="3353" spans="1:11">
      <c r="A3353" t="s">
        <v>182</v>
      </c>
      <c r="B3353" t="s">
        <v>1</v>
      </c>
      <c r="C3353">
        <v>2006</v>
      </c>
      <c r="D3353">
        <v>0</v>
      </c>
      <c r="E3353">
        <v>5.39</v>
      </c>
      <c r="F3353">
        <v>2480681</v>
      </c>
      <c r="G3353">
        <v>3148215</v>
      </c>
      <c r="H3353">
        <v>3097342</v>
      </c>
      <c r="I3353">
        <v>0</v>
      </c>
      <c r="J3353">
        <v>0</v>
      </c>
      <c r="K3353">
        <v>8726238</v>
      </c>
    </row>
    <row r="3354" spans="1:11">
      <c r="A3354" t="s">
        <v>183</v>
      </c>
      <c r="B3354" t="s">
        <v>1</v>
      </c>
      <c r="C3354">
        <v>1988</v>
      </c>
      <c r="D3354">
        <v>0</v>
      </c>
      <c r="E3354">
        <v>5.68</v>
      </c>
      <c r="F3354">
        <v>12299</v>
      </c>
      <c r="G3354">
        <v>8577</v>
      </c>
      <c r="H3354">
        <v>1105</v>
      </c>
      <c r="I3354">
        <v>0</v>
      </c>
      <c r="J3354">
        <v>18</v>
      </c>
      <c r="K3354">
        <v>21999</v>
      </c>
    </row>
    <row r="3355" spans="1:11">
      <c r="A3355" t="s">
        <v>183</v>
      </c>
      <c r="B3355" t="s">
        <v>1</v>
      </c>
      <c r="C3355">
        <v>1989</v>
      </c>
      <c r="D3355">
        <v>0</v>
      </c>
      <c r="E3355">
        <v>5.85</v>
      </c>
      <c r="F3355">
        <v>12569</v>
      </c>
      <c r="G3355">
        <v>8786</v>
      </c>
      <c r="H3355">
        <v>892</v>
      </c>
      <c r="I3355">
        <v>0</v>
      </c>
      <c r="J3355">
        <v>0</v>
      </c>
      <c r="K3355">
        <v>22247</v>
      </c>
    </row>
    <row r="3356" spans="1:11">
      <c r="A3356" t="s">
        <v>183</v>
      </c>
      <c r="B3356" t="s">
        <v>1</v>
      </c>
      <c r="C3356">
        <v>1990</v>
      </c>
      <c r="D3356">
        <v>0</v>
      </c>
      <c r="E3356">
        <v>7.44</v>
      </c>
      <c r="F3356">
        <v>12242</v>
      </c>
      <c r="G3356">
        <v>8141</v>
      </c>
      <c r="H3356">
        <v>902</v>
      </c>
      <c r="I3356">
        <v>0</v>
      </c>
      <c r="J3356">
        <v>0</v>
      </c>
      <c r="K3356">
        <v>21285</v>
      </c>
    </row>
    <row r="3357" spans="1:11">
      <c r="A3357" t="s">
        <v>183</v>
      </c>
      <c r="B3357" t="s">
        <v>1</v>
      </c>
      <c r="C3357">
        <v>1991</v>
      </c>
      <c r="D3357">
        <v>0</v>
      </c>
      <c r="E3357">
        <v>10.210000000000001</v>
      </c>
      <c r="F3357">
        <v>12469</v>
      </c>
      <c r="G3357">
        <v>8011</v>
      </c>
      <c r="H3357">
        <v>354</v>
      </c>
      <c r="I3357">
        <v>0</v>
      </c>
      <c r="J3357">
        <v>0</v>
      </c>
      <c r="K3357">
        <v>20834</v>
      </c>
    </row>
    <row r="3358" spans="1:11">
      <c r="A3358" t="s">
        <v>183</v>
      </c>
      <c r="B3358" t="s">
        <v>1</v>
      </c>
      <c r="C3358">
        <v>1992</v>
      </c>
      <c r="D3358">
        <v>0</v>
      </c>
      <c r="E3358">
        <v>8.7200000000000006</v>
      </c>
      <c r="F3358">
        <v>12415</v>
      </c>
      <c r="G3358">
        <v>8496</v>
      </c>
      <c r="H3358">
        <v>280</v>
      </c>
      <c r="I3358">
        <v>0</v>
      </c>
      <c r="J3358">
        <v>0</v>
      </c>
      <c r="K3358">
        <v>21191</v>
      </c>
    </row>
    <row r="3359" spans="1:11">
      <c r="A3359" t="s">
        <v>183</v>
      </c>
      <c r="B3359" t="s">
        <v>1</v>
      </c>
      <c r="C3359">
        <v>1993</v>
      </c>
      <c r="D3359">
        <v>0</v>
      </c>
      <c r="E3359">
        <v>6.86</v>
      </c>
      <c r="F3359">
        <v>13248</v>
      </c>
      <c r="G3359">
        <v>8806</v>
      </c>
      <c r="H3359">
        <v>333</v>
      </c>
      <c r="I3359">
        <v>0</v>
      </c>
      <c r="J3359">
        <v>1</v>
      </c>
      <c r="K3359">
        <v>22388</v>
      </c>
    </row>
    <row r="3360" spans="1:11">
      <c r="A3360" t="s">
        <v>183</v>
      </c>
      <c r="B3360" t="s">
        <v>1</v>
      </c>
      <c r="C3360">
        <v>1994</v>
      </c>
      <c r="D3360">
        <v>0</v>
      </c>
      <c r="E3360">
        <v>4.7300000000000004</v>
      </c>
      <c r="F3360">
        <v>12743</v>
      </c>
      <c r="G3360">
        <v>9511</v>
      </c>
      <c r="H3360">
        <v>434</v>
      </c>
      <c r="I3360">
        <v>0</v>
      </c>
      <c r="J3360">
        <v>2</v>
      </c>
      <c r="K3360">
        <v>22690</v>
      </c>
    </row>
    <row r="3361" spans="1:11">
      <c r="A3361" t="s">
        <v>183</v>
      </c>
      <c r="B3361" t="s">
        <v>1</v>
      </c>
      <c r="C3361">
        <v>1995</v>
      </c>
      <c r="D3361">
        <v>0</v>
      </c>
      <c r="E3361">
        <v>3.47</v>
      </c>
      <c r="F3361">
        <v>12588</v>
      </c>
      <c r="G3361">
        <v>9053</v>
      </c>
      <c r="H3361">
        <v>579</v>
      </c>
      <c r="I3361">
        <v>0</v>
      </c>
      <c r="J3361">
        <v>1079</v>
      </c>
      <c r="K3361">
        <v>23299</v>
      </c>
    </row>
    <row r="3362" spans="1:11">
      <c r="A3362" t="s">
        <v>183</v>
      </c>
      <c r="B3362" t="s">
        <v>1</v>
      </c>
      <c r="C3362">
        <v>1996</v>
      </c>
      <c r="D3362">
        <v>0</v>
      </c>
      <c r="E3362">
        <v>3.96</v>
      </c>
      <c r="F3362">
        <v>12789</v>
      </c>
      <c r="G3362">
        <v>9463</v>
      </c>
      <c r="H3362">
        <v>1015</v>
      </c>
      <c r="I3362">
        <v>194</v>
      </c>
      <c r="J3362">
        <v>0</v>
      </c>
      <c r="K3362">
        <v>23461</v>
      </c>
    </row>
    <row r="3363" spans="1:11">
      <c r="A3363" t="s">
        <v>183</v>
      </c>
      <c r="B3363" t="s">
        <v>1</v>
      </c>
      <c r="C3363">
        <v>1997</v>
      </c>
      <c r="D3363">
        <v>0</v>
      </c>
      <c r="E3363">
        <v>0.92</v>
      </c>
      <c r="F3363">
        <v>12625</v>
      </c>
      <c r="G3363">
        <v>11872</v>
      </c>
      <c r="H3363">
        <v>665</v>
      </c>
      <c r="I3363">
        <v>194</v>
      </c>
      <c r="J3363">
        <v>0</v>
      </c>
      <c r="K3363">
        <v>25356</v>
      </c>
    </row>
    <row r="3364" spans="1:11">
      <c r="A3364" t="s">
        <v>183</v>
      </c>
      <c r="B3364" t="s">
        <v>1</v>
      </c>
      <c r="C3364">
        <v>1998</v>
      </c>
      <c r="D3364">
        <v>0</v>
      </c>
      <c r="E3364">
        <v>1.01</v>
      </c>
      <c r="F3364">
        <v>12596</v>
      </c>
      <c r="G3364">
        <v>10066</v>
      </c>
      <c r="H3364">
        <v>544</v>
      </c>
      <c r="I3364">
        <v>194</v>
      </c>
      <c r="J3364">
        <v>0</v>
      </c>
      <c r="K3364">
        <v>23400</v>
      </c>
    </row>
    <row r="3365" spans="1:11">
      <c r="A3365" t="s">
        <v>183</v>
      </c>
      <c r="B3365" t="s">
        <v>1</v>
      </c>
      <c r="C3365">
        <v>1999</v>
      </c>
      <c r="D3365">
        <v>0</v>
      </c>
      <c r="E3365">
        <v>6.3</v>
      </c>
      <c r="F3365">
        <v>12223</v>
      </c>
      <c r="G3365">
        <v>9564</v>
      </c>
      <c r="H3365">
        <v>384</v>
      </c>
      <c r="I3365">
        <v>0</v>
      </c>
      <c r="J3365">
        <v>0</v>
      </c>
      <c r="K3365">
        <v>22171</v>
      </c>
    </row>
    <row r="3366" spans="1:11">
      <c r="A3366" t="s">
        <v>183</v>
      </c>
      <c r="B3366" t="s">
        <v>1</v>
      </c>
      <c r="C3366">
        <v>2000</v>
      </c>
      <c r="D3366">
        <v>0</v>
      </c>
      <c r="E3366">
        <v>8.76</v>
      </c>
      <c r="F3366">
        <v>12886</v>
      </c>
      <c r="G3366">
        <v>9734</v>
      </c>
      <c r="H3366">
        <v>340</v>
      </c>
      <c r="I3366">
        <v>0</v>
      </c>
      <c r="J3366">
        <v>0</v>
      </c>
      <c r="K3366">
        <v>22960</v>
      </c>
    </row>
    <row r="3367" spans="1:11">
      <c r="A3367" t="s">
        <v>183</v>
      </c>
      <c r="B3367" t="s">
        <v>1</v>
      </c>
      <c r="C3367">
        <v>2001</v>
      </c>
      <c r="D3367">
        <v>0</v>
      </c>
      <c r="E3367">
        <v>0.38</v>
      </c>
      <c r="F3367">
        <v>12893</v>
      </c>
      <c r="G3367">
        <v>10176</v>
      </c>
      <c r="H3367">
        <v>309</v>
      </c>
      <c r="I3367">
        <v>0</v>
      </c>
      <c r="J3367">
        <v>0</v>
      </c>
      <c r="K3367">
        <v>23378</v>
      </c>
    </row>
    <row r="3368" spans="1:11">
      <c r="A3368" t="s">
        <v>183</v>
      </c>
      <c r="B3368" t="s">
        <v>1</v>
      </c>
      <c r="C3368">
        <v>2002</v>
      </c>
      <c r="D3368">
        <v>0</v>
      </c>
      <c r="E3368">
        <v>7.72</v>
      </c>
      <c r="F3368">
        <v>12509</v>
      </c>
      <c r="G3368">
        <v>10373</v>
      </c>
      <c r="H3368">
        <v>249</v>
      </c>
      <c r="I3368">
        <v>0</v>
      </c>
      <c r="J3368">
        <v>0</v>
      </c>
      <c r="K3368">
        <v>23131</v>
      </c>
    </row>
    <row r="3369" spans="1:11">
      <c r="A3369" t="s">
        <v>183</v>
      </c>
      <c r="B3369" t="s">
        <v>1</v>
      </c>
      <c r="C3369">
        <v>2003</v>
      </c>
      <c r="D3369">
        <v>0</v>
      </c>
      <c r="E3369">
        <v>6.49</v>
      </c>
      <c r="F3369">
        <v>12346</v>
      </c>
      <c r="G3369">
        <v>10589</v>
      </c>
      <c r="H3369">
        <v>178</v>
      </c>
      <c r="I3369">
        <v>0</v>
      </c>
      <c r="J3369">
        <v>0</v>
      </c>
      <c r="K3369">
        <v>23113</v>
      </c>
    </row>
    <row r="3370" spans="1:11">
      <c r="A3370" t="s">
        <v>183</v>
      </c>
      <c r="B3370" t="s">
        <v>1</v>
      </c>
      <c r="C3370">
        <v>2004</v>
      </c>
      <c r="D3370">
        <v>0</v>
      </c>
      <c r="E3370">
        <v>6.33</v>
      </c>
      <c r="F3370">
        <v>12325</v>
      </c>
      <c r="G3370">
        <v>11015</v>
      </c>
      <c r="H3370">
        <v>260</v>
      </c>
      <c r="I3370">
        <v>0</v>
      </c>
      <c r="J3370">
        <v>0</v>
      </c>
      <c r="K3370">
        <v>23600</v>
      </c>
    </row>
    <row r="3371" spans="1:11">
      <c r="A3371" t="s">
        <v>183</v>
      </c>
      <c r="B3371" t="s">
        <v>1</v>
      </c>
      <c r="C3371">
        <v>2005</v>
      </c>
      <c r="D3371">
        <v>0</v>
      </c>
      <c r="E3371">
        <v>2.13</v>
      </c>
      <c r="F3371">
        <v>12349</v>
      </c>
      <c r="G3371">
        <v>10598</v>
      </c>
      <c r="H3371">
        <v>262</v>
      </c>
      <c r="I3371">
        <v>0</v>
      </c>
      <c r="J3371">
        <v>0</v>
      </c>
      <c r="K3371">
        <v>23209</v>
      </c>
    </row>
    <row r="3372" spans="1:11">
      <c r="A3372" t="s">
        <v>183</v>
      </c>
      <c r="B3372" t="s">
        <v>1</v>
      </c>
      <c r="C3372">
        <v>2006</v>
      </c>
      <c r="D3372">
        <v>0</v>
      </c>
      <c r="E3372">
        <v>2.94</v>
      </c>
      <c r="F3372">
        <v>12198</v>
      </c>
      <c r="G3372">
        <v>10651</v>
      </c>
      <c r="H3372">
        <v>173</v>
      </c>
      <c r="I3372">
        <v>0</v>
      </c>
      <c r="J3372">
        <v>0</v>
      </c>
      <c r="K3372">
        <v>23022</v>
      </c>
    </row>
    <row r="3373" spans="1:11">
      <c r="A3373" t="s">
        <v>184</v>
      </c>
      <c r="B3373" t="s">
        <v>1</v>
      </c>
      <c r="C3373">
        <v>1988</v>
      </c>
      <c r="D3373">
        <v>0</v>
      </c>
      <c r="E3373">
        <v>11.42</v>
      </c>
      <c r="F3373">
        <v>15133</v>
      </c>
      <c r="G3373">
        <v>18935</v>
      </c>
      <c r="H3373">
        <v>0</v>
      </c>
      <c r="I3373">
        <v>0</v>
      </c>
      <c r="J3373">
        <v>0</v>
      </c>
      <c r="K3373">
        <v>34068</v>
      </c>
    </row>
    <row r="3374" spans="1:11">
      <c r="A3374" t="s">
        <v>184</v>
      </c>
      <c r="B3374" t="s">
        <v>1</v>
      </c>
      <c r="C3374">
        <v>1989</v>
      </c>
      <c r="D3374">
        <v>0</v>
      </c>
      <c r="E3374">
        <v>6.87</v>
      </c>
      <c r="F3374">
        <v>15851</v>
      </c>
      <c r="G3374">
        <v>20263</v>
      </c>
      <c r="H3374">
        <v>0</v>
      </c>
      <c r="I3374">
        <v>0</v>
      </c>
      <c r="J3374">
        <v>0</v>
      </c>
      <c r="K3374">
        <v>36114</v>
      </c>
    </row>
    <row r="3375" spans="1:11">
      <c r="A3375" t="s">
        <v>184</v>
      </c>
      <c r="B3375" t="s">
        <v>1</v>
      </c>
      <c r="C3375">
        <v>1990</v>
      </c>
      <c r="D3375">
        <v>0</v>
      </c>
      <c r="E3375">
        <v>9.48</v>
      </c>
      <c r="F3375">
        <v>15232</v>
      </c>
      <c r="G3375">
        <v>19506</v>
      </c>
      <c r="H3375">
        <v>0</v>
      </c>
      <c r="I3375">
        <v>0</v>
      </c>
      <c r="J3375">
        <v>0</v>
      </c>
      <c r="K3375">
        <v>34738</v>
      </c>
    </row>
    <row r="3376" spans="1:11">
      <c r="A3376" t="s">
        <v>184</v>
      </c>
      <c r="B3376" t="s">
        <v>1</v>
      </c>
      <c r="C3376">
        <v>1991</v>
      </c>
      <c r="D3376">
        <v>0</v>
      </c>
      <c r="E3376">
        <v>6.75</v>
      </c>
      <c r="F3376">
        <v>16072</v>
      </c>
      <c r="G3376">
        <v>19506</v>
      </c>
      <c r="H3376">
        <v>0</v>
      </c>
      <c r="I3376">
        <v>0</v>
      </c>
      <c r="J3376">
        <v>0</v>
      </c>
      <c r="K3376">
        <v>35578</v>
      </c>
    </row>
    <row r="3377" spans="1:11">
      <c r="A3377" t="s">
        <v>184</v>
      </c>
      <c r="B3377" t="s">
        <v>1</v>
      </c>
      <c r="C3377">
        <v>1992</v>
      </c>
      <c r="D3377">
        <v>0</v>
      </c>
      <c r="E3377">
        <v>8.2200000000000006</v>
      </c>
      <c r="F3377">
        <v>16030</v>
      </c>
      <c r="G3377">
        <v>22739</v>
      </c>
      <c r="H3377">
        <v>0</v>
      </c>
      <c r="I3377">
        <v>0</v>
      </c>
      <c r="J3377">
        <v>0</v>
      </c>
      <c r="K3377">
        <v>38769</v>
      </c>
    </row>
    <row r="3378" spans="1:11">
      <c r="A3378" t="s">
        <v>184</v>
      </c>
      <c r="B3378" t="s">
        <v>1</v>
      </c>
      <c r="C3378">
        <v>1993</v>
      </c>
      <c r="D3378">
        <v>0</v>
      </c>
      <c r="E3378">
        <v>2.4300000000000002</v>
      </c>
      <c r="F3378">
        <v>18069</v>
      </c>
      <c r="G3378">
        <v>17440</v>
      </c>
      <c r="H3378">
        <v>0</v>
      </c>
      <c r="I3378">
        <v>0</v>
      </c>
      <c r="J3378">
        <v>0</v>
      </c>
      <c r="K3378">
        <v>35509</v>
      </c>
    </row>
    <row r="3379" spans="1:11">
      <c r="A3379" t="s">
        <v>184</v>
      </c>
      <c r="B3379" t="s">
        <v>1</v>
      </c>
      <c r="C3379">
        <v>1994</v>
      </c>
      <c r="D3379">
        <v>0</v>
      </c>
      <c r="E3379">
        <v>8.67</v>
      </c>
      <c r="F3379">
        <v>18468</v>
      </c>
      <c r="G3379">
        <v>0</v>
      </c>
      <c r="H3379">
        <v>21667</v>
      </c>
      <c r="I3379">
        <v>0</v>
      </c>
      <c r="J3379">
        <v>0</v>
      </c>
      <c r="K3379">
        <v>40135</v>
      </c>
    </row>
    <row r="3380" spans="1:11">
      <c r="A3380" t="s">
        <v>184</v>
      </c>
      <c r="B3380" t="s">
        <v>1</v>
      </c>
      <c r="C3380">
        <v>1995</v>
      </c>
      <c r="D3380">
        <v>0</v>
      </c>
      <c r="E3380">
        <v>7.75</v>
      </c>
      <c r="F3380">
        <v>18576</v>
      </c>
      <c r="G3380">
        <v>0</v>
      </c>
      <c r="H3380">
        <v>17998</v>
      </c>
      <c r="I3380">
        <v>0</v>
      </c>
      <c r="J3380">
        <v>0</v>
      </c>
      <c r="K3380">
        <v>36574</v>
      </c>
    </row>
    <row r="3381" spans="1:11">
      <c r="A3381" t="s">
        <v>184</v>
      </c>
      <c r="B3381" t="s">
        <v>1</v>
      </c>
      <c r="C3381">
        <v>1996</v>
      </c>
      <c r="D3381">
        <v>0</v>
      </c>
      <c r="E3381">
        <v>9.1999999999999993</v>
      </c>
      <c r="F3381">
        <v>19424</v>
      </c>
      <c r="G3381">
        <v>0</v>
      </c>
      <c r="H3381">
        <v>21722</v>
      </c>
      <c r="I3381">
        <v>0</v>
      </c>
      <c r="J3381">
        <v>0</v>
      </c>
      <c r="K3381">
        <v>41146</v>
      </c>
    </row>
    <row r="3382" spans="1:11">
      <c r="A3382" t="s">
        <v>184</v>
      </c>
      <c r="B3382" t="s">
        <v>1</v>
      </c>
      <c r="C3382">
        <v>1997</v>
      </c>
      <c r="D3382">
        <v>0</v>
      </c>
      <c r="E3382">
        <v>8.17</v>
      </c>
      <c r="F3382">
        <v>20150</v>
      </c>
      <c r="G3382">
        <v>0</v>
      </c>
      <c r="H3382">
        <v>19959</v>
      </c>
      <c r="I3382">
        <v>0</v>
      </c>
      <c r="J3382">
        <v>0</v>
      </c>
      <c r="K3382">
        <v>40109</v>
      </c>
    </row>
    <row r="3383" spans="1:11">
      <c r="A3383" t="s">
        <v>184</v>
      </c>
      <c r="B3383" t="s">
        <v>1</v>
      </c>
      <c r="C3383">
        <v>1998</v>
      </c>
      <c r="D3383">
        <v>0</v>
      </c>
      <c r="E3383">
        <v>6.79</v>
      </c>
      <c r="F3383">
        <v>20854</v>
      </c>
      <c r="G3383">
        <v>0</v>
      </c>
      <c r="H3383">
        <v>17371</v>
      </c>
      <c r="I3383">
        <v>0</v>
      </c>
      <c r="J3383">
        <v>0</v>
      </c>
      <c r="K3383">
        <v>38225</v>
      </c>
    </row>
    <row r="3384" spans="1:11">
      <c r="A3384" t="s">
        <v>184</v>
      </c>
      <c r="B3384" t="s">
        <v>1</v>
      </c>
      <c r="C3384">
        <v>1999</v>
      </c>
      <c r="D3384">
        <v>0</v>
      </c>
      <c r="E3384">
        <v>9.36</v>
      </c>
      <c r="F3384">
        <v>22300</v>
      </c>
      <c r="G3384">
        <v>0</v>
      </c>
      <c r="H3384">
        <v>19160</v>
      </c>
      <c r="I3384">
        <v>0</v>
      </c>
      <c r="J3384">
        <v>0</v>
      </c>
      <c r="K3384">
        <v>41460</v>
      </c>
    </row>
    <row r="3385" spans="1:11">
      <c r="A3385" t="s">
        <v>184</v>
      </c>
      <c r="B3385" t="s">
        <v>1</v>
      </c>
      <c r="C3385">
        <v>2000</v>
      </c>
      <c r="D3385">
        <v>0</v>
      </c>
      <c r="E3385">
        <v>8.9700000000000006</v>
      </c>
      <c r="F3385">
        <v>23478</v>
      </c>
      <c r="G3385">
        <v>25070</v>
      </c>
      <c r="H3385">
        <v>0</v>
      </c>
      <c r="I3385">
        <v>0</v>
      </c>
      <c r="J3385">
        <v>0</v>
      </c>
      <c r="K3385">
        <v>48548</v>
      </c>
    </row>
    <row r="3386" spans="1:11">
      <c r="A3386" t="s">
        <v>184</v>
      </c>
      <c r="B3386" t="s">
        <v>1</v>
      </c>
      <c r="C3386">
        <v>2001</v>
      </c>
      <c r="D3386">
        <v>0</v>
      </c>
      <c r="E3386">
        <v>9.41</v>
      </c>
      <c r="F3386">
        <v>22949</v>
      </c>
      <c r="G3386">
        <v>24154</v>
      </c>
      <c r="H3386">
        <v>0</v>
      </c>
      <c r="I3386">
        <v>0</v>
      </c>
      <c r="J3386">
        <v>0</v>
      </c>
      <c r="K3386">
        <v>47103</v>
      </c>
    </row>
    <row r="3387" spans="1:11">
      <c r="A3387" t="s">
        <v>184</v>
      </c>
      <c r="B3387" t="s">
        <v>1</v>
      </c>
      <c r="C3387">
        <v>2002</v>
      </c>
      <c r="D3387">
        <v>0</v>
      </c>
      <c r="E3387">
        <v>9.31</v>
      </c>
      <c r="F3387">
        <v>24205</v>
      </c>
      <c r="G3387">
        <v>0</v>
      </c>
      <c r="H3387">
        <v>23168</v>
      </c>
      <c r="I3387">
        <v>0</v>
      </c>
      <c r="J3387">
        <v>0</v>
      </c>
      <c r="K3387">
        <v>47373</v>
      </c>
    </row>
    <row r="3388" spans="1:11">
      <c r="A3388" t="s">
        <v>184</v>
      </c>
      <c r="B3388" t="s">
        <v>1</v>
      </c>
      <c r="C3388">
        <v>2003</v>
      </c>
      <c r="D3388">
        <v>0</v>
      </c>
      <c r="E3388">
        <v>10.27</v>
      </c>
      <c r="F3388">
        <v>23255</v>
      </c>
      <c r="G3388">
        <v>23250</v>
      </c>
      <c r="H3388">
        <v>0</v>
      </c>
      <c r="I3388">
        <v>0</v>
      </c>
      <c r="J3388">
        <v>0</v>
      </c>
      <c r="K3388">
        <v>46505</v>
      </c>
    </row>
    <row r="3389" spans="1:11">
      <c r="A3389" t="s">
        <v>184</v>
      </c>
      <c r="B3389" t="s">
        <v>1</v>
      </c>
      <c r="C3389">
        <v>2004</v>
      </c>
      <c r="D3389">
        <v>0</v>
      </c>
      <c r="E3389">
        <v>9.6999999999999993</v>
      </c>
      <c r="F3389">
        <v>24313</v>
      </c>
      <c r="G3389">
        <v>0</v>
      </c>
      <c r="H3389">
        <v>26640</v>
      </c>
      <c r="I3389">
        <v>0</v>
      </c>
      <c r="J3389">
        <v>0</v>
      </c>
      <c r="K3389">
        <v>50953</v>
      </c>
    </row>
    <row r="3390" spans="1:11">
      <c r="A3390" t="s">
        <v>184</v>
      </c>
      <c r="B3390" t="s">
        <v>1</v>
      </c>
      <c r="C3390">
        <v>2005</v>
      </c>
      <c r="D3390">
        <v>0</v>
      </c>
      <c r="E3390">
        <v>0</v>
      </c>
      <c r="F3390">
        <v>24662</v>
      </c>
      <c r="G3390">
        <v>0</v>
      </c>
      <c r="H3390">
        <v>20974</v>
      </c>
      <c r="I3390">
        <v>0</v>
      </c>
      <c r="J3390">
        <v>0</v>
      </c>
      <c r="K3390">
        <v>45636</v>
      </c>
    </row>
    <row r="3391" spans="1:11">
      <c r="A3391" t="s">
        <v>184</v>
      </c>
      <c r="B3391" t="s">
        <v>1</v>
      </c>
      <c r="C3391">
        <v>2006</v>
      </c>
      <c r="D3391">
        <v>0</v>
      </c>
      <c r="E3391">
        <v>9.82</v>
      </c>
      <c r="F3391">
        <v>25874</v>
      </c>
      <c r="G3391">
        <v>0</v>
      </c>
      <c r="H3391">
        <v>24546</v>
      </c>
      <c r="I3391">
        <v>0</v>
      </c>
      <c r="J3391">
        <v>0</v>
      </c>
      <c r="K3391">
        <v>50420</v>
      </c>
    </row>
    <row r="3392" spans="1:11">
      <c r="A3392" t="s">
        <v>185</v>
      </c>
      <c r="B3392" t="s">
        <v>1</v>
      </c>
      <c r="C3392">
        <v>1988</v>
      </c>
      <c r="D3392">
        <v>0</v>
      </c>
      <c r="E3392">
        <v>0</v>
      </c>
      <c r="F3392">
        <v>20171</v>
      </c>
      <c r="G3392">
        <v>24099</v>
      </c>
      <c r="H3392">
        <v>3161</v>
      </c>
      <c r="I3392">
        <v>0</v>
      </c>
      <c r="J3392">
        <v>0</v>
      </c>
      <c r="K3392">
        <v>47431</v>
      </c>
    </row>
    <row r="3393" spans="1:11">
      <c r="A3393" t="s">
        <v>185</v>
      </c>
      <c r="B3393" t="s">
        <v>1</v>
      </c>
      <c r="C3393">
        <v>1989</v>
      </c>
      <c r="D3393">
        <v>0</v>
      </c>
      <c r="E3393">
        <v>0</v>
      </c>
      <c r="F3393">
        <v>23700</v>
      </c>
      <c r="G3393">
        <v>33000</v>
      </c>
      <c r="H3393">
        <v>3600</v>
      </c>
      <c r="I3393">
        <v>0</v>
      </c>
      <c r="J3393">
        <v>0</v>
      </c>
      <c r="K3393">
        <v>60300</v>
      </c>
    </row>
    <row r="3394" spans="1:11">
      <c r="A3394" t="s">
        <v>185</v>
      </c>
      <c r="B3394" t="s">
        <v>1</v>
      </c>
      <c r="C3394">
        <v>1990</v>
      </c>
      <c r="D3394">
        <v>0</v>
      </c>
      <c r="E3394">
        <v>0</v>
      </c>
      <c r="F3394">
        <v>20800</v>
      </c>
      <c r="G3394">
        <v>30000</v>
      </c>
      <c r="H3394">
        <v>4200</v>
      </c>
      <c r="I3394">
        <v>0</v>
      </c>
      <c r="J3394">
        <v>0</v>
      </c>
      <c r="K3394">
        <v>55000</v>
      </c>
    </row>
    <row r="3395" spans="1:11">
      <c r="A3395" t="s">
        <v>185</v>
      </c>
      <c r="B3395" t="s">
        <v>1</v>
      </c>
      <c r="C3395">
        <v>1991</v>
      </c>
      <c r="D3395">
        <v>0</v>
      </c>
      <c r="E3395">
        <v>3.07</v>
      </c>
      <c r="F3395">
        <v>24900</v>
      </c>
      <c r="G3395">
        <v>34400</v>
      </c>
      <c r="H3395">
        <v>4580</v>
      </c>
      <c r="I3395">
        <v>0</v>
      </c>
      <c r="J3395">
        <v>0</v>
      </c>
      <c r="K3395">
        <v>63880</v>
      </c>
    </row>
    <row r="3396" spans="1:11">
      <c r="A3396" t="s">
        <v>185</v>
      </c>
      <c r="B3396" t="s">
        <v>1</v>
      </c>
      <c r="C3396">
        <v>1992</v>
      </c>
      <c r="D3396">
        <v>0</v>
      </c>
      <c r="E3396">
        <v>4.1399999999999997</v>
      </c>
      <c r="F3396">
        <v>24900</v>
      </c>
      <c r="G3396">
        <v>33000</v>
      </c>
      <c r="H3396">
        <v>8700</v>
      </c>
      <c r="I3396">
        <v>0</v>
      </c>
      <c r="J3396">
        <v>0</v>
      </c>
      <c r="K3396">
        <v>66600</v>
      </c>
    </row>
    <row r="3397" spans="1:11">
      <c r="A3397" t="s">
        <v>185</v>
      </c>
      <c r="B3397" t="s">
        <v>1</v>
      </c>
      <c r="C3397">
        <v>1993</v>
      </c>
      <c r="D3397">
        <v>0</v>
      </c>
      <c r="E3397">
        <v>2.5299999999999998</v>
      </c>
      <c r="F3397">
        <v>23500</v>
      </c>
      <c r="G3397">
        <v>27300</v>
      </c>
      <c r="H3397">
        <v>24500</v>
      </c>
      <c r="I3397">
        <v>0</v>
      </c>
      <c r="J3397">
        <v>0</v>
      </c>
      <c r="K3397">
        <v>75300</v>
      </c>
    </row>
    <row r="3398" spans="1:11">
      <c r="A3398" t="s">
        <v>185</v>
      </c>
      <c r="B3398" t="s">
        <v>1</v>
      </c>
      <c r="C3398">
        <v>1994</v>
      </c>
      <c r="D3398">
        <v>0</v>
      </c>
      <c r="E3398">
        <v>3.11</v>
      </c>
      <c r="F3398">
        <v>26200</v>
      </c>
      <c r="G3398">
        <v>32300</v>
      </c>
      <c r="H3398">
        <v>27300</v>
      </c>
      <c r="I3398">
        <v>0</v>
      </c>
      <c r="J3398">
        <v>0</v>
      </c>
      <c r="K3398">
        <v>85800</v>
      </c>
    </row>
    <row r="3399" spans="1:11">
      <c r="A3399" t="s">
        <v>185</v>
      </c>
      <c r="B3399" t="s">
        <v>1</v>
      </c>
      <c r="C3399">
        <v>1995</v>
      </c>
      <c r="D3399">
        <v>0</v>
      </c>
      <c r="E3399">
        <v>3.66</v>
      </c>
      <c r="F3399">
        <v>28094</v>
      </c>
      <c r="G3399">
        <v>38817</v>
      </c>
      <c r="H3399">
        <v>33102</v>
      </c>
      <c r="I3399">
        <v>0</v>
      </c>
      <c r="J3399">
        <v>0</v>
      </c>
      <c r="K3399">
        <v>100013</v>
      </c>
    </row>
    <row r="3400" spans="1:11">
      <c r="A3400" t="s">
        <v>185</v>
      </c>
      <c r="B3400" t="s">
        <v>1</v>
      </c>
      <c r="C3400">
        <v>1996</v>
      </c>
      <c r="D3400">
        <v>0</v>
      </c>
      <c r="E3400">
        <v>1.2</v>
      </c>
      <c r="F3400">
        <v>31910</v>
      </c>
      <c r="G3400">
        <v>44096</v>
      </c>
      <c r="H3400">
        <v>32262</v>
      </c>
      <c r="I3400">
        <v>0</v>
      </c>
      <c r="J3400">
        <v>0</v>
      </c>
      <c r="K3400">
        <v>108268</v>
      </c>
    </row>
    <row r="3401" spans="1:11">
      <c r="A3401" t="s">
        <v>185</v>
      </c>
      <c r="B3401" t="s">
        <v>1</v>
      </c>
      <c r="C3401">
        <v>1997</v>
      </c>
      <c r="D3401">
        <v>0</v>
      </c>
      <c r="E3401">
        <v>4.63</v>
      </c>
      <c r="F3401">
        <v>35084</v>
      </c>
      <c r="G3401">
        <v>45325</v>
      </c>
      <c r="H3401">
        <v>39007</v>
      </c>
      <c r="I3401">
        <v>0</v>
      </c>
      <c r="J3401">
        <v>0</v>
      </c>
      <c r="K3401">
        <v>119416</v>
      </c>
    </row>
    <row r="3402" spans="1:11">
      <c r="A3402" t="s">
        <v>185</v>
      </c>
      <c r="B3402" t="s">
        <v>1</v>
      </c>
      <c r="C3402">
        <v>1998</v>
      </c>
      <c r="D3402">
        <v>0</v>
      </c>
      <c r="E3402">
        <v>3.32</v>
      </c>
      <c r="F3402">
        <v>38609</v>
      </c>
      <c r="G3402">
        <v>50557</v>
      </c>
      <c r="H3402">
        <v>42559</v>
      </c>
      <c r="I3402">
        <v>0</v>
      </c>
      <c r="J3402">
        <v>0</v>
      </c>
      <c r="K3402">
        <v>131725</v>
      </c>
    </row>
    <row r="3403" spans="1:11">
      <c r="A3403" t="s">
        <v>185</v>
      </c>
      <c r="B3403" t="s">
        <v>1</v>
      </c>
      <c r="C3403">
        <v>1999</v>
      </c>
      <c r="D3403">
        <v>0</v>
      </c>
      <c r="E3403">
        <v>4.72</v>
      </c>
      <c r="F3403">
        <v>40903</v>
      </c>
      <c r="G3403">
        <v>53158</v>
      </c>
      <c r="H3403">
        <v>42196</v>
      </c>
      <c r="I3403">
        <v>0</v>
      </c>
      <c r="J3403">
        <v>0</v>
      </c>
      <c r="K3403">
        <v>136257</v>
      </c>
    </row>
    <row r="3404" spans="1:11">
      <c r="A3404" t="s">
        <v>185</v>
      </c>
      <c r="B3404" t="s">
        <v>1</v>
      </c>
      <c r="C3404">
        <v>2000</v>
      </c>
      <c r="D3404">
        <v>0</v>
      </c>
      <c r="E3404">
        <v>3.31</v>
      </c>
      <c r="F3404">
        <v>45309</v>
      </c>
      <c r="G3404">
        <v>58517</v>
      </c>
      <c r="H3404">
        <v>47033</v>
      </c>
      <c r="I3404">
        <v>0</v>
      </c>
      <c r="J3404">
        <v>0</v>
      </c>
      <c r="K3404">
        <v>150859</v>
      </c>
    </row>
    <row r="3405" spans="1:11">
      <c r="A3405" t="s">
        <v>185</v>
      </c>
      <c r="B3405" t="s">
        <v>1</v>
      </c>
      <c r="C3405">
        <v>2001</v>
      </c>
      <c r="D3405">
        <v>0</v>
      </c>
      <c r="E3405">
        <v>3.96</v>
      </c>
      <c r="F3405">
        <v>47735</v>
      </c>
      <c r="G3405">
        <v>60147</v>
      </c>
      <c r="H3405">
        <v>43593</v>
      </c>
      <c r="I3405">
        <v>0</v>
      </c>
      <c r="J3405">
        <v>0</v>
      </c>
      <c r="K3405">
        <v>151475</v>
      </c>
    </row>
    <row r="3406" spans="1:11">
      <c r="A3406" t="s">
        <v>185</v>
      </c>
      <c r="B3406" t="s">
        <v>1</v>
      </c>
      <c r="C3406">
        <v>2002</v>
      </c>
      <c r="D3406">
        <v>0</v>
      </c>
      <c r="E3406">
        <v>4.0599999999999996</v>
      </c>
      <c r="F3406">
        <v>51953</v>
      </c>
      <c r="G3406">
        <v>65590</v>
      </c>
      <c r="H3406">
        <v>39883</v>
      </c>
      <c r="I3406">
        <v>0</v>
      </c>
      <c r="J3406">
        <v>0</v>
      </c>
      <c r="K3406">
        <v>157426</v>
      </c>
    </row>
    <row r="3407" spans="1:11">
      <c r="A3407" t="s">
        <v>185</v>
      </c>
      <c r="B3407" t="s">
        <v>1</v>
      </c>
      <c r="C3407">
        <v>2003</v>
      </c>
      <c r="D3407">
        <v>0</v>
      </c>
      <c r="E3407">
        <v>6.5</v>
      </c>
      <c r="F3407">
        <v>55921</v>
      </c>
      <c r="G3407">
        <v>66040</v>
      </c>
      <c r="H3407">
        <v>38991</v>
      </c>
      <c r="I3407">
        <v>0</v>
      </c>
      <c r="J3407">
        <v>0</v>
      </c>
      <c r="K3407">
        <v>160952</v>
      </c>
    </row>
    <row r="3408" spans="1:11">
      <c r="A3408" t="s">
        <v>185</v>
      </c>
      <c r="B3408" t="s">
        <v>1</v>
      </c>
      <c r="C3408">
        <v>2004</v>
      </c>
      <c r="D3408">
        <v>0</v>
      </c>
      <c r="E3408">
        <v>5.33</v>
      </c>
      <c r="F3408">
        <v>57514</v>
      </c>
      <c r="G3408">
        <v>69733</v>
      </c>
      <c r="H3408">
        <v>41153</v>
      </c>
      <c r="I3408">
        <v>0</v>
      </c>
      <c r="J3408">
        <v>0</v>
      </c>
      <c r="K3408">
        <v>168400</v>
      </c>
    </row>
    <row r="3409" spans="1:11">
      <c r="A3409" t="s">
        <v>185</v>
      </c>
      <c r="B3409" t="s">
        <v>1</v>
      </c>
      <c r="C3409">
        <v>2005</v>
      </c>
      <c r="D3409">
        <v>0</v>
      </c>
      <c r="E3409">
        <v>4.55</v>
      </c>
      <c r="F3409">
        <v>65208</v>
      </c>
      <c r="G3409">
        <v>61422</v>
      </c>
      <c r="H3409">
        <v>48484</v>
      </c>
      <c r="I3409">
        <v>0</v>
      </c>
      <c r="J3409">
        <v>0</v>
      </c>
      <c r="K3409">
        <v>175114</v>
      </c>
    </row>
    <row r="3410" spans="1:11">
      <c r="A3410" t="s">
        <v>185</v>
      </c>
      <c r="B3410" t="s">
        <v>1</v>
      </c>
      <c r="C3410">
        <v>2006</v>
      </c>
      <c r="D3410">
        <v>0</v>
      </c>
      <c r="E3410">
        <v>0</v>
      </c>
      <c r="F3410">
        <v>68719</v>
      </c>
      <c r="G3410">
        <v>68791</v>
      </c>
      <c r="H3410">
        <v>51918</v>
      </c>
      <c r="I3410">
        <v>0</v>
      </c>
      <c r="J3410">
        <v>0</v>
      </c>
      <c r="K3410">
        <v>189428</v>
      </c>
    </row>
    <row r="3411" spans="1:11">
      <c r="A3411" t="s">
        <v>186</v>
      </c>
      <c r="B3411" t="s">
        <v>1</v>
      </c>
      <c r="C3411">
        <v>1988</v>
      </c>
      <c r="D3411">
        <v>0</v>
      </c>
      <c r="E3411">
        <v>26.57</v>
      </c>
      <c r="F3411">
        <v>2269</v>
      </c>
      <c r="G3411">
        <v>357</v>
      </c>
      <c r="H3411">
        <v>0</v>
      </c>
      <c r="I3411">
        <v>0</v>
      </c>
      <c r="J3411">
        <v>0</v>
      </c>
      <c r="K3411">
        <v>2626</v>
      </c>
    </row>
    <row r="3412" spans="1:11">
      <c r="A3412" t="s">
        <v>186</v>
      </c>
      <c r="B3412" t="s">
        <v>1</v>
      </c>
      <c r="C3412">
        <v>1989</v>
      </c>
      <c r="D3412">
        <v>0</v>
      </c>
      <c r="E3412">
        <v>10.199999999999999</v>
      </c>
      <c r="F3412">
        <v>1900</v>
      </c>
      <c r="G3412">
        <v>300</v>
      </c>
      <c r="H3412">
        <v>0</v>
      </c>
      <c r="I3412">
        <v>0</v>
      </c>
      <c r="J3412">
        <v>0</v>
      </c>
      <c r="K3412">
        <v>2200</v>
      </c>
    </row>
    <row r="3413" spans="1:11">
      <c r="A3413" t="s">
        <v>186</v>
      </c>
      <c r="B3413" t="s">
        <v>1</v>
      </c>
      <c r="C3413">
        <v>1990</v>
      </c>
      <c r="D3413">
        <v>0</v>
      </c>
      <c r="E3413">
        <v>10.199999999999999</v>
      </c>
      <c r="F3413">
        <v>1900</v>
      </c>
      <c r="G3413">
        <v>300</v>
      </c>
      <c r="H3413">
        <v>0</v>
      </c>
      <c r="I3413">
        <v>0</v>
      </c>
      <c r="J3413">
        <v>0</v>
      </c>
      <c r="K3413">
        <v>2200</v>
      </c>
    </row>
    <row r="3414" spans="1:11">
      <c r="A3414" t="s">
        <v>186</v>
      </c>
      <c r="B3414" t="s">
        <v>1</v>
      </c>
      <c r="C3414">
        <v>1991</v>
      </c>
      <c r="D3414">
        <v>0</v>
      </c>
      <c r="E3414">
        <v>8.92</v>
      </c>
      <c r="F3414">
        <v>2168</v>
      </c>
      <c r="G3414">
        <v>308</v>
      </c>
      <c r="H3414">
        <v>0</v>
      </c>
      <c r="I3414">
        <v>0</v>
      </c>
      <c r="J3414">
        <v>0</v>
      </c>
      <c r="K3414">
        <v>2476</v>
      </c>
    </row>
    <row r="3415" spans="1:11">
      <c r="A3415" t="s">
        <v>186</v>
      </c>
      <c r="B3415" t="s">
        <v>1</v>
      </c>
      <c r="C3415">
        <v>1992</v>
      </c>
      <c r="D3415">
        <v>0</v>
      </c>
      <c r="E3415">
        <v>10.92</v>
      </c>
      <c r="F3415">
        <v>2059</v>
      </c>
      <c r="G3415">
        <v>297</v>
      </c>
      <c r="H3415">
        <v>0</v>
      </c>
      <c r="I3415">
        <v>0</v>
      </c>
      <c r="J3415">
        <v>0</v>
      </c>
      <c r="K3415">
        <v>2356</v>
      </c>
    </row>
    <row r="3416" spans="1:11">
      <c r="A3416" t="s">
        <v>186</v>
      </c>
      <c r="B3416" t="s">
        <v>1</v>
      </c>
      <c r="C3416">
        <v>1993</v>
      </c>
      <c r="D3416">
        <v>0</v>
      </c>
      <c r="E3416">
        <v>1.17</v>
      </c>
      <c r="F3416">
        <v>2190</v>
      </c>
      <c r="G3416">
        <v>267</v>
      </c>
      <c r="H3416">
        <v>0</v>
      </c>
      <c r="I3416">
        <v>0</v>
      </c>
      <c r="J3416">
        <v>0</v>
      </c>
      <c r="K3416">
        <v>2457</v>
      </c>
    </row>
    <row r="3417" spans="1:11">
      <c r="A3417" t="s">
        <v>186</v>
      </c>
      <c r="B3417" t="s">
        <v>1</v>
      </c>
      <c r="C3417">
        <v>1994</v>
      </c>
      <c r="D3417">
        <v>0</v>
      </c>
      <c r="E3417">
        <v>12.59</v>
      </c>
      <c r="F3417">
        <v>2314</v>
      </c>
      <c r="G3417">
        <v>294</v>
      </c>
      <c r="H3417">
        <v>0</v>
      </c>
      <c r="I3417">
        <v>0</v>
      </c>
      <c r="J3417">
        <v>0</v>
      </c>
      <c r="K3417">
        <v>2608</v>
      </c>
    </row>
    <row r="3418" spans="1:11">
      <c r="A3418" t="s">
        <v>186</v>
      </c>
      <c r="B3418" t="s">
        <v>1</v>
      </c>
      <c r="C3418">
        <v>1995</v>
      </c>
      <c r="D3418">
        <v>0</v>
      </c>
      <c r="E3418">
        <v>12.88</v>
      </c>
      <c r="F3418">
        <v>1925</v>
      </c>
      <c r="G3418">
        <v>640</v>
      </c>
      <c r="H3418">
        <v>0</v>
      </c>
      <c r="I3418">
        <v>0</v>
      </c>
      <c r="J3418">
        <v>0</v>
      </c>
      <c r="K3418">
        <v>2565</v>
      </c>
    </row>
    <row r="3419" spans="1:11">
      <c r="A3419" t="s">
        <v>186</v>
      </c>
      <c r="B3419" t="s">
        <v>1</v>
      </c>
      <c r="C3419">
        <v>1996</v>
      </c>
      <c r="D3419">
        <v>0</v>
      </c>
      <c r="E3419">
        <v>23.11</v>
      </c>
      <c r="F3419">
        <v>2231</v>
      </c>
      <c r="G3419">
        <v>464</v>
      </c>
      <c r="H3419">
        <v>0</v>
      </c>
      <c r="I3419">
        <v>0</v>
      </c>
      <c r="J3419">
        <v>0</v>
      </c>
      <c r="K3419">
        <v>2695</v>
      </c>
    </row>
    <row r="3420" spans="1:11">
      <c r="A3420" t="s">
        <v>186</v>
      </c>
      <c r="B3420" t="s">
        <v>1</v>
      </c>
      <c r="C3420">
        <v>1997</v>
      </c>
      <c r="D3420">
        <v>0</v>
      </c>
      <c r="E3420">
        <v>11.24</v>
      </c>
      <c r="F3420">
        <v>2390</v>
      </c>
      <c r="G3420">
        <v>611</v>
      </c>
      <c r="H3420">
        <v>0</v>
      </c>
      <c r="I3420">
        <v>0</v>
      </c>
      <c r="J3420">
        <v>0</v>
      </c>
      <c r="K3420">
        <v>3001</v>
      </c>
    </row>
    <row r="3421" spans="1:11">
      <c r="A3421" t="s">
        <v>186</v>
      </c>
      <c r="B3421" t="s">
        <v>1</v>
      </c>
      <c r="C3421">
        <v>1998</v>
      </c>
      <c r="D3421">
        <v>0</v>
      </c>
      <c r="E3421">
        <v>3.07</v>
      </c>
      <c r="F3421">
        <v>3290</v>
      </c>
      <c r="G3421">
        <v>600</v>
      </c>
      <c r="H3421">
        <v>0</v>
      </c>
      <c r="I3421">
        <v>0</v>
      </c>
      <c r="J3421">
        <v>0</v>
      </c>
      <c r="K3421">
        <v>3890</v>
      </c>
    </row>
    <row r="3422" spans="1:11">
      <c r="A3422" t="s">
        <v>186</v>
      </c>
      <c r="B3422" t="s">
        <v>1</v>
      </c>
      <c r="C3422">
        <v>1999</v>
      </c>
      <c r="D3422">
        <v>0</v>
      </c>
      <c r="E3422">
        <v>3.24</v>
      </c>
      <c r="F3422">
        <v>3100</v>
      </c>
      <c r="G3422">
        <v>0</v>
      </c>
      <c r="H3422">
        <v>0</v>
      </c>
      <c r="I3422">
        <v>0</v>
      </c>
      <c r="J3422">
        <v>0</v>
      </c>
      <c r="K3422">
        <v>3100</v>
      </c>
    </row>
    <row r="3423" spans="1:11">
      <c r="A3423" t="s">
        <v>186</v>
      </c>
      <c r="B3423" t="s">
        <v>1</v>
      </c>
      <c r="C3423">
        <v>2000</v>
      </c>
      <c r="D3423">
        <v>0</v>
      </c>
      <c r="E3423">
        <v>11.76</v>
      </c>
      <c r="F3423">
        <v>3000</v>
      </c>
      <c r="G3423">
        <v>0</v>
      </c>
      <c r="H3423">
        <v>0</v>
      </c>
      <c r="I3423">
        <v>0</v>
      </c>
      <c r="J3423">
        <v>0</v>
      </c>
      <c r="K3423">
        <v>3000</v>
      </c>
    </row>
    <row r="3424" spans="1:11">
      <c r="A3424" t="s">
        <v>186</v>
      </c>
      <c r="B3424" t="s">
        <v>1</v>
      </c>
      <c r="C3424">
        <v>2001</v>
      </c>
      <c r="D3424">
        <v>0</v>
      </c>
      <c r="E3424">
        <v>5.67</v>
      </c>
      <c r="F3424">
        <v>2568</v>
      </c>
      <c r="G3424">
        <v>89</v>
      </c>
      <c r="H3424">
        <v>134</v>
      </c>
      <c r="I3424">
        <v>0</v>
      </c>
      <c r="J3424">
        <v>188</v>
      </c>
      <c r="K3424">
        <v>2979</v>
      </c>
    </row>
    <row r="3425" spans="1:11">
      <c r="A3425" t="s">
        <v>186</v>
      </c>
      <c r="B3425" t="s">
        <v>1</v>
      </c>
      <c r="C3425">
        <v>2002</v>
      </c>
      <c r="D3425">
        <v>0</v>
      </c>
      <c r="E3425">
        <v>1.95</v>
      </c>
      <c r="F3425">
        <v>2666</v>
      </c>
      <c r="G3425">
        <v>100</v>
      </c>
      <c r="H3425">
        <v>112</v>
      </c>
      <c r="I3425">
        <v>0</v>
      </c>
      <c r="J3425">
        <v>389</v>
      </c>
      <c r="K3425">
        <v>3267</v>
      </c>
    </row>
    <row r="3426" spans="1:11">
      <c r="A3426" t="s">
        <v>186</v>
      </c>
      <c r="B3426" t="s">
        <v>1</v>
      </c>
      <c r="C3426">
        <v>2003</v>
      </c>
      <c r="D3426">
        <v>0</v>
      </c>
      <c r="E3426">
        <v>13.02</v>
      </c>
      <c r="F3426">
        <v>2415</v>
      </c>
      <c r="G3426">
        <v>97</v>
      </c>
      <c r="H3426">
        <v>127</v>
      </c>
      <c r="I3426">
        <v>0</v>
      </c>
      <c r="J3426">
        <v>0</v>
      </c>
      <c r="K3426">
        <v>2639</v>
      </c>
    </row>
    <row r="3427" spans="1:11">
      <c r="A3427" t="s">
        <v>186</v>
      </c>
      <c r="B3427" t="s">
        <v>1</v>
      </c>
      <c r="C3427">
        <v>2004</v>
      </c>
      <c r="D3427">
        <v>0</v>
      </c>
      <c r="E3427">
        <v>3.01</v>
      </c>
      <c r="F3427">
        <v>2551</v>
      </c>
      <c r="G3427">
        <v>520</v>
      </c>
      <c r="H3427">
        <v>99</v>
      </c>
      <c r="I3427">
        <v>0</v>
      </c>
      <c r="J3427">
        <v>0</v>
      </c>
      <c r="K3427">
        <v>3170</v>
      </c>
    </row>
    <row r="3428" spans="1:11">
      <c r="A3428" t="s">
        <v>186</v>
      </c>
      <c r="B3428" t="s">
        <v>1</v>
      </c>
      <c r="C3428">
        <v>2005</v>
      </c>
      <c r="D3428">
        <v>0</v>
      </c>
      <c r="E3428">
        <v>0</v>
      </c>
      <c r="F3428">
        <v>2311</v>
      </c>
      <c r="G3428">
        <v>176</v>
      </c>
      <c r="H3428">
        <v>0</v>
      </c>
      <c r="I3428">
        <v>0</v>
      </c>
      <c r="J3428">
        <v>0</v>
      </c>
      <c r="K3428">
        <v>2487</v>
      </c>
    </row>
    <row r="3429" spans="1:11">
      <c r="A3429" t="s">
        <v>186</v>
      </c>
      <c r="B3429" t="s">
        <v>1</v>
      </c>
      <c r="C3429">
        <v>2006</v>
      </c>
      <c r="D3429">
        <v>0</v>
      </c>
      <c r="E3429">
        <v>0</v>
      </c>
      <c r="F3429">
        <v>3245</v>
      </c>
      <c r="G3429">
        <v>483</v>
      </c>
      <c r="H3429">
        <v>0</v>
      </c>
      <c r="I3429">
        <v>0</v>
      </c>
      <c r="J3429">
        <v>0</v>
      </c>
      <c r="K3429">
        <v>3728</v>
      </c>
    </row>
    <row r="3430" spans="1:11">
      <c r="A3430" t="s">
        <v>187</v>
      </c>
      <c r="B3430" t="s">
        <v>1</v>
      </c>
      <c r="C3430">
        <v>1988</v>
      </c>
      <c r="D3430">
        <v>0</v>
      </c>
      <c r="E3430">
        <v>3.41</v>
      </c>
      <c r="F3430">
        <v>288298</v>
      </c>
      <c r="G3430">
        <v>114603</v>
      </c>
      <c r="H3430">
        <v>156159</v>
      </c>
      <c r="I3430">
        <v>21411</v>
      </c>
      <c r="J3430">
        <v>0</v>
      </c>
      <c r="K3430">
        <v>580471</v>
      </c>
    </row>
    <row r="3431" spans="1:11">
      <c r="A3431" t="s">
        <v>187</v>
      </c>
      <c r="B3431" t="s">
        <v>1</v>
      </c>
      <c r="C3431">
        <v>1989</v>
      </c>
      <c r="D3431">
        <v>0</v>
      </c>
      <c r="E3431">
        <v>4.41</v>
      </c>
      <c r="F3431">
        <v>299332</v>
      </c>
      <c r="G3431">
        <v>118696</v>
      </c>
      <c r="H3431">
        <v>248805</v>
      </c>
      <c r="I3431">
        <v>1399</v>
      </c>
      <c r="J3431">
        <v>20810</v>
      </c>
      <c r="K3431">
        <v>689042</v>
      </c>
    </row>
    <row r="3432" spans="1:11">
      <c r="A3432" t="s">
        <v>187</v>
      </c>
      <c r="B3432" t="s">
        <v>1</v>
      </c>
      <c r="C3432">
        <v>1990</v>
      </c>
      <c r="D3432">
        <v>0</v>
      </c>
      <c r="E3432">
        <v>3.72</v>
      </c>
      <c r="F3432">
        <v>300815</v>
      </c>
      <c r="G3432">
        <v>130777</v>
      </c>
      <c r="H3432">
        <v>281366</v>
      </c>
      <c r="I3432">
        <v>1465</v>
      </c>
      <c r="J3432">
        <v>21831</v>
      </c>
      <c r="K3432">
        <v>736254</v>
      </c>
    </row>
    <row r="3433" spans="1:11">
      <c r="A3433" t="s">
        <v>187</v>
      </c>
      <c r="B3433" t="s">
        <v>1</v>
      </c>
      <c r="C3433">
        <v>1991</v>
      </c>
      <c r="D3433">
        <v>0</v>
      </c>
      <c r="E3433">
        <v>1.39</v>
      </c>
      <c r="F3433">
        <v>319489</v>
      </c>
      <c r="G3433">
        <v>136962</v>
      </c>
      <c r="H3433">
        <v>283645</v>
      </c>
      <c r="I3433">
        <v>25088</v>
      </c>
      <c r="J3433">
        <v>0</v>
      </c>
      <c r="K3433">
        <v>765184</v>
      </c>
    </row>
    <row r="3434" spans="1:11">
      <c r="A3434" t="s">
        <v>187</v>
      </c>
      <c r="B3434" t="s">
        <v>1</v>
      </c>
      <c r="C3434">
        <v>1992</v>
      </c>
      <c r="D3434">
        <v>0</v>
      </c>
      <c r="E3434">
        <v>3.42</v>
      </c>
      <c r="F3434">
        <v>287922</v>
      </c>
      <c r="G3434">
        <v>136714</v>
      </c>
      <c r="H3434">
        <v>301338</v>
      </c>
      <c r="I3434">
        <v>24596</v>
      </c>
      <c r="J3434">
        <v>0</v>
      </c>
      <c r="K3434">
        <v>750570</v>
      </c>
    </row>
    <row r="3435" spans="1:11">
      <c r="A3435" t="s">
        <v>187</v>
      </c>
      <c r="B3435" t="s">
        <v>1</v>
      </c>
      <c r="C3435">
        <v>1993</v>
      </c>
      <c r="D3435">
        <v>0</v>
      </c>
      <c r="E3435">
        <v>3.01</v>
      </c>
      <c r="F3435">
        <v>324658</v>
      </c>
      <c r="G3435">
        <v>140520</v>
      </c>
      <c r="H3435">
        <v>312803</v>
      </c>
      <c r="I3435">
        <v>25031</v>
      </c>
      <c r="J3435">
        <v>0</v>
      </c>
      <c r="K3435">
        <v>803012</v>
      </c>
    </row>
    <row r="3436" spans="1:11">
      <c r="A3436" t="s">
        <v>187</v>
      </c>
      <c r="B3436" t="s">
        <v>1</v>
      </c>
      <c r="C3436">
        <v>1994</v>
      </c>
      <c r="D3436">
        <v>0</v>
      </c>
      <c r="E3436">
        <v>0.33</v>
      </c>
      <c r="F3436">
        <v>327537</v>
      </c>
      <c r="G3436">
        <v>145411</v>
      </c>
      <c r="H3436">
        <v>319073</v>
      </c>
      <c r="I3436">
        <v>1605</v>
      </c>
      <c r="J3436">
        <v>24497</v>
      </c>
      <c r="K3436">
        <v>818123</v>
      </c>
    </row>
    <row r="3437" spans="1:11">
      <c r="A3437" t="s">
        <v>187</v>
      </c>
      <c r="B3437" t="s">
        <v>1</v>
      </c>
      <c r="C3437">
        <v>1995</v>
      </c>
      <c r="D3437">
        <v>0</v>
      </c>
      <c r="E3437">
        <v>1.55</v>
      </c>
      <c r="F3437">
        <v>339776</v>
      </c>
      <c r="G3437">
        <v>145810</v>
      </c>
      <c r="H3437">
        <v>333171</v>
      </c>
      <c r="I3437">
        <v>1706</v>
      </c>
      <c r="J3437">
        <v>25112</v>
      </c>
      <c r="K3437">
        <v>845575</v>
      </c>
    </row>
    <row r="3438" spans="1:11">
      <c r="A3438" t="s">
        <v>187</v>
      </c>
      <c r="B3438" t="s">
        <v>1</v>
      </c>
      <c r="C3438">
        <v>1996</v>
      </c>
      <c r="D3438">
        <v>0</v>
      </c>
      <c r="E3438">
        <v>5.73</v>
      </c>
      <c r="F3438">
        <v>356279</v>
      </c>
      <c r="G3438">
        <v>147625</v>
      </c>
      <c r="H3438">
        <v>329176</v>
      </c>
      <c r="I3438">
        <v>1802</v>
      </c>
      <c r="J3438">
        <v>25847</v>
      </c>
      <c r="K3438">
        <v>860729</v>
      </c>
    </row>
    <row r="3439" spans="1:11">
      <c r="A3439" t="s">
        <v>187</v>
      </c>
      <c r="B3439" t="s">
        <v>1</v>
      </c>
      <c r="C3439">
        <v>1997</v>
      </c>
      <c r="D3439">
        <v>0</v>
      </c>
      <c r="E3439">
        <v>2.87</v>
      </c>
      <c r="F3439">
        <v>362264</v>
      </c>
      <c r="G3439">
        <v>55848</v>
      </c>
      <c r="H3439">
        <v>439423</v>
      </c>
      <c r="I3439">
        <v>2414</v>
      </c>
      <c r="J3439">
        <v>1065</v>
      </c>
      <c r="K3439">
        <v>861014</v>
      </c>
    </row>
    <row r="3440" spans="1:11">
      <c r="A3440" t="s">
        <v>187</v>
      </c>
      <c r="B3440" t="s">
        <v>1</v>
      </c>
      <c r="C3440">
        <v>1998</v>
      </c>
      <c r="D3440">
        <v>0</v>
      </c>
      <c r="E3440">
        <v>4.33</v>
      </c>
      <c r="F3440">
        <v>360954</v>
      </c>
      <c r="G3440">
        <v>55737</v>
      </c>
      <c r="H3440">
        <v>448983</v>
      </c>
      <c r="I3440">
        <v>2515</v>
      </c>
      <c r="J3440">
        <v>1092</v>
      </c>
      <c r="K3440">
        <v>869281</v>
      </c>
    </row>
    <row r="3441" spans="1:11">
      <c r="A3441" t="s">
        <v>187</v>
      </c>
      <c r="B3441" t="s">
        <v>1</v>
      </c>
      <c r="C3441">
        <v>1999</v>
      </c>
      <c r="D3441">
        <v>0</v>
      </c>
      <c r="E3441">
        <v>1.22</v>
      </c>
      <c r="F3441">
        <v>379312</v>
      </c>
      <c r="G3441">
        <v>55460</v>
      </c>
      <c r="H3441">
        <v>447412</v>
      </c>
      <c r="I3441">
        <v>2054</v>
      </c>
      <c r="J3441">
        <v>1058</v>
      </c>
      <c r="K3441">
        <v>885296</v>
      </c>
    </row>
    <row r="3442" spans="1:11">
      <c r="A3442" t="s">
        <v>187</v>
      </c>
      <c r="B3442" t="s">
        <v>1</v>
      </c>
      <c r="C3442">
        <v>2000</v>
      </c>
      <c r="D3442">
        <v>0</v>
      </c>
      <c r="E3442">
        <v>3.08</v>
      </c>
      <c r="F3442">
        <v>382311</v>
      </c>
      <c r="G3442">
        <v>57620</v>
      </c>
      <c r="H3442">
        <v>437422</v>
      </c>
      <c r="I3442">
        <v>1567</v>
      </c>
      <c r="J3442">
        <v>906</v>
      </c>
      <c r="K3442">
        <v>879826</v>
      </c>
    </row>
    <row r="3443" spans="1:11">
      <c r="A3443" t="s">
        <v>187</v>
      </c>
      <c r="B3443" t="s">
        <v>1</v>
      </c>
      <c r="C3443">
        <v>2001</v>
      </c>
      <c r="D3443">
        <v>0</v>
      </c>
      <c r="E3443">
        <v>3.69</v>
      </c>
      <c r="F3443">
        <v>367654</v>
      </c>
      <c r="G3443">
        <v>55914</v>
      </c>
      <c r="H3443">
        <v>277937</v>
      </c>
      <c r="I3443">
        <v>0</v>
      </c>
      <c r="J3443">
        <v>3442</v>
      </c>
      <c r="K3443">
        <v>704947</v>
      </c>
    </row>
    <row r="3444" spans="1:11">
      <c r="A3444" t="s">
        <v>187</v>
      </c>
      <c r="B3444" t="s">
        <v>1</v>
      </c>
      <c r="C3444">
        <v>2002</v>
      </c>
      <c r="D3444">
        <v>0</v>
      </c>
      <c r="E3444">
        <v>1.62</v>
      </c>
      <c r="F3444">
        <v>371920</v>
      </c>
      <c r="G3444">
        <v>216872</v>
      </c>
      <c r="H3444">
        <v>142806</v>
      </c>
      <c r="I3444">
        <v>0</v>
      </c>
      <c r="J3444">
        <v>3488</v>
      </c>
      <c r="K3444">
        <v>735086</v>
      </c>
    </row>
    <row r="3445" spans="1:11">
      <c r="A3445" t="s">
        <v>187</v>
      </c>
      <c r="B3445" t="s">
        <v>1</v>
      </c>
      <c r="C3445">
        <v>2003</v>
      </c>
      <c r="D3445">
        <v>0</v>
      </c>
      <c r="E3445">
        <v>3.68</v>
      </c>
      <c r="F3445">
        <v>366669</v>
      </c>
      <c r="G3445">
        <v>228650</v>
      </c>
      <c r="H3445">
        <v>126021</v>
      </c>
      <c r="I3445">
        <v>0</v>
      </c>
      <c r="J3445">
        <v>0</v>
      </c>
      <c r="K3445">
        <v>721340</v>
      </c>
    </row>
    <row r="3446" spans="1:11">
      <c r="A3446" t="s">
        <v>187</v>
      </c>
      <c r="B3446" t="s">
        <v>1</v>
      </c>
      <c r="C3446">
        <v>2004</v>
      </c>
      <c r="D3446">
        <v>0</v>
      </c>
      <c r="E3446">
        <v>4.13</v>
      </c>
      <c r="F3446">
        <v>370378</v>
      </c>
      <c r="G3446">
        <v>233875</v>
      </c>
      <c r="H3446">
        <v>132714</v>
      </c>
      <c r="I3446">
        <v>0</v>
      </c>
      <c r="J3446">
        <v>0</v>
      </c>
      <c r="K3446">
        <v>736967</v>
      </c>
    </row>
    <row r="3447" spans="1:11">
      <c r="A3447" t="s">
        <v>187</v>
      </c>
      <c r="B3447" t="s">
        <v>1</v>
      </c>
      <c r="C3447">
        <v>2005</v>
      </c>
      <c r="D3447">
        <v>0</v>
      </c>
      <c r="E3447">
        <v>3.72</v>
      </c>
      <c r="F3447">
        <v>382311</v>
      </c>
      <c r="G3447">
        <v>231924</v>
      </c>
      <c r="H3447">
        <v>168982</v>
      </c>
      <c r="I3447">
        <v>0</v>
      </c>
      <c r="J3447">
        <v>0</v>
      </c>
      <c r="K3447">
        <v>783217</v>
      </c>
    </row>
    <row r="3448" spans="1:11">
      <c r="A3448" t="s">
        <v>187</v>
      </c>
      <c r="B3448" t="s">
        <v>1</v>
      </c>
      <c r="C3448">
        <v>2006</v>
      </c>
      <c r="D3448">
        <v>0</v>
      </c>
      <c r="E3448">
        <v>4.17</v>
      </c>
      <c r="F3448">
        <v>389400</v>
      </c>
      <c r="G3448">
        <v>249236</v>
      </c>
      <c r="H3448">
        <v>169272</v>
      </c>
      <c r="I3448">
        <v>0</v>
      </c>
      <c r="J3448">
        <v>0</v>
      </c>
      <c r="K3448">
        <v>807908</v>
      </c>
    </row>
    <row r="3449" spans="1:11">
      <c r="A3449" t="s">
        <v>188</v>
      </c>
      <c r="B3449" t="s">
        <v>1</v>
      </c>
      <c r="C3449">
        <v>1988</v>
      </c>
      <c r="D3449">
        <v>0</v>
      </c>
      <c r="E3449">
        <v>5.66</v>
      </c>
      <c r="F3449">
        <v>28850</v>
      </c>
      <c r="G3449">
        <v>13201</v>
      </c>
      <c r="H3449">
        <v>33870</v>
      </c>
      <c r="I3449">
        <v>2650</v>
      </c>
      <c r="J3449">
        <v>0</v>
      </c>
      <c r="K3449">
        <v>78571</v>
      </c>
    </row>
    <row r="3450" spans="1:11">
      <c r="A3450" t="s">
        <v>188</v>
      </c>
      <c r="B3450" t="s">
        <v>1</v>
      </c>
      <c r="C3450">
        <v>1989</v>
      </c>
      <c r="D3450">
        <v>0</v>
      </c>
      <c r="E3450">
        <v>2.16</v>
      </c>
      <c r="F3450">
        <v>29970</v>
      </c>
      <c r="G3450">
        <v>14243</v>
      </c>
      <c r="H3450">
        <v>41194</v>
      </c>
      <c r="I3450">
        <v>0</v>
      </c>
      <c r="J3450">
        <v>2705</v>
      </c>
      <c r="K3450">
        <v>88112</v>
      </c>
    </row>
    <row r="3451" spans="1:11">
      <c r="A3451" t="s">
        <v>188</v>
      </c>
      <c r="B3451" t="s">
        <v>1</v>
      </c>
      <c r="C3451">
        <v>1990</v>
      </c>
      <c r="D3451">
        <v>0</v>
      </c>
      <c r="E3451">
        <v>4</v>
      </c>
      <c r="F3451">
        <v>29149</v>
      </c>
      <c r="G3451">
        <v>15263</v>
      </c>
      <c r="H3451">
        <v>43978</v>
      </c>
      <c r="I3451">
        <v>0</v>
      </c>
      <c r="J3451">
        <v>2767</v>
      </c>
      <c r="K3451">
        <v>91157</v>
      </c>
    </row>
    <row r="3452" spans="1:11">
      <c r="A3452" t="s">
        <v>188</v>
      </c>
      <c r="B3452" t="s">
        <v>1</v>
      </c>
      <c r="C3452">
        <v>1991</v>
      </c>
      <c r="D3452">
        <v>0</v>
      </c>
      <c r="E3452">
        <v>4</v>
      </c>
      <c r="F3452">
        <v>31400</v>
      </c>
      <c r="G3452">
        <v>16221</v>
      </c>
      <c r="H3452">
        <v>46303</v>
      </c>
      <c r="I3452">
        <v>0</v>
      </c>
      <c r="J3452">
        <v>2740</v>
      </c>
      <c r="K3452">
        <v>96664</v>
      </c>
    </row>
    <row r="3453" spans="1:11">
      <c r="A3453" t="s">
        <v>188</v>
      </c>
      <c r="B3453" t="s">
        <v>1</v>
      </c>
      <c r="C3453">
        <v>1992</v>
      </c>
      <c r="D3453">
        <v>0</v>
      </c>
      <c r="E3453">
        <v>4.12</v>
      </c>
      <c r="F3453">
        <v>33424</v>
      </c>
      <c r="G3453">
        <v>19833</v>
      </c>
      <c r="H3453">
        <v>51818</v>
      </c>
      <c r="I3453">
        <v>0</v>
      </c>
      <c r="J3453">
        <v>2757</v>
      </c>
      <c r="K3453">
        <v>107832</v>
      </c>
    </row>
    <row r="3454" spans="1:11">
      <c r="A3454" t="s">
        <v>188</v>
      </c>
      <c r="B3454" t="s">
        <v>1</v>
      </c>
      <c r="C3454">
        <v>1993</v>
      </c>
      <c r="D3454">
        <v>0</v>
      </c>
      <c r="E3454">
        <v>1.87</v>
      </c>
      <c r="F3454">
        <v>34760</v>
      </c>
      <c r="G3454">
        <v>22997</v>
      </c>
      <c r="H3454">
        <v>52209</v>
      </c>
      <c r="I3454">
        <v>0</v>
      </c>
      <c r="J3454">
        <v>3548</v>
      </c>
      <c r="K3454">
        <v>113514</v>
      </c>
    </row>
    <row r="3455" spans="1:11">
      <c r="A3455" t="s">
        <v>188</v>
      </c>
      <c r="B3455" t="s">
        <v>1</v>
      </c>
      <c r="C3455">
        <v>1994</v>
      </c>
      <c r="D3455">
        <v>0</v>
      </c>
      <c r="E3455">
        <v>2.0499999999999998</v>
      </c>
      <c r="F3455">
        <v>38655</v>
      </c>
      <c r="G3455">
        <v>22657</v>
      </c>
      <c r="H3455">
        <v>63053</v>
      </c>
      <c r="I3455">
        <v>0</v>
      </c>
      <c r="J3455">
        <v>3137</v>
      </c>
      <c r="K3455">
        <v>127502</v>
      </c>
    </row>
    <row r="3456" spans="1:11">
      <c r="A3456" t="s">
        <v>188</v>
      </c>
      <c r="B3456" t="s">
        <v>1</v>
      </c>
      <c r="C3456">
        <v>1995</v>
      </c>
      <c r="D3456">
        <v>0</v>
      </c>
      <c r="E3456">
        <v>3.61</v>
      </c>
      <c r="F3456">
        <v>35789</v>
      </c>
      <c r="G3456">
        <v>19882</v>
      </c>
      <c r="H3456">
        <v>86818</v>
      </c>
      <c r="I3456">
        <v>0</v>
      </c>
      <c r="J3456">
        <v>3617</v>
      </c>
      <c r="K3456">
        <v>146106</v>
      </c>
    </row>
    <row r="3457" spans="1:11">
      <c r="A3457" t="s">
        <v>188</v>
      </c>
      <c r="B3457" t="s">
        <v>1</v>
      </c>
      <c r="C3457">
        <v>1996</v>
      </c>
      <c r="D3457">
        <v>0</v>
      </c>
      <c r="E3457">
        <v>1.4</v>
      </c>
      <c r="F3457">
        <v>40921</v>
      </c>
      <c r="G3457">
        <v>23296</v>
      </c>
      <c r="H3457">
        <v>90907</v>
      </c>
      <c r="I3457">
        <v>0</v>
      </c>
      <c r="J3457">
        <v>3898</v>
      </c>
      <c r="K3457">
        <v>159022</v>
      </c>
    </row>
    <row r="3458" spans="1:11">
      <c r="A3458" t="s">
        <v>188</v>
      </c>
      <c r="B3458" t="s">
        <v>1</v>
      </c>
      <c r="C3458">
        <v>1997</v>
      </c>
      <c r="D3458">
        <v>0</v>
      </c>
      <c r="E3458">
        <v>3.23</v>
      </c>
      <c r="F3458">
        <v>42379</v>
      </c>
      <c r="G3458">
        <v>24467</v>
      </c>
      <c r="H3458">
        <v>95299</v>
      </c>
      <c r="I3458">
        <v>0</v>
      </c>
      <c r="J3458">
        <v>4228</v>
      </c>
      <c r="K3458">
        <v>166373</v>
      </c>
    </row>
    <row r="3459" spans="1:11">
      <c r="A3459" t="s">
        <v>188</v>
      </c>
      <c r="B3459" t="s">
        <v>1</v>
      </c>
      <c r="C3459">
        <v>1998</v>
      </c>
      <c r="D3459">
        <v>0</v>
      </c>
      <c r="E3459">
        <v>2.27</v>
      </c>
      <c r="F3459">
        <v>46670</v>
      </c>
      <c r="G3459">
        <v>25193</v>
      </c>
      <c r="H3459">
        <v>102899</v>
      </c>
      <c r="I3459">
        <v>0</v>
      </c>
      <c r="J3459">
        <v>4518</v>
      </c>
      <c r="K3459">
        <v>179280</v>
      </c>
    </row>
    <row r="3460" spans="1:11">
      <c r="A3460" t="s">
        <v>188</v>
      </c>
      <c r="B3460" t="s">
        <v>1</v>
      </c>
      <c r="C3460">
        <v>1999</v>
      </c>
      <c r="D3460">
        <v>0</v>
      </c>
      <c r="E3460">
        <v>3.22</v>
      </c>
      <c r="F3460">
        <v>51232</v>
      </c>
      <c r="G3460">
        <v>26431</v>
      </c>
      <c r="H3460">
        <v>107650</v>
      </c>
      <c r="I3460">
        <v>0</v>
      </c>
      <c r="J3460">
        <v>4449</v>
      </c>
      <c r="K3460">
        <v>189762</v>
      </c>
    </row>
    <row r="3461" spans="1:11">
      <c r="A3461" t="s">
        <v>188</v>
      </c>
      <c r="B3461" t="s">
        <v>1</v>
      </c>
      <c r="C3461">
        <v>2000</v>
      </c>
      <c r="D3461">
        <v>0</v>
      </c>
      <c r="E3461">
        <v>2.4300000000000002</v>
      </c>
      <c r="F3461">
        <v>57825</v>
      </c>
      <c r="G3461">
        <v>30929</v>
      </c>
      <c r="H3461">
        <v>114119</v>
      </c>
      <c r="I3461">
        <v>0</v>
      </c>
      <c r="J3461">
        <v>4856</v>
      </c>
      <c r="K3461">
        <v>207729</v>
      </c>
    </row>
    <row r="3462" spans="1:11">
      <c r="A3462" t="s">
        <v>188</v>
      </c>
      <c r="B3462" t="s">
        <v>1</v>
      </c>
      <c r="C3462">
        <v>2001</v>
      </c>
      <c r="D3462">
        <v>0</v>
      </c>
      <c r="E3462">
        <v>3.61</v>
      </c>
      <c r="F3462">
        <v>53808</v>
      </c>
      <c r="G3462">
        <v>34203</v>
      </c>
      <c r="H3462">
        <v>118090</v>
      </c>
      <c r="I3462">
        <v>0</v>
      </c>
      <c r="J3462">
        <v>5329</v>
      </c>
      <c r="K3462">
        <v>211430</v>
      </c>
    </row>
    <row r="3463" spans="1:11">
      <c r="A3463" t="s">
        <v>188</v>
      </c>
      <c r="B3463" t="s">
        <v>1</v>
      </c>
      <c r="C3463">
        <v>2002</v>
      </c>
      <c r="D3463">
        <v>0</v>
      </c>
      <c r="E3463">
        <v>2.66</v>
      </c>
      <c r="F3463">
        <v>57265</v>
      </c>
      <c r="G3463">
        <v>35630</v>
      </c>
      <c r="H3463">
        <v>108104</v>
      </c>
      <c r="I3463">
        <v>0</v>
      </c>
      <c r="J3463">
        <v>5846</v>
      </c>
      <c r="K3463">
        <v>206845</v>
      </c>
    </row>
    <row r="3464" spans="1:11">
      <c r="A3464" t="s">
        <v>188</v>
      </c>
      <c r="B3464" t="s">
        <v>1</v>
      </c>
      <c r="C3464">
        <v>2003</v>
      </c>
      <c r="D3464">
        <v>0</v>
      </c>
      <c r="E3464">
        <v>3.78</v>
      </c>
      <c r="F3464">
        <v>61400</v>
      </c>
      <c r="G3464">
        <v>47250</v>
      </c>
      <c r="H3464">
        <v>106088</v>
      </c>
      <c r="I3464">
        <v>0</v>
      </c>
      <c r="J3464">
        <v>0</v>
      </c>
      <c r="K3464">
        <v>214738</v>
      </c>
    </row>
    <row r="3465" spans="1:11">
      <c r="A3465" t="s">
        <v>188</v>
      </c>
      <c r="B3465" t="s">
        <v>1</v>
      </c>
      <c r="C3465">
        <v>2004</v>
      </c>
      <c r="D3465">
        <v>0</v>
      </c>
      <c r="E3465">
        <v>0.14000000000000001</v>
      </c>
      <c r="F3465">
        <v>63592</v>
      </c>
      <c r="G3465">
        <v>49387</v>
      </c>
      <c r="H3465">
        <v>107626</v>
      </c>
      <c r="I3465">
        <v>0</v>
      </c>
      <c r="J3465">
        <v>0</v>
      </c>
      <c r="K3465">
        <v>220605</v>
      </c>
    </row>
    <row r="3466" spans="1:11">
      <c r="A3466" t="s">
        <v>188</v>
      </c>
      <c r="B3466" t="s">
        <v>1</v>
      </c>
      <c r="C3466">
        <v>2005</v>
      </c>
      <c r="D3466">
        <v>0</v>
      </c>
      <c r="E3466">
        <v>4.21</v>
      </c>
      <c r="F3466">
        <v>64150</v>
      </c>
      <c r="G3466">
        <v>72518</v>
      </c>
      <c r="H3466">
        <v>75948</v>
      </c>
      <c r="I3466">
        <v>0</v>
      </c>
      <c r="J3466">
        <v>0</v>
      </c>
      <c r="K3466">
        <v>212616</v>
      </c>
    </row>
    <row r="3467" spans="1:11">
      <c r="A3467" t="s">
        <v>188</v>
      </c>
      <c r="B3467" t="s">
        <v>1</v>
      </c>
      <c r="C3467">
        <v>2006</v>
      </c>
      <c r="D3467">
        <v>0</v>
      </c>
      <c r="E3467">
        <v>4.24</v>
      </c>
      <c r="F3467">
        <v>71437</v>
      </c>
      <c r="G3467">
        <v>75326</v>
      </c>
      <c r="H3467">
        <v>81720</v>
      </c>
      <c r="I3467">
        <v>0</v>
      </c>
      <c r="J3467">
        <v>0</v>
      </c>
      <c r="K3467">
        <v>228483</v>
      </c>
    </row>
    <row r="3468" spans="1:11">
      <c r="A3468" t="s">
        <v>189</v>
      </c>
      <c r="B3468" t="s">
        <v>1</v>
      </c>
      <c r="C3468">
        <v>1988</v>
      </c>
      <c r="D3468">
        <v>0</v>
      </c>
      <c r="E3468">
        <v>13.45</v>
      </c>
      <c r="F3468">
        <v>108423</v>
      </c>
      <c r="G3468">
        <v>72881</v>
      </c>
      <c r="H3468">
        <v>9904</v>
      </c>
      <c r="I3468">
        <v>0</v>
      </c>
      <c r="J3468">
        <v>28512</v>
      </c>
      <c r="K3468">
        <v>219720</v>
      </c>
    </row>
    <row r="3469" spans="1:11">
      <c r="A3469" t="s">
        <v>189</v>
      </c>
      <c r="B3469" t="s">
        <v>1</v>
      </c>
      <c r="C3469">
        <v>1989</v>
      </c>
      <c r="D3469">
        <v>0</v>
      </c>
      <c r="E3469">
        <v>13.15</v>
      </c>
      <c r="F3469">
        <v>116422</v>
      </c>
      <c r="G3469">
        <v>91943</v>
      </c>
      <c r="H3469">
        <v>0</v>
      </c>
      <c r="I3469">
        <v>7</v>
      </c>
      <c r="J3469">
        <v>34046</v>
      </c>
      <c r="K3469">
        <v>242418</v>
      </c>
    </row>
    <row r="3470" spans="1:11">
      <c r="A3470" t="s">
        <v>189</v>
      </c>
      <c r="B3470" t="s">
        <v>1</v>
      </c>
      <c r="C3470">
        <v>1990</v>
      </c>
      <c r="D3470">
        <v>0</v>
      </c>
      <c r="E3470">
        <v>11.38</v>
      </c>
      <c r="F3470">
        <v>120905</v>
      </c>
      <c r="G3470">
        <v>109590</v>
      </c>
      <c r="H3470">
        <v>0</v>
      </c>
      <c r="I3470">
        <v>0</v>
      </c>
      <c r="J3470">
        <v>32894</v>
      </c>
      <c r="K3470">
        <v>263389</v>
      </c>
    </row>
    <row r="3471" spans="1:11">
      <c r="A3471" t="s">
        <v>189</v>
      </c>
      <c r="B3471" t="s">
        <v>1</v>
      </c>
      <c r="C3471">
        <v>1991</v>
      </c>
      <c r="D3471">
        <v>0</v>
      </c>
      <c r="E3471">
        <v>7.13</v>
      </c>
      <c r="F3471">
        <v>131488</v>
      </c>
      <c r="G3471">
        <v>137540</v>
      </c>
      <c r="H3471">
        <v>0</v>
      </c>
      <c r="I3471">
        <v>0</v>
      </c>
      <c r="J3471">
        <v>12423</v>
      </c>
      <c r="K3471">
        <v>281451</v>
      </c>
    </row>
    <row r="3472" spans="1:11">
      <c r="A3472" t="s">
        <v>189</v>
      </c>
      <c r="B3472" t="s">
        <v>1</v>
      </c>
      <c r="C3472">
        <v>1992</v>
      </c>
      <c r="D3472">
        <v>0</v>
      </c>
      <c r="E3472">
        <v>6.18</v>
      </c>
      <c r="F3472">
        <v>131022</v>
      </c>
      <c r="G3472">
        <v>138616</v>
      </c>
      <c r="H3472">
        <v>0</v>
      </c>
      <c r="I3472">
        <v>0</v>
      </c>
      <c r="J3472">
        <v>10514</v>
      </c>
      <c r="K3472">
        <v>280152</v>
      </c>
    </row>
    <row r="3473" spans="1:11">
      <c r="A3473" t="s">
        <v>189</v>
      </c>
      <c r="B3473" t="s">
        <v>1</v>
      </c>
      <c r="C3473">
        <v>1993</v>
      </c>
      <c r="D3473">
        <v>0</v>
      </c>
      <c r="E3473">
        <v>3.15</v>
      </c>
      <c r="F3473">
        <v>176847</v>
      </c>
      <c r="G3473">
        <v>39063</v>
      </c>
      <c r="H3473">
        <v>80058</v>
      </c>
      <c r="I3473">
        <v>0</v>
      </c>
      <c r="J3473">
        <v>8875</v>
      </c>
      <c r="K3473">
        <v>304843</v>
      </c>
    </row>
    <row r="3474" spans="1:11">
      <c r="A3474" t="s">
        <v>189</v>
      </c>
      <c r="B3474" t="s">
        <v>1</v>
      </c>
      <c r="C3474">
        <v>1994</v>
      </c>
      <c r="D3474">
        <v>0</v>
      </c>
      <c r="E3474">
        <v>9.51</v>
      </c>
      <c r="F3474">
        <v>144458</v>
      </c>
      <c r="G3474">
        <v>155330</v>
      </c>
      <c r="H3474">
        <v>0</v>
      </c>
      <c r="I3474">
        <v>13962</v>
      </c>
      <c r="J3474">
        <v>0</v>
      </c>
      <c r="K3474">
        <v>313750</v>
      </c>
    </row>
    <row r="3475" spans="1:11">
      <c r="A3475" t="s">
        <v>189</v>
      </c>
      <c r="B3475" t="s">
        <v>1</v>
      </c>
      <c r="C3475">
        <v>1995</v>
      </c>
      <c r="D3475">
        <v>0</v>
      </c>
      <c r="E3475">
        <v>6.74</v>
      </c>
      <c r="F3475">
        <v>155313</v>
      </c>
      <c r="G3475">
        <v>170827</v>
      </c>
      <c r="H3475">
        <v>0</v>
      </c>
      <c r="I3475">
        <v>14002</v>
      </c>
      <c r="J3475">
        <v>0</v>
      </c>
      <c r="K3475">
        <v>340142</v>
      </c>
    </row>
    <row r="3476" spans="1:11">
      <c r="A3476" t="s">
        <v>189</v>
      </c>
      <c r="B3476" t="s">
        <v>1</v>
      </c>
      <c r="C3476">
        <v>1996</v>
      </c>
      <c r="D3476">
        <v>0</v>
      </c>
      <c r="E3476">
        <v>3.83</v>
      </c>
      <c r="F3476">
        <v>179836</v>
      </c>
      <c r="G3476">
        <v>179457</v>
      </c>
      <c r="H3476">
        <v>0</v>
      </c>
      <c r="I3476">
        <v>16141</v>
      </c>
      <c r="J3476">
        <v>0</v>
      </c>
      <c r="K3476">
        <v>375434</v>
      </c>
    </row>
    <row r="3477" spans="1:11">
      <c r="A3477" t="s">
        <v>189</v>
      </c>
      <c r="B3477" t="s">
        <v>1</v>
      </c>
      <c r="C3477">
        <v>1997</v>
      </c>
      <c r="D3477">
        <v>0</v>
      </c>
      <c r="E3477">
        <v>2.76</v>
      </c>
      <c r="F3477">
        <v>171516</v>
      </c>
      <c r="G3477">
        <v>197561</v>
      </c>
      <c r="H3477">
        <v>0</v>
      </c>
      <c r="I3477">
        <v>19310</v>
      </c>
      <c r="J3477">
        <v>0</v>
      </c>
      <c r="K3477">
        <v>388387</v>
      </c>
    </row>
    <row r="3478" spans="1:11">
      <c r="A3478" t="s">
        <v>189</v>
      </c>
      <c r="B3478" t="s">
        <v>1</v>
      </c>
      <c r="C3478">
        <v>1998</v>
      </c>
      <c r="D3478">
        <v>0</v>
      </c>
      <c r="E3478">
        <v>4.08</v>
      </c>
      <c r="F3478">
        <v>161249</v>
      </c>
      <c r="G3478">
        <v>208414</v>
      </c>
      <c r="H3478">
        <v>0</v>
      </c>
      <c r="I3478">
        <v>19407</v>
      </c>
      <c r="J3478">
        <v>0</v>
      </c>
      <c r="K3478">
        <v>389070</v>
      </c>
    </row>
    <row r="3479" spans="1:11">
      <c r="A3479" t="s">
        <v>189</v>
      </c>
      <c r="B3479" t="s">
        <v>1</v>
      </c>
      <c r="C3479">
        <v>1999</v>
      </c>
      <c r="D3479">
        <v>0</v>
      </c>
      <c r="E3479">
        <v>4.4000000000000004</v>
      </c>
      <c r="F3479">
        <v>186832</v>
      </c>
      <c r="G3479">
        <v>215340</v>
      </c>
      <c r="H3479">
        <v>0</v>
      </c>
      <c r="I3479">
        <v>14174</v>
      </c>
      <c r="J3479">
        <v>0</v>
      </c>
      <c r="K3479">
        <v>416346</v>
      </c>
    </row>
    <row r="3480" spans="1:11">
      <c r="A3480" t="s">
        <v>189</v>
      </c>
      <c r="B3480" t="s">
        <v>1</v>
      </c>
      <c r="C3480">
        <v>2000</v>
      </c>
      <c r="D3480">
        <v>0</v>
      </c>
      <c r="E3480">
        <v>2.52</v>
      </c>
      <c r="F3480">
        <v>205289</v>
      </c>
      <c r="G3480">
        <v>229331</v>
      </c>
      <c r="H3480">
        <v>0</v>
      </c>
      <c r="I3480">
        <v>15541</v>
      </c>
      <c r="J3480">
        <v>0</v>
      </c>
      <c r="K3480">
        <v>450161</v>
      </c>
    </row>
    <row r="3481" spans="1:11">
      <c r="A3481" t="s">
        <v>189</v>
      </c>
      <c r="B3481" t="s">
        <v>1</v>
      </c>
      <c r="C3481">
        <v>2001</v>
      </c>
      <c r="D3481">
        <v>0</v>
      </c>
      <c r="E3481">
        <v>4.4000000000000004</v>
      </c>
      <c r="F3481">
        <v>186832</v>
      </c>
      <c r="G3481">
        <v>215340</v>
      </c>
      <c r="H3481">
        <v>0</v>
      </c>
      <c r="I3481">
        <v>0</v>
      </c>
      <c r="J3481">
        <v>14174</v>
      </c>
      <c r="K3481">
        <v>416346</v>
      </c>
    </row>
    <row r="3482" spans="1:11">
      <c r="A3482" t="s">
        <v>189</v>
      </c>
      <c r="B3482" t="s">
        <v>1</v>
      </c>
      <c r="C3482">
        <v>2002</v>
      </c>
      <c r="D3482">
        <v>0</v>
      </c>
      <c r="E3482">
        <v>3.58</v>
      </c>
      <c r="F3482">
        <v>210792</v>
      </c>
      <c r="G3482">
        <v>240872</v>
      </c>
      <c r="H3482">
        <v>0</v>
      </c>
      <c r="I3482">
        <v>0</v>
      </c>
      <c r="J3482">
        <v>16043</v>
      </c>
      <c r="K3482">
        <v>467707</v>
      </c>
    </row>
    <row r="3483" spans="1:11">
      <c r="A3483" t="s">
        <v>189</v>
      </c>
      <c r="B3483" t="s">
        <v>1</v>
      </c>
      <c r="C3483">
        <v>2003</v>
      </c>
      <c r="D3483">
        <v>0</v>
      </c>
      <c r="E3483">
        <v>8.24</v>
      </c>
      <c r="F3483">
        <v>234584</v>
      </c>
      <c r="G3483">
        <v>104075</v>
      </c>
      <c r="H3483">
        <v>164393</v>
      </c>
      <c r="I3483">
        <v>0</v>
      </c>
      <c r="J3483">
        <v>0</v>
      </c>
      <c r="K3483">
        <v>503052</v>
      </c>
    </row>
    <row r="3484" spans="1:11">
      <c r="A3484" t="s">
        <v>189</v>
      </c>
      <c r="B3484" t="s">
        <v>1</v>
      </c>
      <c r="C3484">
        <v>2004</v>
      </c>
      <c r="D3484">
        <v>0</v>
      </c>
      <c r="E3484">
        <v>4.63</v>
      </c>
      <c r="F3484">
        <v>243000</v>
      </c>
      <c r="G3484">
        <v>280000</v>
      </c>
      <c r="H3484">
        <v>0</v>
      </c>
      <c r="I3484">
        <v>0</v>
      </c>
      <c r="J3484">
        <v>0</v>
      </c>
      <c r="K3484">
        <v>523000</v>
      </c>
    </row>
    <row r="3485" spans="1:11">
      <c r="A3485" t="s">
        <v>189</v>
      </c>
      <c r="B3485" t="s">
        <v>1</v>
      </c>
      <c r="C3485">
        <v>2005</v>
      </c>
      <c r="D3485">
        <v>0</v>
      </c>
      <c r="E3485">
        <v>4.34</v>
      </c>
      <c r="F3485">
        <v>245841</v>
      </c>
      <c r="G3485">
        <v>96411</v>
      </c>
      <c r="H3485">
        <v>192988</v>
      </c>
      <c r="I3485">
        <v>0</v>
      </c>
      <c r="J3485">
        <v>0</v>
      </c>
      <c r="K3485">
        <v>535240</v>
      </c>
    </row>
    <row r="3486" spans="1:11">
      <c r="A3486" t="s">
        <v>189</v>
      </c>
      <c r="B3486" t="s">
        <v>1</v>
      </c>
      <c r="C3486">
        <v>2006</v>
      </c>
      <c r="D3486">
        <v>0</v>
      </c>
      <c r="E3486">
        <v>5.2</v>
      </c>
      <c r="F3486">
        <v>330408</v>
      </c>
      <c r="G3486">
        <v>78000</v>
      </c>
      <c r="H3486">
        <v>129000</v>
      </c>
      <c r="I3486">
        <v>0</v>
      </c>
      <c r="J3486">
        <v>0</v>
      </c>
      <c r="K3486">
        <v>537408</v>
      </c>
    </row>
    <row r="3487" spans="1:11">
      <c r="A3487" t="s">
        <v>190</v>
      </c>
      <c r="B3487" t="s">
        <v>1</v>
      </c>
      <c r="C3487">
        <v>1988</v>
      </c>
      <c r="D3487">
        <v>0</v>
      </c>
      <c r="E3487">
        <v>5</v>
      </c>
      <c r="F3487">
        <v>35088</v>
      </c>
      <c r="G3487">
        <v>1095</v>
      </c>
      <c r="H3487">
        <v>0</v>
      </c>
      <c r="I3487">
        <v>265</v>
      </c>
      <c r="J3487">
        <v>954</v>
      </c>
      <c r="K3487">
        <v>37402</v>
      </c>
    </row>
    <row r="3488" spans="1:11">
      <c r="A3488" t="s">
        <v>190</v>
      </c>
      <c r="B3488" t="s">
        <v>1</v>
      </c>
      <c r="C3488">
        <v>1989</v>
      </c>
      <c r="D3488">
        <v>0</v>
      </c>
      <c r="E3488">
        <v>1.96</v>
      </c>
      <c r="F3488">
        <v>34684</v>
      </c>
      <c r="G3488">
        <v>1096</v>
      </c>
      <c r="H3488">
        <v>1807</v>
      </c>
      <c r="I3488">
        <v>264</v>
      </c>
      <c r="J3488">
        <v>1462</v>
      </c>
      <c r="K3488">
        <v>39313</v>
      </c>
    </row>
    <row r="3489" spans="1:11">
      <c r="A3489" t="s">
        <v>190</v>
      </c>
      <c r="B3489" t="s">
        <v>1</v>
      </c>
      <c r="C3489">
        <v>1990</v>
      </c>
      <c r="D3489">
        <v>0</v>
      </c>
      <c r="E3489">
        <v>6.6</v>
      </c>
      <c r="F3489">
        <v>34059</v>
      </c>
      <c r="G3489">
        <v>932</v>
      </c>
      <c r="H3489">
        <v>1988</v>
      </c>
      <c r="I3489">
        <v>265</v>
      </c>
      <c r="J3489">
        <v>1117</v>
      </c>
      <c r="K3489">
        <v>38361</v>
      </c>
    </row>
    <row r="3490" spans="1:11">
      <c r="A3490" t="s">
        <v>190</v>
      </c>
      <c r="B3490" t="s">
        <v>1</v>
      </c>
      <c r="C3490">
        <v>1991</v>
      </c>
      <c r="D3490">
        <v>0</v>
      </c>
      <c r="E3490">
        <v>6.06</v>
      </c>
      <c r="F3490">
        <v>40550</v>
      </c>
      <c r="G3490">
        <v>1427</v>
      </c>
      <c r="H3490">
        <v>2692</v>
      </c>
      <c r="I3490">
        <v>22</v>
      </c>
      <c r="J3490">
        <v>1510</v>
      </c>
      <c r="K3490">
        <v>46201</v>
      </c>
    </row>
    <row r="3491" spans="1:11">
      <c r="A3491" t="s">
        <v>190</v>
      </c>
      <c r="B3491" t="s">
        <v>1</v>
      </c>
      <c r="C3491">
        <v>1992</v>
      </c>
      <c r="D3491">
        <v>0</v>
      </c>
      <c r="E3491">
        <v>2.11</v>
      </c>
      <c r="F3491">
        <v>32180</v>
      </c>
      <c r="G3491">
        <v>967</v>
      </c>
      <c r="H3491">
        <v>1905</v>
      </c>
      <c r="I3491">
        <v>0</v>
      </c>
      <c r="J3491">
        <v>2679</v>
      </c>
      <c r="K3491">
        <v>37731</v>
      </c>
    </row>
    <row r="3492" spans="1:11">
      <c r="A3492" t="s">
        <v>190</v>
      </c>
      <c r="B3492" t="s">
        <v>1</v>
      </c>
      <c r="C3492">
        <v>1993</v>
      </c>
      <c r="D3492">
        <v>0</v>
      </c>
      <c r="E3492">
        <v>7.73</v>
      </c>
      <c r="F3492">
        <v>33268</v>
      </c>
      <c r="G3492">
        <v>1082</v>
      </c>
      <c r="H3492">
        <v>1710</v>
      </c>
      <c r="I3492">
        <v>0</v>
      </c>
      <c r="J3492">
        <v>1727</v>
      </c>
      <c r="K3492">
        <v>37787</v>
      </c>
    </row>
    <row r="3493" spans="1:11">
      <c r="A3493" t="s">
        <v>190</v>
      </c>
      <c r="B3493" t="s">
        <v>1</v>
      </c>
      <c r="C3493">
        <v>1994</v>
      </c>
      <c r="D3493">
        <v>0</v>
      </c>
      <c r="E3493">
        <v>0.96</v>
      </c>
      <c r="F3493">
        <v>33649</v>
      </c>
      <c r="G3493">
        <v>3635</v>
      </c>
      <c r="H3493">
        <v>0</v>
      </c>
      <c r="I3493">
        <v>0</v>
      </c>
      <c r="J3493">
        <v>1286</v>
      </c>
      <c r="K3493">
        <v>38570</v>
      </c>
    </row>
    <row r="3494" spans="1:11">
      <c r="A3494" t="s">
        <v>190</v>
      </c>
      <c r="B3494" t="s">
        <v>1</v>
      </c>
      <c r="C3494">
        <v>1995</v>
      </c>
      <c r="D3494">
        <v>0</v>
      </c>
      <c r="E3494">
        <v>5.73</v>
      </c>
      <c r="F3494">
        <v>30985</v>
      </c>
      <c r="G3494">
        <v>4539</v>
      </c>
      <c r="H3494">
        <v>0</v>
      </c>
      <c r="I3494">
        <v>0</v>
      </c>
      <c r="J3494">
        <v>15</v>
      </c>
      <c r="K3494">
        <v>35539</v>
      </c>
    </row>
    <row r="3495" spans="1:11">
      <c r="A3495" t="s">
        <v>190</v>
      </c>
      <c r="B3495" t="s">
        <v>1</v>
      </c>
      <c r="C3495">
        <v>1996</v>
      </c>
      <c r="D3495">
        <v>0</v>
      </c>
      <c r="E3495">
        <v>5.52</v>
      </c>
      <c r="F3495">
        <v>32956</v>
      </c>
      <c r="G3495">
        <v>5204</v>
      </c>
      <c r="H3495">
        <v>0</v>
      </c>
      <c r="I3495">
        <v>0</v>
      </c>
      <c r="J3495">
        <v>41</v>
      </c>
      <c r="K3495">
        <v>38201</v>
      </c>
    </row>
    <row r="3496" spans="1:11">
      <c r="A3496" t="s">
        <v>190</v>
      </c>
      <c r="B3496" t="s">
        <v>1</v>
      </c>
      <c r="C3496">
        <v>1997</v>
      </c>
      <c r="D3496">
        <v>0</v>
      </c>
      <c r="E3496">
        <v>7.5</v>
      </c>
      <c r="F3496">
        <v>32000</v>
      </c>
      <c r="G3496">
        <v>4000</v>
      </c>
      <c r="H3496">
        <v>0</v>
      </c>
      <c r="I3496">
        <v>0</v>
      </c>
      <c r="J3496">
        <v>1000</v>
      </c>
      <c r="K3496">
        <v>37000</v>
      </c>
    </row>
    <row r="3497" spans="1:11">
      <c r="A3497" t="s">
        <v>190</v>
      </c>
      <c r="B3497" t="s">
        <v>1</v>
      </c>
      <c r="C3497">
        <v>1998</v>
      </c>
      <c r="D3497">
        <v>0</v>
      </c>
      <c r="E3497">
        <v>5.13</v>
      </c>
      <c r="F3497">
        <v>32000</v>
      </c>
      <c r="G3497">
        <v>4000</v>
      </c>
      <c r="H3497">
        <v>0</v>
      </c>
      <c r="I3497">
        <v>0</v>
      </c>
      <c r="J3497">
        <v>1000</v>
      </c>
      <c r="K3497">
        <v>37000</v>
      </c>
    </row>
    <row r="3498" spans="1:11">
      <c r="A3498" t="s">
        <v>190</v>
      </c>
      <c r="B3498" t="s">
        <v>1</v>
      </c>
      <c r="C3498">
        <v>1999</v>
      </c>
      <c r="D3498">
        <v>0</v>
      </c>
      <c r="E3498">
        <v>4.41</v>
      </c>
      <c r="F3498">
        <v>32996</v>
      </c>
      <c r="G3498">
        <v>6101</v>
      </c>
      <c r="H3498">
        <v>0</v>
      </c>
      <c r="I3498">
        <v>0</v>
      </c>
      <c r="J3498">
        <v>357</v>
      </c>
      <c r="K3498">
        <v>39454</v>
      </c>
    </row>
    <row r="3499" spans="1:11">
      <c r="A3499" t="s">
        <v>190</v>
      </c>
      <c r="B3499" t="s">
        <v>1</v>
      </c>
      <c r="C3499">
        <v>2000</v>
      </c>
      <c r="D3499">
        <v>0</v>
      </c>
      <c r="E3499">
        <v>5.4</v>
      </c>
      <c r="F3499">
        <v>32036</v>
      </c>
      <c r="G3499">
        <v>6350</v>
      </c>
      <c r="H3499">
        <v>0</v>
      </c>
      <c r="I3499">
        <v>0</v>
      </c>
      <c r="J3499">
        <v>623</v>
      </c>
      <c r="K3499">
        <v>39009</v>
      </c>
    </row>
    <row r="3500" spans="1:11">
      <c r="A3500" t="s">
        <v>190</v>
      </c>
      <c r="B3500" t="s">
        <v>1</v>
      </c>
      <c r="C3500">
        <v>2001</v>
      </c>
      <c r="D3500">
        <v>0</v>
      </c>
      <c r="E3500">
        <v>5.79</v>
      </c>
      <c r="F3500">
        <v>30188</v>
      </c>
      <c r="G3500">
        <v>3607</v>
      </c>
      <c r="H3500">
        <v>0</v>
      </c>
      <c r="I3500">
        <v>0</v>
      </c>
      <c r="J3500">
        <v>3365</v>
      </c>
      <c r="K3500">
        <v>37160</v>
      </c>
    </row>
    <row r="3501" spans="1:11">
      <c r="A3501" t="s">
        <v>190</v>
      </c>
      <c r="B3501" t="s">
        <v>1</v>
      </c>
      <c r="C3501">
        <v>2002</v>
      </c>
      <c r="D3501">
        <v>0</v>
      </c>
      <c r="E3501">
        <v>4.84</v>
      </c>
      <c r="F3501">
        <v>30532</v>
      </c>
      <c r="G3501">
        <v>3153</v>
      </c>
      <c r="H3501">
        <v>0</v>
      </c>
      <c r="I3501">
        <v>0</v>
      </c>
      <c r="J3501">
        <v>3521</v>
      </c>
      <c r="K3501">
        <v>37206</v>
      </c>
    </row>
    <row r="3502" spans="1:11">
      <c r="A3502" t="s">
        <v>190</v>
      </c>
      <c r="B3502" t="s">
        <v>1</v>
      </c>
      <c r="C3502">
        <v>2003</v>
      </c>
      <c r="D3502">
        <v>0</v>
      </c>
      <c r="E3502">
        <v>6.74</v>
      </c>
      <c r="F3502">
        <v>29582</v>
      </c>
      <c r="G3502">
        <v>6383</v>
      </c>
      <c r="H3502">
        <v>0</v>
      </c>
      <c r="I3502">
        <v>0</v>
      </c>
      <c r="J3502">
        <v>0</v>
      </c>
      <c r="K3502">
        <v>35965</v>
      </c>
    </row>
    <row r="3503" spans="1:11">
      <c r="A3503" t="s">
        <v>190</v>
      </c>
      <c r="B3503" t="s">
        <v>1</v>
      </c>
      <c r="C3503">
        <v>2004</v>
      </c>
      <c r="D3503">
        <v>0</v>
      </c>
      <c r="E3503">
        <v>2.54</v>
      </c>
      <c r="F3503">
        <v>29939</v>
      </c>
      <c r="G3503">
        <v>7199</v>
      </c>
      <c r="H3503">
        <v>0</v>
      </c>
      <c r="I3503">
        <v>0</v>
      </c>
      <c r="J3503">
        <v>0</v>
      </c>
      <c r="K3503">
        <v>37138</v>
      </c>
    </row>
    <row r="3504" spans="1:11">
      <c r="A3504" t="s">
        <v>190</v>
      </c>
      <c r="B3504" t="s">
        <v>1</v>
      </c>
      <c r="C3504">
        <v>2005</v>
      </c>
      <c r="D3504">
        <v>0</v>
      </c>
      <c r="E3504">
        <v>3.91</v>
      </c>
      <c r="F3504">
        <v>30517</v>
      </c>
      <c r="G3504">
        <v>7216</v>
      </c>
      <c r="H3504">
        <v>0</v>
      </c>
      <c r="I3504">
        <v>0</v>
      </c>
      <c r="J3504">
        <v>0</v>
      </c>
      <c r="K3504">
        <v>37733</v>
      </c>
    </row>
    <row r="3505" spans="1:11">
      <c r="A3505" t="s">
        <v>190</v>
      </c>
      <c r="B3505" t="s">
        <v>1</v>
      </c>
      <c r="C3505">
        <v>2006</v>
      </c>
      <c r="D3505">
        <v>0</v>
      </c>
      <c r="E3505">
        <v>3.66</v>
      </c>
      <c r="F3505">
        <v>31546</v>
      </c>
      <c r="G3505">
        <v>6977</v>
      </c>
      <c r="H3505">
        <v>0</v>
      </c>
      <c r="I3505">
        <v>0</v>
      </c>
      <c r="J3505">
        <v>0</v>
      </c>
      <c r="K3505">
        <v>38523</v>
      </c>
    </row>
    <row r="3506" spans="1:11">
      <c r="A3506" t="s">
        <v>191</v>
      </c>
      <c r="B3506" t="s">
        <v>1</v>
      </c>
      <c r="C3506">
        <v>1988</v>
      </c>
      <c r="D3506">
        <v>0</v>
      </c>
      <c r="E3506">
        <v>14.56</v>
      </c>
      <c r="F3506">
        <v>19461</v>
      </c>
      <c r="G3506">
        <v>6756</v>
      </c>
      <c r="H3506">
        <v>2160</v>
      </c>
      <c r="I3506">
        <v>0</v>
      </c>
      <c r="J3506">
        <v>1551</v>
      </c>
      <c r="K3506">
        <v>29928</v>
      </c>
    </row>
    <row r="3507" spans="1:11">
      <c r="A3507" t="s">
        <v>191</v>
      </c>
      <c r="B3507" t="s">
        <v>1</v>
      </c>
      <c r="C3507">
        <v>1989</v>
      </c>
      <c r="D3507">
        <v>0</v>
      </c>
      <c r="E3507">
        <v>17.61</v>
      </c>
      <c r="F3507">
        <v>19846</v>
      </c>
      <c r="G3507">
        <v>6685</v>
      </c>
      <c r="H3507">
        <v>2432</v>
      </c>
      <c r="I3507">
        <v>99</v>
      </c>
      <c r="J3507">
        <v>1788</v>
      </c>
      <c r="K3507">
        <v>30850</v>
      </c>
    </row>
    <row r="3508" spans="1:11">
      <c r="A3508" t="s">
        <v>191</v>
      </c>
      <c r="B3508" t="s">
        <v>1</v>
      </c>
      <c r="C3508">
        <v>1990</v>
      </c>
      <c r="D3508">
        <v>0</v>
      </c>
      <c r="E3508">
        <v>11.6</v>
      </c>
      <c r="F3508">
        <v>19372</v>
      </c>
      <c r="G3508">
        <v>7790</v>
      </c>
      <c r="H3508">
        <v>2872</v>
      </c>
      <c r="I3508">
        <v>0</v>
      </c>
      <c r="J3508">
        <v>0</v>
      </c>
      <c r="K3508">
        <v>30034</v>
      </c>
    </row>
    <row r="3509" spans="1:11">
      <c r="A3509" t="s">
        <v>191</v>
      </c>
      <c r="B3509" t="s">
        <v>1</v>
      </c>
      <c r="C3509">
        <v>1991</v>
      </c>
      <c r="D3509">
        <v>0</v>
      </c>
      <c r="E3509">
        <v>12.98</v>
      </c>
      <c r="F3509">
        <v>20535</v>
      </c>
      <c r="G3509">
        <v>6929</v>
      </c>
      <c r="H3509">
        <v>2799</v>
      </c>
      <c r="I3509">
        <v>108</v>
      </c>
      <c r="J3509">
        <v>1251</v>
      </c>
      <c r="K3509">
        <v>31622</v>
      </c>
    </row>
    <row r="3510" spans="1:11">
      <c r="A3510" t="s">
        <v>191</v>
      </c>
      <c r="B3510" t="s">
        <v>1</v>
      </c>
      <c r="C3510">
        <v>1992</v>
      </c>
      <c r="D3510">
        <v>0</v>
      </c>
      <c r="E3510">
        <v>9.75</v>
      </c>
      <c r="F3510">
        <v>20190</v>
      </c>
      <c r="G3510">
        <v>6525</v>
      </c>
      <c r="H3510">
        <v>2938</v>
      </c>
      <c r="I3510">
        <v>113</v>
      </c>
      <c r="J3510">
        <v>2758</v>
      </c>
      <c r="K3510">
        <v>32524</v>
      </c>
    </row>
    <row r="3511" spans="1:11">
      <c r="A3511" t="s">
        <v>191</v>
      </c>
      <c r="B3511" t="s">
        <v>1</v>
      </c>
      <c r="C3511">
        <v>1993</v>
      </c>
      <c r="D3511">
        <v>0</v>
      </c>
      <c r="E3511">
        <v>11.14</v>
      </c>
      <c r="F3511">
        <v>21290</v>
      </c>
      <c r="G3511">
        <v>6542</v>
      </c>
      <c r="H3511">
        <v>3016</v>
      </c>
      <c r="I3511">
        <v>115</v>
      </c>
      <c r="J3511">
        <v>2317</v>
      </c>
      <c r="K3511">
        <v>33280</v>
      </c>
    </row>
    <row r="3512" spans="1:11">
      <c r="A3512" t="s">
        <v>191</v>
      </c>
      <c r="B3512" t="s">
        <v>1</v>
      </c>
      <c r="C3512">
        <v>1994</v>
      </c>
      <c r="D3512">
        <v>0</v>
      </c>
      <c r="E3512">
        <v>9.56</v>
      </c>
      <c r="F3512">
        <v>22094</v>
      </c>
      <c r="G3512">
        <v>6992</v>
      </c>
      <c r="H3512">
        <v>3253</v>
      </c>
      <c r="I3512">
        <v>116</v>
      </c>
      <c r="J3512">
        <v>2846</v>
      </c>
      <c r="K3512">
        <v>35301</v>
      </c>
    </row>
    <row r="3513" spans="1:11">
      <c r="A3513" t="s">
        <v>191</v>
      </c>
      <c r="B3513" t="s">
        <v>1</v>
      </c>
      <c r="C3513">
        <v>1995</v>
      </c>
      <c r="D3513">
        <v>0</v>
      </c>
      <c r="E3513">
        <v>13.47</v>
      </c>
      <c r="F3513">
        <v>22190</v>
      </c>
      <c r="G3513">
        <v>6820</v>
      </c>
      <c r="H3513">
        <v>3362</v>
      </c>
      <c r="I3513">
        <v>124</v>
      </c>
      <c r="J3513">
        <v>2331</v>
      </c>
      <c r="K3513">
        <v>34827</v>
      </c>
    </row>
    <row r="3514" spans="1:11">
      <c r="A3514" t="s">
        <v>191</v>
      </c>
      <c r="B3514" t="s">
        <v>1</v>
      </c>
      <c r="C3514">
        <v>1996</v>
      </c>
      <c r="D3514">
        <v>0</v>
      </c>
      <c r="E3514">
        <v>9.16</v>
      </c>
      <c r="F3514">
        <v>24310</v>
      </c>
      <c r="G3514">
        <v>7269</v>
      </c>
      <c r="H3514">
        <v>3476</v>
      </c>
      <c r="I3514">
        <v>138</v>
      </c>
      <c r="J3514">
        <v>2865</v>
      </c>
      <c r="K3514">
        <v>38058</v>
      </c>
    </row>
    <row r="3515" spans="1:11">
      <c r="A3515" t="s">
        <v>191</v>
      </c>
      <c r="B3515" t="s">
        <v>1</v>
      </c>
      <c r="C3515">
        <v>1997</v>
      </c>
      <c r="D3515">
        <v>0</v>
      </c>
      <c r="E3515">
        <v>8.86</v>
      </c>
      <c r="F3515">
        <v>25166</v>
      </c>
      <c r="G3515">
        <v>7403</v>
      </c>
      <c r="H3515">
        <v>4377</v>
      </c>
      <c r="I3515">
        <v>144</v>
      </c>
      <c r="J3515">
        <v>2860</v>
      </c>
      <c r="K3515">
        <v>39950</v>
      </c>
    </row>
    <row r="3516" spans="1:11">
      <c r="A3516" t="s">
        <v>191</v>
      </c>
      <c r="B3516" t="s">
        <v>1</v>
      </c>
      <c r="C3516">
        <v>1998</v>
      </c>
      <c r="D3516">
        <v>0</v>
      </c>
      <c r="E3516">
        <v>12.86</v>
      </c>
      <c r="F3516">
        <v>25780</v>
      </c>
      <c r="G3516">
        <v>7542</v>
      </c>
      <c r="H3516">
        <v>3750</v>
      </c>
      <c r="I3516">
        <v>150</v>
      </c>
      <c r="J3516">
        <v>2748</v>
      </c>
      <c r="K3516">
        <v>39970</v>
      </c>
    </row>
    <row r="3517" spans="1:11">
      <c r="A3517" t="s">
        <v>191</v>
      </c>
      <c r="B3517" t="s">
        <v>1</v>
      </c>
      <c r="C3517">
        <v>1999</v>
      </c>
      <c r="D3517">
        <v>0</v>
      </c>
      <c r="E3517">
        <v>10.73</v>
      </c>
      <c r="F3517">
        <v>26280</v>
      </c>
      <c r="G3517">
        <v>7411</v>
      </c>
      <c r="H3517">
        <v>3188</v>
      </c>
      <c r="I3517">
        <v>151</v>
      </c>
      <c r="J3517">
        <v>2369</v>
      </c>
      <c r="K3517">
        <v>39399</v>
      </c>
    </row>
    <row r="3518" spans="1:11">
      <c r="A3518" t="s">
        <v>191</v>
      </c>
      <c r="B3518" t="s">
        <v>1</v>
      </c>
      <c r="C3518">
        <v>2000</v>
      </c>
      <c r="D3518">
        <v>0</v>
      </c>
      <c r="E3518">
        <v>10.34</v>
      </c>
      <c r="F3518">
        <v>28069</v>
      </c>
      <c r="G3518">
        <v>7760</v>
      </c>
      <c r="H3518">
        <v>3533</v>
      </c>
      <c r="I3518">
        <v>150</v>
      </c>
      <c r="J3518">
        <v>3114</v>
      </c>
      <c r="K3518">
        <v>42626</v>
      </c>
    </row>
    <row r="3519" spans="1:11">
      <c r="A3519" t="s">
        <v>191</v>
      </c>
      <c r="B3519" t="s">
        <v>1</v>
      </c>
      <c r="C3519">
        <v>2001</v>
      </c>
      <c r="D3519">
        <v>0</v>
      </c>
      <c r="E3519">
        <v>9.43</v>
      </c>
      <c r="F3519">
        <v>29254</v>
      </c>
      <c r="G3519">
        <v>8211</v>
      </c>
      <c r="H3519">
        <v>3054</v>
      </c>
      <c r="I3519">
        <v>0</v>
      </c>
      <c r="J3519">
        <v>3018</v>
      </c>
      <c r="K3519">
        <v>43537</v>
      </c>
    </row>
    <row r="3520" spans="1:11">
      <c r="A3520" t="s">
        <v>191</v>
      </c>
      <c r="B3520" t="s">
        <v>1</v>
      </c>
      <c r="C3520">
        <v>2002</v>
      </c>
      <c r="D3520">
        <v>0</v>
      </c>
      <c r="E3520">
        <v>7.36</v>
      </c>
      <c r="F3520">
        <v>30153</v>
      </c>
      <c r="G3520">
        <v>7473</v>
      </c>
      <c r="H3520">
        <v>3042</v>
      </c>
      <c r="I3520">
        <v>0</v>
      </c>
      <c r="J3520">
        <v>3360</v>
      </c>
      <c r="K3520">
        <v>44028</v>
      </c>
    </row>
    <row r="3521" spans="1:11">
      <c r="A3521" t="s">
        <v>191</v>
      </c>
      <c r="B3521" t="s">
        <v>1</v>
      </c>
      <c r="C3521">
        <v>2003</v>
      </c>
      <c r="D3521">
        <v>0</v>
      </c>
      <c r="E3521">
        <v>8.7799999999999994</v>
      </c>
      <c r="F3521">
        <v>31180</v>
      </c>
      <c r="G3521">
        <v>7072</v>
      </c>
      <c r="H3521">
        <v>4970</v>
      </c>
      <c r="I3521">
        <v>0</v>
      </c>
      <c r="J3521">
        <v>0</v>
      </c>
      <c r="K3521">
        <v>43222</v>
      </c>
    </row>
    <row r="3522" spans="1:11">
      <c r="A3522" t="s">
        <v>191</v>
      </c>
      <c r="B3522" t="s">
        <v>1</v>
      </c>
      <c r="C3522">
        <v>2004</v>
      </c>
      <c r="D3522">
        <v>0</v>
      </c>
      <c r="E3522">
        <v>0</v>
      </c>
      <c r="F3522">
        <v>31734</v>
      </c>
      <c r="G3522">
        <v>9701</v>
      </c>
      <c r="H3522">
        <v>2241</v>
      </c>
      <c r="I3522">
        <v>0</v>
      </c>
      <c r="J3522">
        <v>0</v>
      </c>
      <c r="K3522">
        <v>43676</v>
      </c>
    </row>
    <row r="3523" spans="1:11">
      <c r="A3523" t="s">
        <v>191</v>
      </c>
      <c r="B3523" t="s">
        <v>1</v>
      </c>
      <c r="C3523">
        <v>2005</v>
      </c>
      <c r="D3523">
        <v>0</v>
      </c>
      <c r="E3523">
        <v>7.28</v>
      </c>
      <c r="F3523">
        <v>32600</v>
      </c>
      <c r="G3523">
        <v>6771</v>
      </c>
      <c r="H3523">
        <v>4595</v>
      </c>
      <c r="I3523">
        <v>0</v>
      </c>
      <c r="J3523">
        <v>0</v>
      </c>
      <c r="K3523">
        <v>43966</v>
      </c>
    </row>
    <row r="3524" spans="1:11">
      <c r="A3524" t="s">
        <v>191</v>
      </c>
      <c r="B3524" t="s">
        <v>1</v>
      </c>
      <c r="C3524">
        <v>2006</v>
      </c>
      <c r="D3524">
        <v>0</v>
      </c>
      <c r="E3524">
        <v>8.6</v>
      </c>
      <c r="F3524">
        <v>34271</v>
      </c>
      <c r="G3524">
        <v>7309</v>
      </c>
      <c r="H3524">
        <v>4251</v>
      </c>
      <c r="I3524">
        <v>0</v>
      </c>
      <c r="J3524">
        <v>0</v>
      </c>
      <c r="K3524">
        <v>45831</v>
      </c>
    </row>
    <row r="3525" spans="1:11">
      <c r="A3525" t="s">
        <v>192</v>
      </c>
      <c r="B3525" t="s">
        <v>1</v>
      </c>
      <c r="C3525">
        <v>1988</v>
      </c>
      <c r="D3525">
        <v>0</v>
      </c>
      <c r="E3525">
        <v>0.53</v>
      </c>
      <c r="F3525">
        <v>0</v>
      </c>
      <c r="G3525">
        <v>0</v>
      </c>
      <c r="H3525">
        <v>0</v>
      </c>
      <c r="I3525">
        <v>0</v>
      </c>
      <c r="J3525">
        <v>0</v>
      </c>
      <c r="K3525">
        <v>0</v>
      </c>
    </row>
    <row r="3526" spans="1:11">
      <c r="A3526" t="s">
        <v>192</v>
      </c>
      <c r="B3526" t="s">
        <v>1</v>
      </c>
      <c r="C3526">
        <v>1989</v>
      </c>
      <c r="D3526">
        <v>0</v>
      </c>
      <c r="E3526">
        <v>0</v>
      </c>
      <c r="F3526">
        <v>0</v>
      </c>
      <c r="G3526">
        <v>0</v>
      </c>
      <c r="H3526">
        <v>0</v>
      </c>
      <c r="I3526">
        <v>0</v>
      </c>
      <c r="J3526">
        <v>0</v>
      </c>
      <c r="K3526">
        <v>0</v>
      </c>
    </row>
    <row r="3527" spans="1:11">
      <c r="A3527" t="s">
        <v>192</v>
      </c>
      <c r="B3527" t="s">
        <v>1</v>
      </c>
      <c r="C3527">
        <v>1990</v>
      </c>
      <c r="D3527">
        <v>0</v>
      </c>
      <c r="E3527">
        <v>0.5</v>
      </c>
      <c r="F3527">
        <v>0</v>
      </c>
      <c r="G3527">
        <v>0</v>
      </c>
      <c r="H3527">
        <v>0</v>
      </c>
      <c r="I3527">
        <v>0</v>
      </c>
      <c r="J3527">
        <v>0</v>
      </c>
      <c r="K3527">
        <v>0</v>
      </c>
    </row>
    <row r="3528" spans="1:11">
      <c r="A3528" t="s">
        <v>192</v>
      </c>
      <c r="B3528" t="s">
        <v>1</v>
      </c>
      <c r="C3528">
        <v>1991</v>
      </c>
      <c r="D3528">
        <v>0</v>
      </c>
      <c r="E3528">
        <v>11</v>
      </c>
      <c r="F3528">
        <v>0</v>
      </c>
      <c r="G3528">
        <v>0</v>
      </c>
      <c r="H3528">
        <v>0</v>
      </c>
      <c r="I3528">
        <v>0</v>
      </c>
      <c r="J3528">
        <v>0</v>
      </c>
      <c r="K3528">
        <v>0</v>
      </c>
    </row>
    <row r="3529" spans="1:11">
      <c r="A3529" t="s">
        <v>192</v>
      </c>
      <c r="B3529" t="s">
        <v>1</v>
      </c>
      <c r="C3529">
        <v>1992</v>
      </c>
      <c r="D3529">
        <v>0</v>
      </c>
      <c r="E3529">
        <v>0.5</v>
      </c>
      <c r="F3529">
        <v>0</v>
      </c>
      <c r="G3529">
        <v>0</v>
      </c>
      <c r="H3529">
        <v>0</v>
      </c>
      <c r="I3529">
        <v>0</v>
      </c>
      <c r="J3529">
        <v>0</v>
      </c>
      <c r="K3529">
        <v>0</v>
      </c>
    </row>
    <row r="3530" spans="1:11">
      <c r="A3530" t="s">
        <v>192</v>
      </c>
      <c r="B3530" t="s">
        <v>1</v>
      </c>
      <c r="C3530">
        <v>1993</v>
      </c>
      <c r="D3530">
        <v>0</v>
      </c>
      <c r="E3530">
        <v>4.1900000000000004</v>
      </c>
      <c r="F3530">
        <v>0</v>
      </c>
      <c r="G3530">
        <v>0</v>
      </c>
      <c r="H3530">
        <v>0</v>
      </c>
      <c r="I3530">
        <v>0</v>
      </c>
      <c r="J3530">
        <v>0</v>
      </c>
      <c r="K3530">
        <v>0</v>
      </c>
    </row>
    <row r="3531" spans="1:11">
      <c r="A3531" t="s">
        <v>192</v>
      </c>
      <c r="B3531" t="s">
        <v>1</v>
      </c>
      <c r="C3531">
        <v>1994</v>
      </c>
      <c r="D3531">
        <v>0</v>
      </c>
      <c r="E3531">
        <v>0.13</v>
      </c>
      <c r="F3531">
        <v>0</v>
      </c>
      <c r="G3531">
        <v>0</v>
      </c>
      <c r="H3531">
        <v>0</v>
      </c>
      <c r="I3531">
        <v>0</v>
      </c>
      <c r="J3531">
        <v>0</v>
      </c>
      <c r="K3531">
        <v>0</v>
      </c>
    </row>
    <row r="3532" spans="1:11">
      <c r="A3532" t="s">
        <v>192</v>
      </c>
      <c r="B3532" t="s">
        <v>1</v>
      </c>
      <c r="C3532">
        <v>1995</v>
      </c>
      <c r="D3532">
        <v>0</v>
      </c>
      <c r="E3532">
        <v>3.89</v>
      </c>
      <c r="F3532">
        <v>0</v>
      </c>
      <c r="G3532">
        <v>0</v>
      </c>
      <c r="H3532">
        <v>0</v>
      </c>
      <c r="I3532">
        <v>0</v>
      </c>
      <c r="J3532">
        <v>0</v>
      </c>
      <c r="K3532">
        <v>0</v>
      </c>
    </row>
    <row r="3533" spans="1:11">
      <c r="A3533" t="s">
        <v>192</v>
      </c>
      <c r="B3533" t="s">
        <v>1</v>
      </c>
      <c r="C3533">
        <v>1996</v>
      </c>
      <c r="D3533">
        <v>0</v>
      </c>
      <c r="E3533">
        <v>1.01</v>
      </c>
      <c r="F3533">
        <v>0</v>
      </c>
      <c r="G3533">
        <v>0</v>
      </c>
      <c r="H3533">
        <v>0</v>
      </c>
      <c r="I3533">
        <v>0</v>
      </c>
      <c r="J3533">
        <v>0</v>
      </c>
      <c r="K3533">
        <v>0</v>
      </c>
    </row>
    <row r="3534" spans="1:11">
      <c r="A3534" t="s">
        <v>192</v>
      </c>
      <c r="B3534" t="s">
        <v>1</v>
      </c>
      <c r="C3534">
        <v>1997</v>
      </c>
      <c r="D3534">
        <v>0</v>
      </c>
      <c r="E3534">
        <v>1.37</v>
      </c>
      <c r="F3534">
        <v>0</v>
      </c>
      <c r="G3534">
        <v>0</v>
      </c>
      <c r="H3534">
        <v>0</v>
      </c>
      <c r="I3534">
        <v>0</v>
      </c>
      <c r="J3534">
        <v>0</v>
      </c>
      <c r="K3534">
        <v>0</v>
      </c>
    </row>
    <row r="3535" spans="1:11">
      <c r="A3535" t="s">
        <v>192</v>
      </c>
      <c r="B3535" t="s">
        <v>1</v>
      </c>
      <c r="C3535">
        <v>1998</v>
      </c>
      <c r="D3535">
        <v>0</v>
      </c>
      <c r="E3535">
        <v>2.2599999999999998</v>
      </c>
      <c r="F3535">
        <v>0</v>
      </c>
      <c r="G3535">
        <v>0</v>
      </c>
      <c r="H3535">
        <v>0</v>
      </c>
      <c r="I3535">
        <v>0</v>
      </c>
      <c r="J3535">
        <v>0</v>
      </c>
      <c r="K3535">
        <v>0</v>
      </c>
    </row>
    <row r="3536" spans="1:11">
      <c r="A3536" t="s">
        <v>192</v>
      </c>
      <c r="B3536" t="s">
        <v>1</v>
      </c>
      <c r="C3536">
        <v>1999</v>
      </c>
      <c r="D3536">
        <v>0</v>
      </c>
      <c r="E3536">
        <v>1.3</v>
      </c>
      <c r="F3536">
        <v>0</v>
      </c>
      <c r="G3536">
        <v>0</v>
      </c>
      <c r="H3536">
        <v>0</v>
      </c>
      <c r="I3536">
        <v>0</v>
      </c>
      <c r="J3536">
        <v>0</v>
      </c>
      <c r="K3536">
        <v>0</v>
      </c>
    </row>
    <row r="3537" spans="1:11">
      <c r="A3537" t="s">
        <v>192</v>
      </c>
      <c r="B3537" t="s">
        <v>1</v>
      </c>
      <c r="C3537">
        <v>2000</v>
      </c>
      <c r="D3537">
        <v>0</v>
      </c>
      <c r="E3537">
        <v>2.13</v>
      </c>
      <c r="F3537">
        <v>0</v>
      </c>
      <c r="G3537">
        <v>0</v>
      </c>
      <c r="H3537">
        <v>0</v>
      </c>
      <c r="I3537">
        <v>0</v>
      </c>
      <c r="J3537">
        <v>0</v>
      </c>
      <c r="K3537">
        <v>0</v>
      </c>
    </row>
    <row r="3538" spans="1:11">
      <c r="A3538" t="s">
        <v>192</v>
      </c>
      <c r="B3538" t="s">
        <v>1</v>
      </c>
      <c r="C3538">
        <v>2001</v>
      </c>
      <c r="D3538">
        <v>0</v>
      </c>
      <c r="E3538">
        <v>2.37</v>
      </c>
      <c r="F3538">
        <v>0</v>
      </c>
      <c r="G3538">
        <v>0</v>
      </c>
      <c r="H3538">
        <v>0</v>
      </c>
      <c r="I3538">
        <v>0</v>
      </c>
      <c r="J3538">
        <v>0</v>
      </c>
      <c r="K3538">
        <v>0</v>
      </c>
    </row>
    <row r="3539" spans="1:11">
      <c r="A3539" t="s">
        <v>192</v>
      </c>
      <c r="B3539" t="s">
        <v>1</v>
      </c>
      <c r="C3539">
        <v>2002</v>
      </c>
      <c r="D3539">
        <v>0</v>
      </c>
      <c r="E3539">
        <v>2.0299999999999998</v>
      </c>
      <c r="F3539">
        <v>0</v>
      </c>
      <c r="G3539">
        <v>0</v>
      </c>
      <c r="H3539">
        <v>0</v>
      </c>
      <c r="I3539">
        <v>0</v>
      </c>
      <c r="J3539">
        <v>0</v>
      </c>
      <c r="K3539">
        <v>0</v>
      </c>
    </row>
    <row r="3540" spans="1:11">
      <c r="A3540" t="s">
        <v>192</v>
      </c>
      <c r="B3540" t="s">
        <v>1</v>
      </c>
      <c r="C3540">
        <v>2003</v>
      </c>
      <c r="D3540">
        <v>0</v>
      </c>
      <c r="E3540">
        <v>0</v>
      </c>
      <c r="F3540">
        <v>0</v>
      </c>
      <c r="G3540">
        <v>0</v>
      </c>
      <c r="H3540">
        <v>0</v>
      </c>
      <c r="I3540">
        <v>0</v>
      </c>
      <c r="J3540">
        <v>0</v>
      </c>
      <c r="K3540">
        <v>0</v>
      </c>
    </row>
    <row r="3541" spans="1:11">
      <c r="A3541" t="s">
        <v>192</v>
      </c>
      <c r="B3541" t="s">
        <v>1</v>
      </c>
      <c r="C3541">
        <v>2004</v>
      </c>
      <c r="D3541">
        <v>0</v>
      </c>
      <c r="E3541">
        <v>1.28</v>
      </c>
      <c r="F3541">
        <v>0</v>
      </c>
      <c r="G3541">
        <v>0</v>
      </c>
      <c r="H3541">
        <v>9950</v>
      </c>
      <c r="I3541">
        <v>0</v>
      </c>
      <c r="J3541">
        <v>0</v>
      </c>
      <c r="K3541">
        <v>9950</v>
      </c>
    </row>
    <row r="3542" spans="1:11">
      <c r="A3542" t="s">
        <v>192</v>
      </c>
      <c r="B3542" t="s">
        <v>1</v>
      </c>
      <c r="C3542">
        <v>2005</v>
      </c>
      <c r="D3542">
        <v>0</v>
      </c>
      <c r="E3542">
        <v>7.0000000000000007E-2</v>
      </c>
      <c r="F3542">
        <v>0</v>
      </c>
      <c r="G3542">
        <v>0</v>
      </c>
      <c r="H3542">
        <v>0</v>
      </c>
      <c r="I3542">
        <v>0</v>
      </c>
      <c r="J3542">
        <v>0</v>
      </c>
      <c r="K3542">
        <v>0</v>
      </c>
    </row>
    <row r="3543" spans="1:11">
      <c r="A3543" t="s">
        <v>192</v>
      </c>
      <c r="B3543" t="s">
        <v>1</v>
      </c>
      <c r="C3543">
        <v>2006</v>
      </c>
      <c r="D3543">
        <v>0</v>
      </c>
      <c r="E3543">
        <v>0.04</v>
      </c>
      <c r="F3543">
        <v>0</v>
      </c>
      <c r="G3543">
        <v>0</v>
      </c>
      <c r="H3543">
        <v>0</v>
      </c>
      <c r="I3543">
        <v>0</v>
      </c>
      <c r="J3543">
        <v>0</v>
      </c>
      <c r="K3543">
        <v>0</v>
      </c>
    </row>
    <row r="3544" spans="1:11">
      <c r="A3544" t="s">
        <v>193</v>
      </c>
      <c r="B3544" t="s">
        <v>1</v>
      </c>
      <c r="C3544">
        <v>1988</v>
      </c>
      <c r="D3544">
        <v>0</v>
      </c>
      <c r="E3544">
        <v>6.85</v>
      </c>
      <c r="F3544">
        <v>3493</v>
      </c>
      <c r="G3544">
        <v>5731</v>
      </c>
      <c r="H3544">
        <v>0</v>
      </c>
      <c r="I3544">
        <v>112</v>
      </c>
      <c r="J3544">
        <v>732</v>
      </c>
      <c r="K3544">
        <v>10068</v>
      </c>
    </row>
    <row r="3545" spans="1:11">
      <c r="A3545" t="s">
        <v>193</v>
      </c>
      <c r="B3545" t="s">
        <v>1</v>
      </c>
      <c r="C3545">
        <v>1989</v>
      </c>
      <c r="D3545">
        <v>0</v>
      </c>
      <c r="E3545">
        <v>3.02</v>
      </c>
      <c r="F3545">
        <v>3600</v>
      </c>
      <c r="G3545">
        <v>6200</v>
      </c>
      <c r="H3545">
        <v>0</v>
      </c>
      <c r="I3545">
        <v>500</v>
      </c>
      <c r="J3545">
        <v>770</v>
      </c>
      <c r="K3545">
        <v>11070</v>
      </c>
    </row>
    <row r="3546" spans="1:11">
      <c r="A3546" t="s">
        <v>193</v>
      </c>
      <c r="B3546" t="s">
        <v>1</v>
      </c>
      <c r="C3546">
        <v>1990</v>
      </c>
      <c r="D3546">
        <v>0</v>
      </c>
      <c r="E3546">
        <v>9.83</v>
      </c>
      <c r="F3546">
        <v>3672</v>
      </c>
      <c r="G3546">
        <v>8040</v>
      </c>
      <c r="H3546">
        <v>0</v>
      </c>
      <c r="I3546">
        <v>9</v>
      </c>
      <c r="J3546">
        <v>839</v>
      </c>
      <c r="K3546">
        <v>12560</v>
      </c>
    </row>
    <row r="3547" spans="1:11">
      <c r="A3547" t="s">
        <v>193</v>
      </c>
      <c r="B3547" t="s">
        <v>1</v>
      </c>
      <c r="C3547">
        <v>1991</v>
      </c>
      <c r="D3547">
        <v>0</v>
      </c>
      <c r="E3547">
        <v>8.49</v>
      </c>
      <c r="F3547">
        <v>3715</v>
      </c>
      <c r="G3547">
        <v>8600</v>
      </c>
      <c r="H3547">
        <v>0</v>
      </c>
      <c r="I3547">
        <v>0</v>
      </c>
      <c r="J3547">
        <v>994</v>
      </c>
      <c r="K3547">
        <v>13309</v>
      </c>
    </row>
    <row r="3548" spans="1:11">
      <c r="A3548" t="s">
        <v>193</v>
      </c>
      <c r="B3548" t="s">
        <v>1</v>
      </c>
      <c r="C3548">
        <v>1992</v>
      </c>
      <c r="D3548">
        <v>0</v>
      </c>
      <c r="E3548">
        <v>10.59</v>
      </c>
      <c r="F3548">
        <v>3387</v>
      </c>
      <c r="G3548">
        <v>7090</v>
      </c>
      <c r="H3548">
        <v>2298</v>
      </c>
      <c r="I3548">
        <v>0</v>
      </c>
      <c r="J3548">
        <v>869</v>
      </c>
      <c r="K3548">
        <v>13644</v>
      </c>
    </row>
    <row r="3549" spans="1:11">
      <c r="A3549" t="s">
        <v>193</v>
      </c>
      <c r="B3549" t="s">
        <v>1</v>
      </c>
      <c r="C3549">
        <v>1993</v>
      </c>
      <c r="D3549">
        <v>0</v>
      </c>
      <c r="E3549">
        <v>9.59</v>
      </c>
      <c r="F3549">
        <v>3392</v>
      </c>
      <c r="G3549">
        <v>8618</v>
      </c>
      <c r="H3549">
        <v>2570</v>
      </c>
      <c r="I3549">
        <v>0</v>
      </c>
      <c r="J3549">
        <v>1016</v>
      </c>
      <c r="K3549">
        <v>15596</v>
      </c>
    </row>
    <row r="3550" spans="1:11">
      <c r="A3550" t="s">
        <v>193</v>
      </c>
      <c r="B3550" t="s">
        <v>1</v>
      </c>
      <c r="C3550">
        <v>1994</v>
      </c>
      <c r="D3550">
        <v>0</v>
      </c>
      <c r="E3550">
        <v>9.02</v>
      </c>
      <c r="F3550">
        <v>3174</v>
      </c>
      <c r="G3550">
        <v>9500</v>
      </c>
      <c r="H3550">
        <v>2570</v>
      </c>
      <c r="I3550">
        <v>0</v>
      </c>
      <c r="J3550">
        <v>1153</v>
      </c>
      <c r="K3550">
        <v>16397</v>
      </c>
    </row>
    <row r="3551" spans="1:11">
      <c r="A3551" t="s">
        <v>193</v>
      </c>
      <c r="B3551" t="s">
        <v>1</v>
      </c>
      <c r="C3551">
        <v>1995</v>
      </c>
      <c r="D3551">
        <v>0</v>
      </c>
      <c r="E3551">
        <v>8.18</v>
      </c>
      <c r="F3551">
        <v>3358</v>
      </c>
      <c r="G3551">
        <v>9980</v>
      </c>
      <c r="H3551">
        <v>2500</v>
      </c>
      <c r="I3551">
        <v>111</v>
      </c>
      <c r="J3551">
        <v>769</v>
      </c>
      <c r="K3551">
        <v>16718</v>
      </c>
    </row>
    <row r="3552" spans="1:11">
      <c r="A3552" t="s">
        <v>193</v>
      </c>
      <c r="B3552" t="s">
        <v>1</v>
      </c>
      <c r="C3552">
        <v>1996</v>
      </c>
      <c r="D3552">
        <v>0</v>
      </c>
      <c r="E3552">
        <v>0</v>
      </c>
      <c r="F3552">
        <v>3599</v>
      </c>
      <c r="G3552">
        <v>8520</v>
      </c>
      <c r="H3552">
        <v>2528</v>
      </c>
      <c r="I3552">
        <v>0</v>
      </c>
      <c r="J3552">
        <v>1351</v>
      </c>
      <c r="K3552">
        <v>15998</v>
      </c>
    </row>
    <row r="3553" spans="1:11">
      <c r="A3553" t="s">
        <v>193</v>
      </c>
      <c r="B3553" t="s">
        <v>1</v>
      </c>
      <c r="C3553">
        <v>1997</v>
      </c>
      <c r="D3553">
        <v>0</v>
      </c>
      <c r="E3553">
        <v>0</v>
      </c>
      <c r="F3553">
        <v>3708</v>
      </c>
      <c r="G3553">
        <v>7748</v>
      </c>
      <c r="H3553">
        <v>2469</v>
      </c>
      <c r="I3553">
        <v>10</v>
      </c>
      <c r="J3553">
        <v>568</v>
      </c>
      <c r="K3553">
        <v>14503</v>
      </c>
    </row>
    <row r="3554" spans="1:11">
      <c r="A3554" t="s">
        <v>193</v>
      </c>
      <c r="B3554" t="s">
        <v>1</v>
      </c>
      <c r="C3554">
        <v>1998</v>
      </c>
      <c r="D3554">
        <v>0</v>
      </c>
      <c r="E3554">
        <v>0</v>
      </c>
      <c r="F3554">
        <v>5144</v>
      </c>
      <c r="G3554">
        <v>8332</v>
      </c>
      <c r="H3554">
        <v>2404</v>
      </c>
      <c r="I3554">
        <v>112</v>
      </c>
      <c r="J3554">
        <v>1178</v>
      </c>
      <c r="K3554">
        <v>17170</v>
      </c>
    </row>
    <row r="3555" spans="1:11">
      <c r="A3555" t="s">
        <v>193</v>
      </c>
      <c r="B3555" t="s">
        <v>1</v>
      </c>
      <c r="C3555">
        <v>1999</v>
      </c>
      <c r="D3555">
        <v>0</v>
      </c>
      <c r="E3555">
        <v>3.38</v>
      </c>
      <c r="F3555">
        <v>3671</v>
      </c>
      <c r="G3555">
        <v>12600</v>
      </c>
      <c r="H3555">
        <v>0</v>
      </c>
      <c r="I3555">
        <v>104</v>
      </c>
      <c r="J3555">
        <v>1196</v>
      </c>
      <c r="K3555">
        <v>17571</v>
      </c>
    </row>
    <row r="3556" spans="1:11">
      <c r="A3556" t="s">
        <v>193</v>
      </c>
      <c r="B3556" t="s">
        <v>1</v>
      </c>
      <c r="C3556">
        <v>2000</v>
      </c>
      <c r="D3556">
        <v>0</v>
      </c>
      <c r="E3556">
        <v>0</v>
      </c>
      <c r="F3556">
        <v>3909</v>
      </c>
      <c r="G3556">
        <v>15415</v>
      </c>
      <c r="H3556">
        <v>0</v>
      </c>
      <c r="I3556">
        <v>1338</v>
      </c>
      <c r="J3556">
        <v>1840</v>
      </c>
      <c r="K3556">
        <v>22502</v>
      </c>
    </row>
    <row r="3557" spans="1:11">
      <c r="A3557" t="s">
        <v>193</v>
      </c>
      <c r="B3557" t="s">
        <v>1</v>
      </c>
      <c r="C3557">
        <v>2001</v>
      </c>
      <c r="D3557">
        <v>0</v>
      </c>
      <c r="E3557">
        <v>2.61</v>
      </c>
      <c r="F3557">
        <v>3900</v>
      </c>
      <c r="G3557">
        <v>3900</v>
      </c>
      <c r="H3557">
        <v>10100</v>
      </c>
      <c r="I3557">
        <v>0</v>
      </c>
      <c r="J3557">
        <v>1400</v>
      </c>
      <c r="K3557">
        <v>19300</v>
      </c>
    </row>
    <row r="3558" spans="1:11">
      <c r="A3558" t="s">
        <v>193</v>
      </c>
      <c r="B3558" t="s">
        <v>1</v>
      </c>
      <c r="C3558">
        <v>2002</v>
      </c>
      <c r="D3558">
        <v>0</v>
      </c>
      <c r="E3558">
        <v>0</v>
      </c>
      <c r="F3558">
        <v>3500</v>
      </c>
      <c r="G3558">
        <v>3500</v>
      </c>
      <c r="H3558">
        <v>10100</v>
      </c>
      <c r="I3558">
        <v>0</v>
      </c>
      <c r="J3558">
        <v>1200</v>
      </c>
      <c r="K3558">
        <v>18300</v>
      </c>
    </row>
    <row r="3559" spans="1:11">
      <c r="A3559" t="s">
        <v>193</v>
      </c>
      <c r="B3559" t="s">
        <v>1</v>
      </c>
      <c r="C3559">
        <v>2003</v>
      </c>
      <c r="D3559">
        <v>0</v>
      </c>
      <c r="E3559">
        <v>7.95</v>
      </c>
      <c r="F3559">
        <v>3937</v>
      </c>
      <c r="G3559">
        <v>3542</v>
      </c>
      <c r="H3559">
        <v>15108</v>
      </c>
      <c r="I3559">
        <v>0</v>
      </c>
      <c r="J3559">
        <v>0</v>
      </c>
      <c r="K3559">
        <v>22587</v>
      </c>
    </row>
    <row r="3560" spans="1:11">
      <c r="A3560" t="s">
        <v>193</v>
      </c>
      <c r="B3560" t="s">
        <v>1</v>
      </c>
      <c r="C3560">
        <v>2004</v>
      </c>
      <c r="D3560">
        <v>0</v>
      </c>
      <c r="E3560">
        <v>2.85</v>
      </c>
      <c r="F3560">
        <v>4200</v>
      </c>
      <c r="G3560">
        <v>4700</v>
      </c>
      <c r="H3560">
        <v>16800</v>
      </c>
      <c r="I3560">
        <v>0</v>
      </c>
      <c r="J3560">
        <v>0</v>
      </c>
      <c r="K3560">
        <v>25700</v>
      </c>
    </row>
    <row r="3561" spans="1:11">
      <c r="A3561" t="s">
        <v>193</v>
      </c>
      <c r="B3561" t="s">
        <v>1</v>
      </c>
      <c r="C3561">
        <v>2005</v>
      </c>
      <c r="D3561">
        <v>0</v>
      </c>
      <c r="E3561">
        <v>4.95</v>
      </c>
      <c r="F3561">
        <v>4002</v>
      </c>
      <c r="G3561">
        <v>4636</v>
      </c>
      <c r="H3561">
        <v>19292</v>
      </c>
      <c r="I3561">
        <v>0</v>
      </c>
      <c r="J3561">
        <v>0</v>
      </c>
      <c r="K3561">
        <v>27930</v>
      </c>
    </row>
    <row r="3562" spans="1:11">
      <c r="A3562" t="s">
        <v>193</v>
      </c>
      <c r="B3562" t="s">
        <v>1</v>
      </c>
      <c r="C3562">
        <v>2006</v>
      </c>
      <c r="D3562">
        <v>0</v>
      </c>
      <c r="E3562">
        <v>3.12</v>
      </c>
      <c r="F3562">
        <v>4349</v>
      </c>
      <c r="G3562">
        <v>5251</v>
      </c>
      <c r="H3562">
        <v>20151</v>
      </c>
      <c r="I3562">
        <v>0</v>
      </c>
      <c r="J3562">
        <v>0</v>
      </c>
      <c r="K3562">
        <v>29751</v>
      </c>
    </row>
    <row r="3563" spans="1:11">
      <c r="A3563" t="s">
        <v>194</v>
      </c>
      <c r="B3563" t="s">
        <v>1</v>
      </c>
      <c r="C3563">
        <v>1988</v>
      </c>
      <c r="D3563">
        <v>0</v>
      </c>
      <c r="E3563">
        <v>10.25</v>
      </c>
      <c r="F3563">
        <v>46097</v>
      </c>
      <c r="G3563">
        <v>5361</v>
      </c>
      <c r="H3563">
        <v>0</v>
      </c>
      <c r="I3563">
        <v>21</v>
      </c>
      <c r="J3563">
        <v>26689</v>
      </c>
      <c r="K3563">
        <v>78168</v>
      </c>
    </row>
    <row r="3564" spans="1:11">
      <c r="A3564" t="s">
        <v>194</v>
      </c>
      <c r="B3564" t="s">
        <v>1</v>
      </c>
      <c r="C3564">
        <v>1989</v>
      </c>
      <c r="D3564">
        <v>0</v>
      </c>
      <c r="E3564">
        <v>10.43</v>
      </c>
      <c r="F3564">
        <v>48685</v>
      </c>
      <c r="G3564">
        <v>5822</v>
      </c>
      <c r="H3564">
        <v>0</v>
      </c>
      <c r="I3564">
        <v>35</v>
      </c>
      <c r="J3564">
        <v>18251</v>
      </c>
      <c r="K3564">
        <v>72793</v>
      </c>
    </row>
    <row r="3565" spans="1:11">
      <c r="A3565" t="s">
        <v>194</v>
      </c>
      <c r="B3565" t="s">
        <v>1</v>
      </c>
      <c r="C3565">
        <v>1990</v>
      </c>
      <c r="D3565">
        <v>0</v>
      </c>
      <c r="E3565">
        <v>9.9700000000000006</v>
      </c>
      <c r="F3565">
        <v>46015</v>
      </c>
      <c r="G3565">
        <v>6068</v>
      </c>
      <c r="H3565">
        <v>0</v>
      </c>
      <c r="I3565">
        <v>35</v>
      </c>
      <c r="J3565">
        <v>23850</v>
      </c>
      <c r="K3565">
        <v>75968</v>
      </c>
    </row>
    <row r="3566" spans="1:11">
      <c r="A3566" t="s">
        <v>194</v>
      </c>
      <c r="B3566" t="s">
        <v>1</v>
      </c>
      <c r="C3566">
        <v>1991</v>
      </c>
      <c r="D3566">
        <v>0</v>
      </c>
      <c r="E3566">
        <v>10.37</v>
      </c>
      <c r="F3566">
        <v>46256</v>
      </c>
      <c r="G3566">
        <v>6576</v>
      </c>
      <c r="H3566">
        <v>0</v>
      </c>
      <c r="I3566">
        <v>35</v>
      </c>
      <c r="J3566">
        <v>18862</v>
      </c>
      <c r="K3566">
        <v>71729</v>
      </c>
    </row>
    <row r="3567" spans="1:11">
      <c r="A3567" t="s">
        <v>194</v>
      </c>
      <c r="B3567" t="s">
        <v>1</v>
      </c>
      <c r="C3567">
        <v>1992</v>
      </c>
      <c r="D3567">
        <v>0</v>
      </c>
      <c r="E3567">
        <v>8.9600000000000009</v>
      </c>
      <c r="F3567">
        <v>42212</v>
      </c>
      <c r="G3567">
        <v>6500</v>
      </c>
      <c r="H3567">
        <v>0</v>
      </c>
      <c r="I3567">
        <v>35</v>
      </c>
      <c r="J3567">
        <v>24264</v>
      </c>
      <c r="K3567">
        <v>73011</v>
      </c>
    </row>
    <row r="3568" spans="1:11">
      <c r="A3568" t="s">
        <v>194</v>
      </c>
      <c r="B3568" t="s">
        <v>1</v>
      </c>
      <c r="C3568">
        <v>1993</v>
      </c>
      <c r="D3568">
        <v>0</v>
      </c>
      <c r="E3568">
        <v>8.73</v>
      </c>
      <c r="F3568">
        <v>46438</v>
      </c>
      <c r="G3568">
        <v>6428</v>
      </c>
      <c r="H3568">
        <v>0</v>
      </c>
      <c r="I3568">
        <v>35</v>
      </c>
      <c r="J3568">
        <v>14054</v>
      </c>
      <c r="K3568">
        <v>66955</v>
      </c>
    </row>
    <row r="3569" spans="1:11">
      <c r="A3569" t="s">
        <v>194</v>
      </c>
      <c r="B3569" t="s">
        <v>1</v>
      </c>
      <c r="C3569">
        <v>1994</v>
      </c>
      <c r="D3569">
        <v>0</v>
      </c>
      <c r="E3569">
        <v>9.6199999999999992</v>
      </c>
      <c r="F3569">
        <v>44396</v>
      </c>
      <c r="G3569">
        <v>6438</v>
      </c>
      <c r="H3569">
        <v>0</v>
      </c>
      <c r="I3569">
        <v>36</v>
      </c>
      <c r="J3569">
        <v>25180</v>
      </c>
      <c r="K3569">
        <v>76050</v>
      </c>
    </row>
    <row r="3570" spans="1:11">
      <c r="A3570" t="s">
        <v>194</v>
      </c>
      <c r="B3570" t="s">
        <v>1</v>
      </c>
      <c r="C3570">
        <v>1995</v>
      </c>
      <c r="D3570">
        <v>0</v>
      </c>
      <c r="E3570">
        <v>9.77</v>
      </c>
      <c r="F3570">
        <v>43392</v>
      </c>
      <c r="G3570">
        <v>7572</v>
      </c>
      <c r="H3570">
        <v>0</v>
      </c>
      <c r="I3570">
        <v>32</v>
      </c>
      <c r="J3570">
        <v>15088</v>
      </c>
      <c r="K3570">
        <v>66084</v>
      </c>
    </row>
    <row r="3571" spans="1:11">
      <c r="A3571" t="s">
        <v>194</v>
      </c>
      <c r="B3571" t="s">
        <v>1</v>
      </c>
      <c r="C3571">
        <v>1996</v>
      </c>
      <c r="D3571">
        <v>0</v>
      </c>
      <c r="E3571">
        <v>9.74</v>
      </c>
      <c r="F3571">
        <v>46188</v>
      </c>
      <c r="G3571">
        <v>7963</v>
      </c>
      <c r="H3571">
        <v>0</v>
      </c>
      <c r="I3571">
        <v>32</v>
      </c>
      <c r="J3571">
        <v>22858</v>
      </c>
      <c r="K3571">
        <v>77041</v>
      </c>
    </row>
    <row r="3572" spans="1:11">
      <c r="A3572" t="s">
        <v>194</v>
      </c>
      <c r="B3572" t="s">
        <v>1</v>
      </c>
      <c r="C3572">
        <v>1997</v>
      </c>
      <c r="D3572">
        <v>0</v>
      </c>
      <c r="E3572">
        <v>7.33</v>
      </c>
      <c r="F3572">
        <v>44893</v>
      </c>
      <c r="G3572">
        <v>7971</v>
      </c>
      <c r="H3572">
        <v>0</v>
      </c>
      <c r="I3572">
        <v>32</v>
      </c>
      <c r="J3572">
        <v>26496</v>
      </c>
      <c r="K3572">
        <v>79392</v>
      </c>
    </row>
    <row r="3573" spans="1:11">
      <c r="A3573" t="s">
        <v>194</v>
      </c>
      <c r="B3573" t="s">
        <v>1</v>
      </c>
      <c r="C3573">
        <v>1998</v>
      </c>
      <c r="D3573">
        <v>0</v>
      </c>
      <c r="E3573">
        <v>9.59</v>
      </c>
      <c r="F3573">
        <v>41978</v>
      </c>
      <c r="G3573">
        <v>7801</v>
      </c>
      <c r="H3573">
        <v>0</v>
      </c>
      <c r="I3573">
        <v>32</v>
      </c>
      <c r="J3573">
        <v>30664</v>
      </c>
      <c r="K3573">
        <v>80475</v>
      </c>
    </row>
    <row r="3574" spans="1:11">
      <c r="A3574" t="s">
        <v>194</v>
      </c>
      <c r="B3574" t="s">
        <v>1</v>
      </c>
      <c r="C3574">
        <v>1999</v>
      </c>
      <c r="D3574">
        <v>0</v>
      </c>
      <c r="E3574">
        <v>8.6999999999999993</v>
      </c>
      <c r="F3574">
        <v>42623</v>
      </c>
      <c r="G3574">
        <v>7812</v>
      </c>
      <c r="H3574">
        <v>0</v>
      </c>
      <c r="I3574">
        <v>32</v>
      </c>
      <c r="J3574">
        <v>32257</v>
      </c>
      <c r="K3574">
        <v>82724</v>
      </c>
    </row>
    <row r="3575" spans="1:11">
      <c r="A3575" t="s">
        <v>194</v>
      </c>
      <c r="B3575" t="s">
        <v>1</v>
      </c>
      <c r="C3575">
        <v>2000</v>
      </c>
      <c r="D3575">
        <v>0</v>
      </c>
      <c r="E3575">
        <v>9.0399999999999991</v>
      </c>
      <c r="F3575">
        <v>43667</v>
      </c>
      <c r="G3575">
        <v>8041</v>
      </c>
      <c r="H3575">
        <v>0</v>
      </c>
      <c r="I3575">
        <v>32</v>
      </c>
      <c r="J3575">
        <v>32440</v>
      </c>
      <c r="K3575">
        <v>84180</v>
      </c>
    </row>
    <row r="3576" spans="1:11">
      <c r="A3576" t="s">
        <v>194</v>
      </c>
      <c r="B3576" t="s">
        <v>1</v>
      </c>
      <c r="C3576">
        <v>2001</v>
      </c>
      <c r="D3576">
        <v>0</v>
      </c>
      <c r="E3576">
        <v>9.7899999999999991</v>
      </c>
      <c r="F3576">
        <v>42418</v>
      </c>
      <c r="G3576">
        <v>7898</v>
      </c>
      <c r="H3576">
        <v>0</v>
      </c>
      <c r="I3576">
        <v>0</v>
      </c>
      <c r="J3576">
        <v>23006</v>
      </c>
      <c r="K3576">
        <v>73322</v>
      </c>
    </row>
    <row r="3577" spans="1:11">
      <c r="A3577" t="s">
        <v>194</v>
      </c>
      <c r="B3577" t="s">
        <v>1</v>
      </c>
      <c r="C3577">
        <v>2002</v>
      </c>
      <c r="D3577">
        <v>0</v>
      </c>
      <c r="E3577">
        <v>9.91</v>
      </c>
      <c r="F3577">
        <v>44098</v>
      </c>
      <c r="G3577">
        <v>8583</v>
      </c>
      <c r="H3577">
        <v>0</v>
      </c>
      <c r="I3577">
        <v>0</v>
      </c>
      <c r="J3577">
        <v>22597</v>
      </c>
      <c r="K3577">
        <v>75278</v>
      </c>
    </row>
    <row r="3578" spans="1:11">
      <c r="A3578" t="s">
        <v>194</v>
      </c>
      <c r="B3578" t="s">
        <v>1</v>
      </c>
      <c r="C3578">
        <v>2003</v>
      </c>
      <c r="D3578">
        <v>0</v>
      </c>
      <c r="E3578">
        <v>9.86</v>
      </c>
      <c r="F3578">
        <v>43486</v>
      </c>
      <c r="G3578">
        <v>36174</v>
      </c>
      <c r="H3578">
        <v>0</v>
      </c>
      <c r="I3578">
        <v>0</v>
      </c>
      <c r="J3578">
        <v>0</v>
      </c>
      <c r="K3578">
        <v>79660</v>
      </c>
    </row>
    <row r="3579" spans="1:11">
      <c r="A3579" t="s">
        <v>194</v>
      </c>
      <c r="B3579" t="s">
        <v>1</v>
      </c>
      <c r="C3579">
        <v>2004</v>
      </c>
      <c r="D3579">
        <v>0</v>
      </c>
      <c r="E3579">
        <v>10.119999999999999</v>
      </c>
      <c r="F3579">
        <v>42922</v>
      </c>
      <c r="G3579">
        <v>8420</v>
      </c>
      <c r="H3579">
        <v>27279</v>
      </c>
      <c r="I3579">
        <v>0</v>
      </c>
      <c r="J3579">
        <v>0</v>
      </c>
      <c r="K3579">
        <v>78621</v>
      </c>
    </row>
    <row r="3580" spans="1:11">
      <c r="A3580" t="s">
        <v>194</v>
      </c>
      <c r="B3580" t="s">
        <v>1</v>
      </c>
      <c r="C3580">
        <v>2005</v>
      </c>
      <c r="D3580">
        <v>0</v>
      </c>
      <c r="E3580">
        <v>9.4700000000000006</v>
      </c>
      <c r="F3580">
        <v>44251</v>
      </c>
      <c r="G3580">
        <v>8795</v>
      </c>
      <c r="H3580">
        <v>29772</v>
      </c>
      <c r="I3580">
        <v>0</v>
      </c>
      <c r="J3580">
        <v>0</v>
      </c>
      <c r="K3580">
        <v>82818</v>
      </c>
    </row>
    <row r="3581" spans="1:11">
      <c r="A3581" t="s">
        <v>194</v>
      </c>
      <c r="B3581" t="s">
        <v>1</v>
      </c>
      <c r="C3581">
        <v>2006</v>
      </c>
      <c r="D3581">
        <v>0</v>
      </c>
      <c r="E3581">
        <v>10.58</v>
      </c>
      <c r="F3581">
        <v>44776</v>
      </c>
      <c r="G3581">
        <v>9261</v>
      </c>
      <c r="H3581">
        <v>27649</v>
      </c>
      <c r="I3581">
        <v>0</v>
      </c>
      <c r="J3581">
        <v>0</v>
      </c>
      <c r="K3581">
        <v>81686</v>
      </c>
    </row>
    <row r="3582" spans="1:11">
      <c r="A3582" t="s">
        <v>195</v>
      </c>
      <c r="B3582" t="s">
        <v>1</v>
      </c>
      <c r="C3582">
        <v>1988</v>
      </c>
      <c r="D3582">
        <v>0</v>
      </c>
      <c r="E3582">
        <v>3.05</v>
      </c>
      <c r="F3582">
        <v>1722248</v>
      </c>
      <c r="G3582">
        <v>926289</v>
      </c>
      <c r="H3582">
        <v>2324189</v>
      </c>
      <c r="I3582">
        <v>469331</v>
      </c>
      <c r="J3582">
        <v>0</v>
      </c>
      <c r="K3582">
        <v>5442057</v>
      </c>
    </row>
    <row r="3583" spans="1:11">
      <c r="A3583" t="s">
        <v>195</v>
      </c>
      <c r="B3583" t="s">
        <v>1</v>
      </c>
      <c r="C3583">
        <v>1989</v>
      </c>
      <c r="D3583">
        <v>0</v>
      </c>
      <c r="E3583">
        <v>2.87</v>
      </c>
      <c r="F3583">
        <v>1762623</v>
      </c>
      <c r="G3583">
        <v>301827</v>
      </c>
      <c r="H3583">
        <v>2980008</v>
      </c>
      <c r="I3583">
        <v>21851</v>
      </c>
      <c r="J3583">
        <v>475209</v>
      </c>
      <c r="K3583">
        <v>5541518</v>
      </c>
    </row>
    <row r="3584" spans="1:11">
      <c r="A3584" t="s">
        <v>195</v>
      </c>
      <c r="B3584" t="s">
        <v>1</v>
      </c>
      <c r="C3584">
        <v>1990</v>
      </c>
      <c r="D3584">
        <v>0</v>
      </c>
      <c r="E3584">
        <v>2.5</v>
      </c>
      <c r="F3584">
        <v>1753774</v>
      </c>
      <c r="G3584">
        <v>308596</v>
      </c>
      <c r="H3584">
        <v>2937440</v>
      </c>
      <c r="I3584">
        <v>25548</v>
      </c>
      <c r="J3584">
        <v>500989</v>
      </c>
      <c r="K3584">
        <v>5526347</v>
      </c>
    </row>
    <row r="3585" spans="1:11">
      <c r="A3585" t="s">
        <v>195</v>
      </c>
      <c r="B3585" t="s">
        <v>1</v>
      </c>
      <c r="C3585">
        <v>1991</v>
      </c>
      <c r="D3585">
        <v>0</v>
      </c>
      <c r="E3585">
        <v>0.25</v>
      </c>
      <c r="F3585">
        <v>1836227</v>
      </c>
      <c r="G3585">
        <v>313288</v>
      </c>
      <c r="H3585">
        <v>2878122</v>
      </c>
      <c r="I3585">
        <v>23572</v>
      </c>
      <c r="J3585">
        <v>517452</v>
      </c>
      <c r="K3585">
        <v>5568661</v>
      </c>
    </row>
    <row r="3586" spans="1:11">
      <c r="A3586" t="s">
        <v>195</v>
      </c>
      <c r="B3586" t="s">
        <v>1</v>
      </c>
      <c r="C3586">
        <v>1992</v>
      </c>
      <c r="D3586">
        <v>0</v>
      </c>
      <c r="E3586">
        <v>0.34</v>
      </c>
      <c r="F3586">
        <v>1692881</v>
      </c>
      <c r="G3586">
        <v>310015</v>
      </c>
      <c r="H3586">
        <v>2854301</v>
      </c>
      <c r="I3586">
        <v>23709</v>
      </c>
      <c r="J3586">
        <v>507053</v>
      </c>
      <c r="K3586">
        <v>5387959</v>
      </c>
    </row>
    <row r="3587" spans="1:11">
      <c r="A3587" t="s">
        <v>195</v>
      </c>
      <c r="B3587" t="s">
        <v>1</v>
      </c>
      <c r="C3587">
        <v>1993</v>
      </c>
      <c r="D3587">
        <v>0</v>
      </c>
      <c r="E3587">
        <v>3.1</v>
      </c>
      <c r="F3587">
        <v>1809860</v>
      </c>
      <c r="G3587">
        <v>320117</v>
      </c>
      <c r="H3587">
        <v>2865693</v>
      </c>
      <c r="I3587">
        <v>24828</v>
      </c>
      <c r="J3587">
        <v>525016</v>
      </c>
      <c r="K3587">
        <v>5545514</v>
      </c>
    </row>
    <row r="3588" spans="1:11">
      <c r="A3588" t="s">
        <v>195</v>
      </c>
      <c r="B3588" t="s">
        <v>1</v>
      </c>
      <c r="C3588">
        <v>1994</v>
      </c>
      <c r="D3588">
        <v>0</v>
      </c>
      <c r="E3588">
        <v>1.08</v>
      </c>
      <c r="F3588">
        <v>1764220</v>
      </c>
      <c r="G3588">
        <v>323713</v>
      </c>
      <c r="H3588">
        <v>2710258</v>
      </c>
      <c r="I3588">
        <v>22561</v>
      </c>
      <c r="J3588">
        <v>512145</v>
      </c>
      <c r="K3588">
        <v>5332897</v>
      </c>
    </row>
    <row r="3589" spans="1:11">
      <c r="A3589" t="s">
        <v>195</v>
      </c>
      <c r="B3589" t="s">
        <v>1</v>
      </c>
      <c r="C3589">
        <v>1995</v>
      </c>
      <c r="D3589">
        <v>0</v>
      </c>
      <c r="E3589">
        <v>2.33</v>
      </c>
      <c r="F3589">
        <v>1747508</v>
      </c>
      <c r="G3589">
        <v>320638</v>
      </c>
      <c r="H3589">
        <v>2721785</v>
      </c>
      <c r="I3589">
        <v>23279</v>
      </c>
      <c r="J3589">
        <v>517838</v>
      </c>
      <c r="K3589">
        <v>5331048</v>
      </c>
    </row>
    <row r="3590" spans="1:11">
      <c r="A3590" t="s">
        <v>195</v>
      </c>
      <c r="B3590" t="s">
        <v>1</v>
      </c>
      <c r="C3590">
        <v>1996</v>
      </c>
      <c r="D3590">
        <v>0</v>
      </c>
      <c r="E3590">
        <v>4.55</v>
      </c>
      <c r="F3590">
        <v>1829151</v>
      </c>
      <c r="G3590">
        <v>321503</v>
      </c>
      <c r="H3590">
        <v>2755154</v>
      </c>
      <c r="I3590">
        <v>23182</v>
      </c>
      <c r="J3590">
        <v>542106</v>
      </c>
      <c r="K3590">
        <v>5471096</v>
      </c>
    </row>
    <row r="3591" spans="1:11">
      <c r="A3591" t="s">
        <v>195</v>
      </c>
      <c r="B3591" t="s">
        <v>1</v>
      </c>
      <c r="C3591">
        <v>1997</v>
      </c>
      <c r="D3591">
        <v>0</v>
      </c>
      <c r="E3591">
        <v>2.91</v>
      </c>
      <c r="F3591">
        <v>1822333</v>
      </c>
      <c r="G3591">
        <v>320396</v>
      </c>
      <c r="H3591">
        <v>2860812</v>
      </c>
      <c r="I3591">
        <v>26663</v>
      </c>
      <c r="J3591">
        <v>522757</v>
      </c>
      <c r="K3591">
        <v>5552961</v>
      </c>
    </row>
    <row r="3592" spans="1:11">
      <c r="A3592" t="s">
        <v>195</v>
      </c>
      <c r="B3592" t="s">
        <v>1</v>
      </c>
      <c r="C3592">
        <v>1998</v>
      </c>
      <c r="D3592">
        <v>0</v>
      </c>
      <c r="E3592">
        <v>2.81</v>
      </c>
      <c r="F3592">
        <v>1762225</v>
      </c>
      <c r="G3592">
        <v>306034</v>
      </c>
      <c r="H3592">
        <v>2833090</v>
      </c>
      <c r="I3592">
        <v>24722</v>
      </c>
      <c r="J3592">
        <v>499555</v>
      </c>
      <c r="K3592">
        <v>5425626</v>
      </c>
    </row>
    <row r="3593" spans="1:11">
      <c r="A3593" t="s">
        <v>195</v>
      </c>
      <c r="B3593" t="s">
        <v>1</v>
      </c>
      <c r="C3593">
        <v>1999</v>
      </c>
      <c r="D3593">
        <v>0</v>
      </c>
      <c r="E3593">
        <v>2.5</v>
      </c>
      <c r="F3593">
        <v>1881640</v>
      </c>
      <c r="G3593">
        <v>322465</v>
      </c>
      <c r="H3593">
        <v>2816612</v>
      </c>
      <c r="I3593">
        <v>25799</v>
      </c>
      <c r="J3593">
        <v>518035</v>
      </c>
      <c r="K3593">
        <v>5564551</v>
      </c>
    </row>
    <row r="3594" spans="1:11">
      <c r="A3594" t="s">
        <v>195</v>
      </c>
      <c r="B3594" t="s">
        <v>1</v>
      </c>
      <c r="C3594">
        <v>2000</v>
      </c>
      <c r="D3594">
        <v>0</v>
      </c>
      <c r="E3594">
        <v>1.52</v>
      </c>
      <c r="F3594">
        <v>1840903</v>
      </c>
      <c r="G3594">
        <v>332098</v>
      </c>
      <c r="H3594">
        <v>2747564</v>
      </c>
      <c r="I3594">
        <v>7065</v>
      </c>
      <c r="J3594">
        <v>564390</v>
      </c>
      <c r="K3594">
        <v>5492020</v>
      </c>
    </row>
    <row r="3595" spans="1:11">
      <c r="A3595" t="s">
        <v>195</v>
      </c>
      <c r="B3595" t="s">
        <v>1</v>
      </c>
      <c r="C3595">
        <v>2001</v>
      </c>
      <c r="D3595">
        <v>0</v>
      </c>
      <c r="E3595">
        <v>4.54</v>
      </c>
      <c r="F3595">
        <v>1722952</v>
      </c>
      <c r="G3595">
        <v>314687</v>
      </c>
      <c r="H3595">
        <v>2004639</v>
      </c>
      <c r="I3595">
        <v>0</v>
      </c>
      <c r="J3595">
        <v>578002</v>
      </c>
      <c r="K3595">
        <v>4620280</v>
      </c>
    </row>
    <row r="3596" spans="1:11">
      <c r="A3596" t="s">
        <v>195</v>
      </c>
      <c r="B3596" t="s">
        <v>1</v>
      </c>
      <c r="C3596">
        <v>2002</v>
      </c>
      <c r="D3596">
        <v>0</v>
      </c>
      <c r="E3596">
        <v>2.4500000000000002</v>
      </c>
      <c r="F3596">
        <v>1792236</v>
      </c>
      <c r="G3596">
        <v>321567</v>
      </c>
      <c r="H3596">
        <v>1791618</v>
      </c>
      <c r="I3596">
        <v>0</v>
      </c>
      <c r="J3596">
        <v>629781</v>
      </c>
      <c r="K3596">
        <v>4535202</v>
      </c>
    </row>
    <row r="3597" spans="1:11">
      <c r="A3597" t="s">
        <v>195</v>
      </c>
      <c r="B3597" t="s">
        <v>1</v>
      </c>
      <c r="C3597">
        <v>2003</v>
      </c>
      <c r="D3597">
        <v>0</v>
      </c>
      <c r="E3597">
        <v>8.2100000000000009</v>
      </c>
      <c r="F3597">
        <v>1634681</v>
      </c>
      <c r="G3597">
        <v>1061684</v>
      </c>
      <c r="H3597">
        <v>1374361</v>
      </c>
      <c r="I3597">
        <v>0</v>
      </c>
      <c r="J3597">
        <v>0</v>
      </c>
      <c r="K3597">
        <v>4070726</v>
      </c>
    </row>
    <row r="3598" spans="1:11">
      <c r="A3598" t="s">
        <v>195</v>
      </c>
      <c r="B3598" t="s">
        <v>1</v>
      </c>
      <c r="C3598">
        <v>2004</v>
      </c>
      <c r="D3598">
        <v>0</v>
      </c>
      <c r="E3598">
        <v>1.29</v>
      </c>
      <c r="F3598">
        <v>1773275</v>
      </c>
      <c r="G3598">
        <v>889415</v>
      </c>
      <c r="H3598">
        <v>1975544</v>
      </c>
      <c r="I3598">
        <v>0</v>
      </c>
      <c r="J3598">
        <v>0</v>
      </c>
      <c r="K3598">
        <v>4638234</v>
      </c>
    </row>
    <row r="3599" spans="1:11">
      <c r="A3599" t="s">
        <v>195</v>
      </c>
      <c r="B3599" t="s">
        <v>1</v>
      </c>
      <c r="C3599">
        <v>2005</v>
      </c>
      <c r="D3599">
        <v>0</v>
      </c>
      <c r="E3599">
        <v>2.68</v>
      </c>
      <c r="F3599">
        <v>1760110</v>
      </c>
      <c r="G3599">
        <v>348146</v>
      </c>
      <c r="H3599">
        <v>2513572</v>
      </c>
      <c r="I3599">
        <v>0</v>
      </c>
      <c r="J3599">
        <v>825</v>
      </c>
      <c r="K3599">
        <v>4622653</v>
      </c>
    </row>
    <row r="3600" spans="1:11">
      <c r="A3600" t="s">
        <v>195</v>
      </c>
      <c r="B3600" t="s">
        <v>1</v>
      </c>
      <c r="C3600">
        <v>2006</v>
      </c>
      <c r="D3600">
        <v>0</v>
      </c>
      <c r="E3600">
        <v>2.96</v>
      </c>
      <c r="F3600">
        <v>1822438</v>
      </c>
      <c r="G3600">
        <v>323917</v>
      </c>
      <c r="H3600">
        <v>2584708</v>
      </c>
      <c r="I3600">
        <v>0</v>
      </c>
      <c r="J3600">
        <v>844</v>
      </c>
      <c r="K3600">
        <v>4731907</v>
      </c>
    </row>
    <row r="3601" spans="1:11">
      <c r="A3601" t="s">
        <v>196</v>
      </c>
      <c r="B3601" t="s">
        <v>1</v>
      </c>
      <c r="C3601">
        <v>1988</v>
      </c>
      <c r="D3601">
        <v>0</v>
      </c>
      <c r="E3601">
        <v>6.82</v>
      </c>
      <c r="F3601">
        <v>22344</v>
      </c>
      <c r="G3601">
        <v>1735</v>
      </c>
      <c r="H3601">
        <v>2796</v>
      </c>
      <c r="I3601">
        <v>82</v>
      </c>
      <c r="J3601">
        <v>1272</v>
      </c>
      <c r="K3601">
        <v>28229</v>
      </c>
    </row>
    <row r="3602" spans="1:11">
      <c r="A3602" t="s">
        <v>196</v>
      </c>
      <c r="B3602" t="s">
        <v>1</v>
      </c>
      <c r="C3602">
        <v>1989</v>
      </c>
      <c r="D3602">
        <v>0</v>
      </c>
      <c r="E3602">
        <v>7.81</v>
      </c>
      <c r="F3602">
        <v>26270</v>
      </c>
      <c r="G3602">
        <v>1875</v>
      </c>
      <c r="H3602">
        <v>3054</v>
      </c>
      <c r="I3602">
        <v>0</v>
      </c>
      <c r="J3602">
        <v>106</v>
      </c>
      <c r="K3602">
        <v>31305</v>
      </c>
    </row>
    <row r="3603" spans="1:11">
      <c r="A3603" t="s">
        <v>196</v>
      </c>
      <c r="B3603" t="s">
        <v>1</v>
      </c>
      <c r="C3603">
        <v>1990</v>
      </c>
      <c r="D3603">
        <v>0</v>
      </c>
      <c r="E3603">
        <v>7.69</v>
      </c>
      <c r="F3603">
        <v>27823</v>
      </c>
      <c r="G3603">
        <v>2925</v>
      </c>
      <c r="H3603">
        <v>3497</v>
      </c>
      <c r="I3603">
        <v>103</v>
      </c>
      <c r="J3603">
        <v>0</v>
      </c>
      <c r="K3603">
        <v>34348</v>
      </c>
    </row>
    <row r="3604" spans="1:11">
      <c r="A3604" t="s">
        <v>196</v>
      </c>
      <c r="B3604" t="s">
        <v>1</v>
      </c>
      <c r="C3604">
        <v>1991</v>
      </c>
      <c r="D3604">
        <v>0</v>
      </c>
      <c r="E3604">
        <v>3.91</v>
      </c>
      <c r="F3604">
        <v>30594</v>
      </c>
      <c r="G3604">
        <v>7779</v>
      </c>
      <c r="H3604">
        <v>0</v>
      </c>
      <c r="I3604">
        <v>118</v>
      </c>
      <c r="J3604">
        <v>0</v>
      </c>
      <c r="K3604">
        <v>38491</v>
      </c>
    </row>
    <row r="3605" spans="1:11">
      <c r="A3605" t="s">
        <v>196</v>
      </c>
      <c r="B3605" t="s">
        <v>1</v>
      </c>
      <c r="C3605">
        <v>1992</v>
      </c>
      <c r="D3605">
        <v>0</v>
      </c>
      <c r="E3605">
        <v>6.42</v>
      </c>
      <c r="F3605">
        <v>28808</v>
      </c>
      <c r="G3605">
        <v>8781</v>
      </c>
      <c r="H3605">
        <v>0</v>
      </c>
      <c r="I3605">
        <v>108</v>
      </c>
      <c r="J3605">
        <v>0</v>
      </c>
      <c r="K3605">
        <v>37697</v>
      </c>
    </row>
    <row r="3606" spans="1:11">
      <c r="A3606" t="s">
        <v>196</v>
      </c>
      <c r="B3606" t="s">
        <v>1</v>
      </c>
      <c r="C3606">
        <v>1993</v>
      </c>
      <c r="D3606">
        <v>0</v>
      </c>
      <c r="E3606">
        <v>6.41</v>
      </c>
      <c r="F3606">
        <v>31760</v>
      </c>
      <c r="G3606">
        <v>8790</v>
      </c>
      <c r="H3606">
        <v>0</v>
      </c>
      <c r="I3606">
        <v>120</v>
      </c>
      <c r="J3606">
        <v>0</v>
      </c>
      <c r="K3606">
        <v>40670</v>
      </c>
    </row>
    <row r="3607" spans="1:11">
      <c r="A3607" t="s">
        <v>196</v>
      </c>
      <c r="B3607" t="s">
        <v>1</v>
      </c>
      <c r="C3607">
        <v>1994</v>
      </c>
      <c r="D3607">
        <v>0</v>
      </c>
      <c r="E3607">
        <v>7.13</v>
      </c>
      <c r="F3607">
        <v>32811</v>
      </c>
      <c r="G3607">
        <v>8769</v>
      </c>
      <c r="H3607">
        <v>0</v>
      </c>
      <c r="I3607">
        <v>126</v>
      </c>
      <c r="J3607">
        <v>0</v>
      </c>
      <c r="K3607">
        <v>41706</v>
      </c>
    </row>
    <row r="3608" spans="1:11">
      <c r="A3608" t="s">
        <v>196</v>
      </c>
      <c r="B3608" t="s">
        <v>1</v>
      </c>
      <c r="C3608">
        <v>1995</v>
      </c>
      <c r="D3608">
        <v>0</v>
      </c>
      <c r="E3608">
        <v>5.8</v>
      </c>
      <c r="F3608">
        <v>34499</v>
      </c>
      <c r="G3608">
        <v>9776</v>
      </c>
      <c r="H3608">
        <v>0</v>
      </c>
      <c r="I3608">
        <v>135</v>
      </c>
      <c r="J3608">
        <v>0</v>
      </c>
      <c r="K3608">
        <v>44410</v>
      </c>
    </row>
    <row r="3609" spans="1:11">
      <c r="A3609" t="s">
        <v>196</v>
      </c>
      <c r="B3609" t="s">
        <v>1</v>
      </c>
      <c r="C3609">
        <v>1996</v>
      </c>
      <c r="D3609">
        <v>0</v>
      </c>
      <c r="E3609">
        <v>5.98</v>
      </c>
      <c r="F3609">
        <v>38090</v>
      </c>
      <c r="G3609">
        <v>9895</v>
      </c>
      <c r="H3609">
        <v>0</v>
      </c>
      <c r="I3609">
        <v>154</v>
      </c>
      <c r="J3609">
        <v>0</v>
      </c>
      <c r="K3609">
        <v>48139</v>
      </c>
    </row>
    <row r="3610" spans="1:11">
      <c r="A3610" t="s">
        <v>196</v>
      </c>
      <c r="B3610" t="s">
        <v>1</v>
      </c>
      <c r="C3610">
        <v>1997</v>
      </c>
      <c r="D3610">
        <v>0</v>
      </c>
      <c r="E3610">
        <v>6.13</v>
      </c>
      <c r="F3610">
        <v>39490</v>
      </c>
      <c r="G3610">
        <v>10010</v>
      </c>
      <c r="H3610">
        <v>0</v>
      </c>
      <c r="I3610">
        <v>140</v>
      </c>
      <c r="J3610">
        <v>0</v>
      </c>
      <c r="K3610">
        <v>49640</v>
      </c>
    </row>
    <row r="3611" spans="1:11">
      <c r="A3611" t="s">
        <v>196</v>
      </c>
      <c r="B3611" t="s">
        <v>1</v>
      </c>
      <c r="C3611">
        <v>1998</v>
      </c>
      <c r="D3611">
        <v>0</v>
      </c>
      <c r="E3611">
        <v>3.64</v>
      </c>
      <c r="F3611">
        <v>41515</v>
      </c>
      <c r="G3611">
        <v>12720</v>
      </c>
      <c r="H3611">
        <v>0</v>
      </c>
      <c r="I3611">
        <v>129</v>
      </c>
      <c r="J3611">
        <v>0</v>
      </c>
      <c r="K3611">
        <v>54364</v>
      </c>
    </row>
    <row r="3612" spans="1:11">
      <c r="A3612" t="s">
        <v>196</v>
      </c>
      <c r="B3612" t="s">
        <v>1</v>
      </c>
      <c r="C3612">
        <v>1999</v>
      </c>
      <c r="D3612">
        <v>0</v>
      </c>
      <c r="E3612">
        <v>3.22</v>
      </c>
      <c r="F3612">
        <v>47908</v>
      </c>
      <c r="G3612">
        <v>10819</v>
      </c>
      <c r="H3612">
        <v>0</v>
      </c>
      <c r="I3612">
        <v>155</v>
      </c>
      <c r="J3612">
        <v>0</v>
      </c>
      <c r="K3612">
        <v>58882</v>
      </c>
    </row>
    <row r="3613" spans="1:11">
      <c r="A3613" t="s">
        <v>196</v>
      </c>
      <c r="B3613" t="s">
        <v>1</v>
      </c>
      <c r="C3613">
        <v>2000</v>
      </c>
      <c r="D3613">
        <v>0</v>
      </c>
      <c r="E3613">
        <v>6.38</v>
      </c>
      <c r="F3613">
        <v>49718</v>
      </c>
      <c r="G3613">
        <v>10810</v>
      </c>
      <c r="H3613">
        <v>0</v>
      </c>
      <c r="I3613">
        <v>176</v>
      </c>
      <c r="J3613">
        <v>0</v>
      </c>
      <c r="K3613">
        <v>60704</v>
      </c>
    </row>
    <row r="3614" spans="1:11">
      <c r="A3614" t="s">
        <v>196</v>
      </c>
      <c r="B3614" t="s">
        <v>1</v>
      </c>
      <c r="C3614">
        <v>2001</v>
      </c>
      <c r="D3614">
        <v>0</v>
      </c>
      <c r="E3614">
        <v>5.93</v>
      </c>
      <c r="F3614">
        <v>47830</v>
      </c>
      <c r="G3614">
        <v>10507</v>
      </c>
      <c r="H3614">
        <v>0</v>
      </c>
      <c r="I3614">
        <v>0</v>
      </c>
      <c r="J3614">
        <v>157</v>
      </c>
      <c r="K3614">
        <v>58494</v>
      </c>
    </row>
    <row r="3615" spans="1:11">
      <c r="A3615" t="s">
        <v>196</v>
      </c>
      <c r="B3615" t="s">
        <v>1</v>
      </c>
      <c r="C3615">
        <v>2002</v>
      </c>
      <c r="D3615">
        <v>0</v>
      </c>
      <c r="E3615">
        <v>5.96</v>
      </c>
      <c r="F3615">
        <v>49241</v>
      </c>
      <c r="G3615">
        <v>10177</v>
      </c>
      <c r="H3615">
        <v>0</v>
      </c>
      <c r="I3615">
        <v>0</v>
      </c>
      <c r="J3615">
        <v>153</v>
      </c>
      <c r="K3615">
        <v>59571</v>
      </c>
    </row>
    <row r="3616" spans="1:11">
      <c r="A3616" t="s">
        <v>196</v>
      </c>
      <c r="B3616" t="s">
        <v>1</v>
      </c>
      <c r="C3616">
        <v>2003</v>
      </c>
      <c r="D3616">
        <v>0</v>
      </c>
      <c r="E3616">
        <v>8.14</v>
      </c>
      <c r="F3616">
        <v>48217</v>
      </c>
      <c r="G3616">
        <v>10692</v>
      </c>
      <c r="H3616">
        <v>0</v>
      </c>
      <c r="I3616">
        <v>0</v>
      </c>
      <c r="J3616">
        <v>0</v>
      </c>
      <c r="K3616">
        <v>58909</v>
      </c>
    </row>
    <row r="3617" spans="1:11">
      <c r="A3617" t="s">
        <v>196</v>
      </c>
      <c r="B3617" t="s">
        <v>1</v>
      </c>
      <c r="C3617">
        <v>2004</v>
      </c>
      <c r="D3617">
        <v>0</v>
      </c>
      <c r="E3617">
        <v>6.27</v>
      </c>
      <c r="F3617">
        <v>50394</v>
      </c>
      <c r="G3617">
        <v>10867</v>
      </c>
      <c r="H3617">
        <v>0</v>
      </c>
      <c r="I3617">
        <v>0</v>
      </c>
      <c r="J3617">
        <v>0</v>
      </c>
      <c r="K3617">
        <v>61261</v>
      </c>
    </row>
    <row r="3618" spans="1:11">
      <c r="A3618" t="s">
        <v>196</v>
      </c>
      <c r="B3618" t="s">
        <v>1</v>
      </c>
      <c r="C3618">
        <v>2005</v>
      </c>
      <c r="D3618">
        <v>0</v>
      </c>
      <c r="E3618">
        <v>7.22</v>
      </c>
      <c r="F3618">
        <v>51533</v>
      </c>
      <c r="G3618">
        <v>11247</v>
      </c>
      <c r="H3618">
        <v>0</v>
      </c>
      <c r="I3618">
        <v>0</v>
      </c>
      <c r="J3618">
        <v>0</v>
      </c>
      <c r="K3618">
        <v>62780</v>
      </c>
    </row>
    <row r="3619" spans="1:11">
      <c r="A3619" t="s">
        <v>196</v>
      </c>
      <c r="B3619" t="s">
        <v>1</v>
      </c>
      <c r="C3619">
        <v>2006</v>
      </c>
      <c r="D3619">
        <v>0</v>
      </c>
      <c r="E3619">
        <v>7.08</v>
      </c>
      <c r="F3619">
        <v>51617</v>
      </c>
      <c r="G3619">
        <v>12423</v>
      </c>
      <c r="H3619">
        <v>0</v>
      </c>
      <c r="I3619">
        <v>0</v>
      </c>
      <c r="J3619">
        <v>0</v>
      </c>
      <c r="K3619">
        <v>64040</v>
      </c>
    </row>
    <row r="3620" spans="1:11">
      <c r="A3620" t="s">
        <v>197</v>
      </c>
      <c r="B3620" t="s">
        <v>1</v>
      </c>
      <c r="C3620">
        <v>1988</v>
      </c>
      <c r="D3620">
        <v>0</v>
      </c>
      <c r="E3620">
        <v>5.91</v>
      </c>
      <c r="F3620">
        <v>166514</v>
      </c>
      <c r="G3620">
        <v>89977</v>
      </c>
      <c r="H3620">
        <v>28944</v>
      </c>
      <c r="I3620">
        <v>3508</v>
      </c>
      <c r="J3620">
        <v>1084</v>
      </c>
      <c r="K3620">
        <v>290027</v>
      </c>
    </row>
    <row r="3621" spans="1:11">
      <c r="A3621" t="s">
        <v>197</v>
      </c>
      <c r="B3621" t="s">
        <v>1</v>
      </c>
      <c r="C3621">
        <v>1989</v>
      </c>
      <c r="D3621">
        <v>0</v>
      </c>
      <c r="E3621">
        <v>5.89</v>
      </c>
      <c r="F3621">
        <v>176478</v>
      </c>
      <c r="G3621">
        <v>94906</v>
      </c>
      <c r="H3621">
        <v>32623</v>
      </c>
      <c r="I3621">
        <v>1738</v>
      </c>
      <c r="J3621">
        <v>2626</v>
      </c>
      <c r="K3621">
        <v>308371</v>
      </c>
    </row>
    <row r="3622" spans="1:11">
      <c r="A3622" t="s">
        <v>197</v>
      </c>
      <c r="B3622" t="s">
        <v>1</v>
      </c>
      <c r="C3622">
        <v>1990</v>
      </c>
      <c r="D3622">
        <v>0</v>
      </c>
      <c r="E3622">
        <v>6.35</v>
      </c>
      <c r="F3622">
        <v>177159</v>
      </c>
      <c r="G3622">
        <v>95676</v>
      </c>
      <c r="H3622">
        <v>42511</v>
      </c>
      <c r="I3622">
        <v>1755</v>
      </c>
      <c r="J3622">
        <v>1868</v>
      </c>
      <c r="K3622">
        <v>318969</v>
      </c>
    </row>
    <row r="3623" spans="1:11">
      <c r="A3623" t="s">
        <v>197</v>
      </c>
      <c r="B3623" t="s">
        <v>1</v>
      </c>
      <c r="C3623">
        <v>1991</v>
      </c>
      <c r="D3623">
        <v>0</v>
      </c>
      <c r="E3623">
        <v>5.44</v>
      </c>
      <c r="F3623">
        <v>186641</v>
      </c>
      <c r="G3623">
        <v>100361</v>
      </c>
      <c r="H3623">
        <v>51132</v>
      </c>
      <c r="I3623">
        <v>1769</v>
      </c>
      <c r="J3623">
        <v>1908</v>
      </c>
      <c r="K3623">
        <v>341811</v>
      </c>
    </row>
    <row r="3624" spans="1:11">
      <c r="A3624" t="s">
        <v>197</v>
      </c>
      <c r="B3624" t="s">
        <v>1</v>
      </c>
      <c r="C3624">
        <v>1992</v>
      </c>
      <c r="D3624">
        <v>0</v>
      </c>
      <c r="E3624">
        <v>5.28</v>
      </c>
      <c r="F3624">
        <v>172389</v>
      </c>
      <c r="G3624">
        <v>99548</v>
      </c>
      <c r="H3624">
        <v>60058</v>
      </c>
      <c r="I3624">
        <v>1715</v>
      </c>
      <c r="J3624">
        <v>2768</v>
      </c>
      <c r="K3624">
        <v>336478</v>
      </c>
    </row>
    <row r="3625" spans="1:11">
      <c r="A3625" t="s">
        <v>197</v>
      </c>
      <c r="B3625" t="s">
        <v>1</v>
      </c>
      <c r="C3625">
        <v>1993</v>
      </c>
      <c r="D3625">
        <v>0</v>
      </c>
      <c r="E3625">
        <v>5.0199999999999996</v>
      </c>
      <c r="F3625">
        <v>191019</v>
      </c>
      <c r="G3625">
        <v>107460</v>
      </c>
      <c r="H3625">
        <v>58761</v>
      </c>
      <c r="I3625">
        <v>1771</v>
      </c>
      <c r="J3625">
        <v>1901</v>
      </c>
      <c r="K3625">
        <v>360912</v>
      </c>
    </row>
    <row r="3626" spans="1:11">
      <c r="A3626" t="s">
        <v>197</v>
      </c>
      <c r="B3626" t="s">
        <v>1</v>
      </c>
      <c r="C3626">
        <v>1994</v>
      </c>
      <c r="D3626">
        <v>0</v>
      </c>
      <c r="E3626">
        <v>5.01</v>
      </c>
      <c r="F3626">
        <v>189216</v>
      </c>
      <c r="G3626">
        <v>109478</v>
      </c>
      <c r="H3626">
        <v>61123</v>
      </c>
      <c r="I3626">
        <v>1736</v>
      </c>
      <c r="J3626">
        <v>1968</v>
      </c>
      <c r="K3626">
        <v>363521</v>
      </c>
    </row>
    <row r="3627" spans="1:11">
      <c r="A3627" t="s">
        <v>197</v>
      </c>
      <c r="B3627" t="s">
        <v>1</v>
      </c>
      <c r="C3627">
        <v>1995</v>
      </c>
      <c r="D3627">
        <v>0</v>
      </c>
      <c r="E3627">
        <v>5.16</v>
      </c>
      <c r="F3627">
        <v>185166</v>
      </c>
      <c r="G3627">
        <v>105903</v>
      </c>
      <c r="H3627">
        <v>67765</v>
      </c>
      <c r="I3627">
        <v>1752</v>
      </c>
      <c r="J3627">
        <v>1995</v>
      </c>
      <c r="K3627">
        <v>362581</v>
      </c>
    </row>
    <row r="3628" spans="1:11">
      <c r="A3628" t="s">
        <v>197</v>
      </c>
      <c r="B3628" t="s">
        <v>1</v>
      </c>
      <c r="C3628">
        <v>1996</v>
      </c>
      <c r="D3628">
        <v>0</v>
      </c>
      <c r="E3628">
        <v>6.98</v>
      </c>
      <c r="F3628">
        <v>198998</v>
      </c>
      <c r="G3628">
        <v>114498</v>
      </c>
      <c r="H3628">
        <v>89545</v>
      </c>
      <c r="I3628">
        <v>1769</v>
      </c>
      <c r="J3628">
        <v>2105</v>
      </c>
      <c r="K3628">
        <v>406915</v>
      </c>
    </row>
    <row r="3629" spans="1:11">
      <c r="A3629" t="s">
        <v>197</v>
      </c>
      <c r="B3629" t="s">
        <v>1</v>
      </c>
      <c r="C3629">
        <v>1997</v>
      </c>
      <c r="D3629">
        <v>0</v>
      </c>
      <c r="E3629">
        <v>5.15</v>
      </c>
      <c r="F3629">
        <v>193412</v>
      </c>
      <c r="G3629">
        <v>113204</v>
      </c>
      <c r="H3629">
        <v>87369</v>
      </c>
      <c r="I3629">
        <v>4030</v>
      </c>
      <c r="J3629">
        <v>0</v>
      </c>
      <c r="K3629">
        <v>398015</v>
      </c>
    </row>
    <row r="3630" spans="1:11">
      <c r="A3630" t="s">
        <v>197</v>
      </c>
      <c r="B3630" t="s">
        <v>1</v>
      </c>
      <c r="C3630">
        <v>1998</v>
      </c>
      <c r="D3630">
        <v>0</v>
      </c>
      <c r="E3630">
        <v>5.73</v>
      </c>
      <c r="F3630">
        <v>198999</v>
      </c>
      <c r="G3630">
        <v>116866</v>
      </c>
      <c r="H3630">
        <v>67023</v>
      </c>
      <c r="I3630">
        <v>4005</v>
      </c>
      <c r="J3630">
        <v>0</v>
      </c>
      <c r="K3630">
        <v>386893</v>
      </c>
    </row>
    <row r="3631" spans="1:11">
      <c r="A3631" t="s">
        <v>197</v>
      </c>
      <c r="B3631" t="s">
        <v>1</v>
      </c>
      <c r="C3631">
        <v>1999</v>
      </c>
      <c r="D3631">
        <v>0</v>
      </c>
      <c r="E3631">
        <v>3.43</v>
      </c>
      <c r="F3631">
        <v>220604</v>
      </c>
      <c r="G3631">
        <v>124796</v>
      </c>
      <c r="H3631">
        <v>65048</v>
      </c>
      <c r="I3631">
        <v>2118</v>
      </c>
      <c r="J3631">
        <v>1916</v>
      </c>
      <c r="K3631">
        <v>414482</v>
      </c>
    </row>
    <row r="3632" spans="1:11">
      <c r="A3632" t="s">
        <v>197</v>
      </c>
      <c r="B3632" t="s">
        <v>1</v>
      </c>
      <c r="C3632">
        <v>2000</v>
      </c>
      <c r="D3632">
        <v>0</v>
      </c>
      <c r="E3632">
        <v>4.63</v>
      </c>
      <c r="F3632">
        <v>211982</v>
      </c>
      <c r="G3632">
        <v>119445</v>
      </c>
      <c r="H3632">
        <v>67282</v>
      </c>
      <c r="I3632">
        <v>1912</v>
      </c>
      <c r="J3632">
        <v>2843</v>
      </c>
      <c r="K3632">
        <v>403464</v>
      </c>
    </row>
    <row r="3633" spans="1:11">
      <c r="A3633" t="s">
        <v>197</v>
      </c>
      <c r="B3633" t="s">
        <v>1</v>
      </c>
      <c r="C3633">
        <v>2001</v>
      </c>
      <c r="D3633">
        <v>0</v>
      </c>
      <c r="E3633">
        <v>3.88</v>
      </c>
      <c r="F3633">
        <v>202794</v>
      </c>
      <c r="G3633">
        <v>114434</v>
      </c>
      <c r="H3633">
        <v>70264</v>
      </c>
      <c r="I3633">
        <v>0</v>
      </c>
      <c r="J3633">
        <v>4932</v>
      </c>
      <c r="K3633">
        <v>392424</v>
      </c>
    </row>
    <row r="3634" spans="1:11">
      <c r="A3634" t="s">
        <v>197</v>
      </c>
      <c r="B3634" t="s">
        <v>1</v>
      </c>
      <c r="C3634">
        <v>2002</v>
      </c>
      <c r="D3634">
        <v>0</v>
      </c>
      <c r="E3634">
        <v>4.8099999999999996</v>
      </c>
      <c r="F3634">
        <v>198284</v>
      </c>
      <c r="G3634">
        <v>115501</v>
      </c>
      <c r="H3634">
        <v>68575</v>
      </c>
      <c r="I3634">
        <v>0</v>
      </c>
      <c r="J3634">
        <v>4702</v>
      </c>
      <c r="K3634">
        <v>387062</v>
      </c>
    </row>
    <row r="3635" spans="1:11">
      <c r="A3635" t="s">
        <v>197</v>
      </c>
      <c r="B3635" t="s">
        <v>1</v>
      </c>
      <c r="C3635">
        <v>2003</v>
      </c>
      <c r="D3635">
        <v>0</v>
      </c>
      <c r="E3635">
        <v>5.27</v>
      </c>
      <c r="F3635">
        <v>192572</v>
      </c>
      <c r="G3635">
        <v>120388</v>
      </c>
      <c r="H3635">
        <v>69780</v>
      </c>
      <c r="I3635">
        <v>0</v>
      </c>
      <c r="J3635">
        <v>0</v>
      </c>
      <c r="K3635">
        <v>382740</v>
      </c>
    </row>
    <row r="3636" spans="1:11">
      <c r="A3636" t="s">
        <v>197</v>
      </c>
      <c r="B3636" t="s">
        <v>1</v>
      </c>
      <c r="C3636">
        <v>2004</v>
      </c>
      <c r="D3636">
        <v>0</v>
      </c>
      <c r="E3636">
        <v>4.6399999999999997</v>
      </c>
      <c r="F3636">
        <v>199820</v>
      </c>
      <c r="G3636">
        <v>116656</v>
      </c>
      <c r="H3636">
        <v>70358</v>
      </c>
      <c r="I3636">
        <v>0</v>
      </c>
      <c r="J3636">
        <v>0</v>
      </c>
      <c r="K3636">
        <v>386834</v>
      </c>
    </row>
    <row r="3637" spans="1:11">
      <c r="A3637" t="s">
        <v>197</v>
      </c>
      <c r="B3637" t="s">
        <v>1</v>
      </c>
      <c r="C3637">
        <v>2005</v>
      </c>
      <c r="D3637">
        <v>0</v>
      </c>
      <c r="E3637">
        <v>4.2699999999999996</v>
      </c>
      <c r="F3637">
        <v>208751</v>
      </c>
      <c r="G3637">
        <v>119148</v>
      </c>
      <c r="H3637">
        <v>74285</v>
      </c>
      <c r="I3637">
        <v>0</v>
      </c>
      <c r="J3637">
        <v>0</v>
      </c>
      <c r="K3637">
        <v>402184</v>
      </c>
    </row>
    <row r="3638" spans="1:11">
      <c r="A3638" t="s">
        <v>197</v>
      </c>
      <c r="B3638" t="s">
        <v>1</v>
      </c>
      <c r="C3638">
        <v>2006</v>
      </c>
      <c r="D3638">
        <v>0</v>
      </c>
      <c r="E3638">
        <v>4.25</v>
      </c>
      <c r="F3638">
        <v>218451</v>
      </c>
      <c r="G3638">
        <v>121534</v>
      </c>
      <c r="H3638">
        <v>76673</v>
      </c>
      <c r="I3638">
        <v>0</v>
      </c>
      <c r="J3638">
        <v>0</v>
      </c>
      <c r="K3638">
        <v>416658</v>
      </c>
    </row>
    <row r="3639" spans="1:11">
      <c r="A3639" t="s">
        <v>198</v>
      </c>
      <c r="B3639" t="s">
        <v>1</v>
      </c>
      <c r="C3639">
        <v>1989</v>
      </c>
      <c r="D3639">
        <v>0</v>
      </c>
      <c r="E3639">
        <v>8.18</v>
      </c>
      <c r="F3639">
        <v>8862</v>
      </c>
      <c r="G3639">
        <v>4199</v>
      </c>
      <c r="H3639">
        <v>239</v>
      </c>
      <c r="I3639">
        <v>80</v>
      </c>
      <c r="J3639">
        <v>274</v>
      </c>
      <c r="K3639">
        <v>13654</v>
      </c>
    </row>
    <row r="3640" spans="1:11">
      <c r="A3640" t="s">
        <v>198</v>
      </c>
      <c r="B3640" t="s">
        <v>1</v>
      </c>
      <c r="C3640">
        <v>1990</v>
      </c>
      <c r="D3640">
        <v>0</v>
      </c>
      <c r="E3640">
        <v>7.47</v>
      </c>
      <c r="F3640">
        <v>8629</v>
      </c>
      <c r="G3640">
        <v>3069</v>
      </c>
      <c r="H3640">
        <v>75</v>
      </c>
      <c r="I3640">
        <v>110</v>
      </c>
      <c r="J3640">
        <v>1715</v>
      </c>
      <c r="K3640">
        <v>13598</v>
      </c>
    </row>
    <row r="3641" spans="1:11">
      <c r="A3641" t="s">
        <v>198</v>
      </c>
      <c r="B3641" t="s">
        <v>1</v>
      </c>
      <c r="C3641">
        <v>1991</v>
      </c>
      <c r="D3641">
        <v>0</v>
      </c>
      <c r="E3641">
        <v>6.26</v>
      </c>
      <c r="F3641">
        <v>8762</v>
      </c>
      <c r="G3641">
        <v>3187</v>
      </c>
      <c r="H3641">
        <v>80</v>
      </c>
      <c r="I3641">
        <v>128</v>
      </c>
      <c r="J3641">
        <v>1788</v>
      </c>
      <c r="K3641">
        <v>13945</v>
      </c>
    </row>
    <row r="3642" spans="1:11">
      <c r="A3642" t="s">
        <v>198</v>
      </c>
      <c r="B3642" t="s">
        <v>1</v>
      </c>
      <c r="C3642">
        <v>1992</v>
      </c>
      <c r="D3642">
        <v>0</v>
      </c>
      <c r="E3642">
        <v>6.49</v>
      </c>
      <c r="F3642">
        <v>8280</v>
      </c>
      <c r="G3642">
        <v>3234</v>
      </c>
      <c r="H3642">
        <v>77</v>
      </c>
      <c r="I3642">
        <v>120</v>
      </c>
      <c r="J3642">
        <v>1639</v>
      </c>
      <c r="K3642">
        <v>13350</v>
      </c>
    </row>
    <row r="3643" spans="1:11">
      <c r="A3643" t="s">
        <v>198</v>
      </c>
      <c r="B3643" t="s">
        <v>1</v>
      </c>
      <c r="C3643">
        <v>1993</v>
      </c>
      <c r="D3643">
        <v>0</v>
      </c>
      <c r="E3643">
        <v>7.32</v>
      </c>
      <c r="F3643">
        <v>8656</v>
      </c>
      <c r="G3643">
        <v>3307</v>
      </c>
      <c r="H3643">
        <v>63</v>
      </c>
      <c r="I3643">
        <v>72</v>
      </c>
      <c r="J3643">
        <v>1845</v>
      </c>
      <c r="K3643">
        <v>13943</v>
      </c>
    </row>
    <row r="3644" spans="1:11">
      <c r="A3644" t="s">
        <v>198</v>
      </c>
      <c r="B3644" t="s">
        <v>1</v>
      </c>
      <c r="C3644">
        <v>1994</v>
      </c>
      <c r="D3644">
        <v>0</v>
      </c>
      <c r="E3644">
        <v>8.8800000000000008</v>
      </c>
      <c r="F3644">
        <v>8170</v>
      </c>
      <c r="G3644">
        <v>3351</v>
      </c>
      <c r="H3644">
        <v>29</v>
      </c>
      <c r="I3644">
        <v>96</v>
      </c>
      <c r="J3644">
        <v>1800</v>
      </c>
      <c r="K3644">
        <v>13446</v>
      </c>
    </row>
    <row r="3645" spans="1:11">
      <c r="A3645" t="s">
        <v>198</v>
      </c>
      <c r="B3645" t="s">
        <v>1</v>
      </c>
      <c r="C3645">
        <v>1995</v>
      </c>
      <c r="D3645">
        <v>0</v>
      </c>
      <c r="E3645">
        <v>6.59</v>
      </c>
      <c r="F3645">
        <v>8238</v>
      </c>
      <c r="G3645">
        <v>3416</v>
      </c>
      <c r="H3645">
        <v>29</v>
      </c>
      <c r="I3645">
        <v>125</v>
      </c>
      <c r="J3645">
        <v>1906</v>
      </c>
      <c r="K3645">
        <v>13714</v>
      </c>
    </row>
    <row r="3646" spans="1:11">
      <c r="A3646" t="s">
        <v>198</v>
      </c>
      <c r="B3646" t="s">
        <v>1</v>
      </c>
      <c r="C3646">
        <v>1996</v>
      </c>
      <c r="D3646">
        <v>0</v>
      </c>
      <c r="E3646">
        <v>5.48</v>
      </c>
      <c r="F3646">
        <v>8784</v>
      </c>
      <c r="G3646">
        <v>3509</v>
      </c>
      <c r="H3646">
        <v>31</v>
      </c>
      <c r="I3646">
        <v>137</v>
      </c>
      <c r="J3646">
        <v>2056</v>
      </c>
      <c r="K3646">
        <v>14517</v>
      </c>
    </row>
    <row r="3647" spans="1:11">
      <c r="A3647" t="s">
        <v>198</v>
      </c>
      <c r="B3647" t="s">
        <v>1</v>
      </c>
      <c r="C3647">
        <v>1997</v>
      </c>
      <c r="D3647">
        <v>0</v>
      </c>
      <c r="E3647">
        <v>5.66</v>
      </c>
      <c r="F3647">
        <v>8608</v>
      </c>
      <c r="G3647">
        <v>3285</v>
      </c>
      <c r="H3647">
        <v>66</v>
      </c>
      <c r="I3647">
        <v>134</v>
      </c>
      <c r="J3647">
        <v>1093</v>
      </c>
      <c r="K3647">
        <v>13186</v>
      </c>
    </row>
    <row r="3648" spans="1:11">
      <c r="A3648" t="s">
        <v>198</v>
      </c>
      <c r="B3648" t="s">
        <v>1</v>
      </c>
      <c r="C3648">
        <v>1998</v>
      </c>
      <c r="D3648">
        <v>0</v>
      </c>
      <c r="E3648">
        <v>5.66</v>
      </c>
      <c r="F3648">
        <v>8414</v>
      </c>
      <c r="G3648">
        <v>3120</v>
      </c>
      <c r="H3648">
        <v>60</v>
      </c>
      <c r="I3648">
        <v>140</v>
      </c>
      <c r="J3648">
        <v>1712</v>
      </c>
      <c r="K3648">
        <v>13446</v>
      </c>
    </row>
    <row r="3649" spans="1:11">
      <c r="A3649" t="s">
        <v>198</v>
      </c>
      <c r="B3649" t="s">
        <v>1</v>
      </c>
      <c r="C3649">
        <v>1999</v>
      </c>
      <c r="D3649">
        <v>0</v>
      </c>
      <c r="E3649">
        <v>5.45</v>
      </c>
      <c r="F3649">
        <v>8827</v>
      </c>
      <c r="G3649">
        <v>3033</v>
      </c>
      <c r="H3649">
        <v>74</v>
      </c>
      <c r="I3649">
        <v>128</v>
      </c>
      <c r="J3649">
        <v>1804</v>
      </c>
      <c r="K3649">
        <v>13866</v>
      </c>
    </row>
    <row r="3650" spans="1:11">
      <c r="A3650" t="s">
        <v>198</v>
      </c>
      <c r="B3650" t="s">
        <v>1</v>
      </c>
      <c r="C3650">
        <v>2000</v>
      </c>
      <c r="D3650">
        <v>0</v>
      </c>
      <c r="E3650">
        <v>0.38</v>
      </c>
      <c r="F3650">
        <v>9268</v>
      </c>
      <c r="G3650">
        <v>3053</v>
      </c>
      <c r="H3650">
        <v>76</v>
      </c>
      <c r="I3650">
        <v>152</v>
      </c>
      <c r="J3650">
        <v>2544</v>
      </c>
      <c r="K3650">
        <v>15093</v>
      </c>
    </row>
    <row r="3651" spans="1:11">
      <c r="A3651" t="s">
        <v>198</v>
      </c>
      <c r="B3651" t="s">
        <v>1</v>
      </c>
      <c r="C3651">
        <v>2001</v>
      </c>
      <c r="D3651">
        <v>0</v>
      </c>
      <c r="E3651">
        <v>6.02</v>
      </c>
      <c r="F3651">
        <v>9039</v>
      </c>
      <c r="G3651">
        <v>2961</v>
      </c>
      <c r="H3651">
        <v>60</v>
      </c>
      <c r="I3651">
        <v>0</v>
      </c>
      <c r="J3651">
        <v>1838</v>
      </c>
      <c r="K3651">
        <v>13898</v>
      </c>
    </row>
    <row r="3652" spans="1:11">
      <c r="A3652" t="s">
        <v>198</v>
      </c>
      <c r="B3652" t="s">
        <v>1</v>
      </c>
      <c r="C3652">
        <v>2002</v>
      </c>
      <c r="D3652">
        <v>0</v>
      </c>
      <c r="E3652">
        <v>5.78</v>
      </c>
      <c r="F3652">
        <v>9592</v>
      </c>
      <c r="G3652">
        <v>2777</v>
      </c>
      <c r="H3652">
        <v>69</v>
      </c>
      <c r="I3652">
        <v>0</v>
      </c>
      <c r="J3652">
        <v>1846</v>
      </c>
      <c r="K3652">
        <v>14284</v>
      </c>
    </row>
    <row r="3653" spans="1:11">
      <c r="A3653" t="s">
        <v>198</v>
      </c>
      <c r="B3653" t="s">
        <v>1</v>
      </c>
      <c r="C3653">
        <v>2003</v>
      </c>
      <c r="D3653">
        <v>0</v>
      </c>
      <c r="E3653">
        <v>5.91</v>
      </c>
      <c r="F3653">
        <v>9285</v>
      </c>
      <c r="G3653">
        <v>4732</v>
      </c>
      <c r="H3653">
        <v>72</v>
      </c>
      <c r="I3653">
        <v>0</v>
      </c>
      <c r="J3653">
        <v>0</v>
      </c>
      <c r="K3653">
        <v>14089</v>
      </c>
    </row>
    <row r="3654" spans="1:11">
      <c r="A3654" t="s">
        <v>198</v>
      </c>
      <c r="B3654" t="s">
        <v>1</v>
      </c>
      <c r="C3654">
        <v>2004</v>
      </c>
      <c r="D3654">
        <v>0</v>
      </c>
      <c r="E3654">
        <v>0</v>
      </c>
      <c r="F3654">
        <v>9282</v>
      </c>
      <c r="G3654">
        <v>4739</v>
      </c>
      <c r="H3654">
        <v>78</v>
      </c>
      <c r="I3654">
        <v>0</v>
      </c>
      <c r="J3654">
        <v>0</v>
      </c>
      <c r="K3654">
        <v>14099</v>
      </c>
    </row>
    <row r="3655" spans="1:11">
      <c r="A3655" t="s">
        <v>198</v>
      </c>
      <c r="B3655" t="s">
        <v>1</v>
      </c>
      <c r="C3655">
        <v>2005</v>
      </c>
      <c r="D3655">
        <v>0</v>
      </c>
      <c r="E3655">
        <v>3.5</v>
      </c>
      <c r="F3655">
        <v>9724</v>
      </c>
      <c r="G3655">
        <v>5469</v>
      </c>
      <c r="H3655">
        <v>66</v>
      </c>
      <c r="I3655">
        <v>0</v>
      </c>
      <c r="J3655">
        <v>0</v>
      </c>
      <c r="K3655">
        <v>15259</v>
      </c>
    </row>
    <row r="3656" spans="1:11">
      <c r="A3656" t="s">
        <v>198</v>
      </c>
      <c r="B3656" t="s">
        <v>1</v>
      </c>
      <c r="C3656">
        <v>2006</v>
      </c>
      <c r="D3656">
        <v>0</v>
      </c>
      <c r="E3656">
        <v>4.29</v>
      </c>
      <c r="F3656">
        <v>10279</v>
      </c>
      <c r="G3656">
        <v>5009</v>
      </c>
      <c r="H3656">
        <v>48</v>
      </c>
      <c r="I3656">
        <v>0</v>
      </c>
      <c r="J3656">
        <v>0</v>
      </c>
      <c r="K3656">
        <v>15336</v>
      </c>
    </row>
    <row r="3657" spans="1:11">
      <c r="A3657" t="s">
        <v>199</v>
      </c>
      <c r="B3657" t="s">
        <v>1</v>
      </c>
      <c r="C3657">
        <v>1988</v>
      </c>
      <c r="D3657">
        <v>0</v>
      </c>
      <c r="E3657">
        <v>4.22</v>
      </c>
      <c r="F3657">
        <v>127424</v>
      </c>
      <c r="G3657">
        <v>68125</v>
      </c>
      <c r="H3657">
        <v>8452</v>
      </c>
      <c r="I3657">
        <v>1453</v>
      </c>
      <c r="J3657">
        <v>46806</v>
      </c>
      <c r="K3657">
        <v>252260</v>
      </c>
    </row>
    <row r="3658" spans="1:11">
      <c r="A3658" t="s">
        <v>199</v>
      </c>
      <c r="B3658" t="s">
        <v>1</v>
      </c>
      <c r="C3658">
        <v>1989</v>
      </c>
      <c r="D3658">
        <v>0</v>
      </c>
      <c r="E3658">
        <v>8.17</v>
      </c>
      <c r="F3658">
        <v>140921</v>
      </c>
      <c r="G3658">
        <v>61688</v>
      </c>
      <c r="H3658">
        <v>18920</v>
      </c>
      <c r="I3658">
        <v>1605</v>
      </c>
      <c r="J3658">
        <v>17257</v>
      </c>
      <c r="K3658">
        <v>240391</v>
      </c>
    </row>
    <row r="3659" spans="1:11">
      <c r="A3659" t="s">
        <v>199</v>
      </c>
      <c r="B3659" t="s">
        <v>1</v>
      </c>
      <c r="C3659">
        <v>1990</v>
      </c>
      <c r="D3659">
        <v>0</v>
      </c>
      <c r="E3659">
        <v>10.119999999999999</v>
      </c>
      <c r="F3659">
        <v>136452</v>
      </c>
      <c r="G3659">
        <v>62272</v>
      </c>
      <c r="H3659">
        <v>20495</v>
      </c>
      <c r="I3659">
        <v>650</v>
      </c>
      <c r="J3659">
        <v>16190</v>
      </c>
      <c r="K3659">
        <v>236059</v>
      </c>
    </row>
    <row r="3660" spans="1:11">
      <c r="A3660" t="s">
        <v>199</v>
      </c>
      <c r="B3660" t="s">
        <v>1</v>
      </c>
      <c r="C3660">
        <v>1991</v>
      </c>
      <c r="D3660">
        <v>0</v>
      </c>
      <c r="E3660">
        <v>12.55</v>
      </c>
      <c r="F3660">
        <v>145641</v>
      </c>
      <c r="G3660">
        <v>67918</v>
      </c>
      <c r="H3660">
        <v>18656</v>
      </c>
      <c r="I3660">
        <v>1266</v>
      </c>
      <c r="J3660">
        <v>16833</v>
      </c>
      <c r="K3660">
        <v>250314</v>
      </c>
    </row>
    <row r="3661" spans="1:11">
      <c r="A3661" t="s">
        <v>199</v>
      </c>
      <c r="B3661" t="s">
        <v>1</v>
      </c>
      <c r="C3661">
        <v>1992</v>
      </c>
      <c r="D3661">
        <v>0</v>
      </c>
      <c r="E3661">
        <v>17.11</v>
      </c>
      <c r="F3661">
        <v>136896</v>
      </c>
      <c r="G3661">
        <v>65682</v>
      </c>
      <c r="H3661">
        <v>15594</v>
      </c>
      <c r="I3661">
        <v>1460</v>
      </c>
      <c r="J3661">
        <v>18976</v>
      </c>
      <c r="K3661">
        <v>238608</v>
      </c>
    </row>
    <row r="3662" spans="1:11">
      <c r="A3662" t="s">
        <v>199</v>
      </c>
      <c r="B3662" t="s">
        <v>1</v>
      </c>
      <c r="C3662">
        <v>1993</v>
      </c>
      <c r="D3662">
        <v>0</v>
      </c>
      <c r="E3662">
        <v>9.27</v>
      </c>
      <c r="F3662">
        <v>155741</v>
      </c>
      <c r="G3662">
        <v>74457</v>
      </c>
      <c r="H3662">
        <v>17491</v>
      </c>
      <c r="I3662">
        <v>1483</v>
      </c>
      <c r="J3662">
        <v>11682</v>
      </c>
      <c r="K3662">
        <v>260854</v>
      </c>
    </row>
    <row r="3663" spans="1:11">
      <c r="A3663" t="s">
        <v>199</v>
      </c>
      <c r="B3663" t="s">
        <v>1</v>
      </c>
      <c r="C3663">
        <v>1994</v>
      </c>
      <c r="D3663">
        <v>0</v>
      </c>
      <c r="E3663">
        <v>11.68</v>
      </c>
      <c r="F3663">
        <v>148168</v>
      </c>
      <c r="G3663">
        <v>74385</v>
      </c>
      <c r="H3663">
        <v>19786</v>
      </c>
      <c r="I3663">
        <v>1515</v>
      </c>
      <c r="J3663">
        <v>19035</v>
      </c>
      <c r="K3663">
        <v>262889</v>
      </c>
    </row>
    <row r="3664" spans="1:11">
      <c r="A3664" t="s">
        <v>199</v>
      </c>
      <c r="B3664" t="s">
        <v>1</v>
      </c>
      <c r="C3664">
        <v>1995</v>
      </c>
      <c r="D3664">
        <v>0</v>
      </c>
      <c r="E3664">
        <v>12.8</v>
      </c>
      <c r="F3664">
        <v>154814</v>
      </c>
      <c r="G3664">
        <v>76698</v>
      </c>
      <c r="H3664">
        <v>18713</v>
      </c>
      <c r="I3664">
        <v>1553</v>
      </c>
      <c r="J3664">
        <v>19217</v>
      </c>
      <c r="K3664">
        <v>270995</v>
      </c>
    </row>
    <row r="3665" spans="1:11">
      <c r="A3665" t="s">
        <v>199</v>
      </c>
      <c r="B3665" t="s">
        <v>1</v>
      </c>
      <c r="C3665">
        <v>1996</v>
      </c>
      <c r="D3665">
        <v>0</v>
      </c>
      <c r="E3665">
        <v>17.829999999999998</v>
      </c>
      <c r="F3665">
        <v>169823</v>
      </c>
      <c r="G3665">
        <v>81697</v>
      </c>
      <c r="H3665">
        <v>20530</v>
      </c>
      <c r="I3665">
        <v>1613</v>
      </c>
      <c r="J3665">
        <v>17432</v>
      </c>
      <c r="K3665">
        <v>291095</v>
      </c>
    </row>
    <row r="3666" spans="1:11">
      <c r="A3666" t="s">
        <v>199</v>
      </c>
      <c r="B3666" t="s">
        <v>1</v>
      </c>
      <c r="C3666">
        <v>1997</v>
      </c>
      <c r="D3666">
        <v>0</v>
      </c>
      <c r="E3666">
        <v>4.26</v>
      </c>
      <c r="F3666">
        <v>166564</v>
      </c>
      <c r="G3666">
        <v>92093</v>
      </c>
      <c r="H3666">
        <v>21065</v>
      </c>
      <c r="I3666">
        <v>1634</v>
      </c>
      <c r="J3666">
        <v>19027</v>
      </c>
      <c r="K3666">
        <v>300383</v>
      </c>
    </row>
    <row r="3667" spans="1:11">
      <c r="A3667" t="s">
        <v>199</v>
      </c>
      <c r="B3667" t="s">
        <v>1</v>
      </c>
      <c r="C3667">
        <v>1998</v>
      </c>
      <c r="D3667">
        <v>0</v>
      </c>
      <c r="E3667">
        <v>6.46</v>
      </c>
      <c r="F3667">
        <v>160522</v>
      </c>
      <c r="G3667">
        <v>84406</v>
      </c>
      <c r="H3667">
        <v>22921</v>
      </c>
      <c r="I3667">
        <v>1654</v>
      </c>
      <c r="J3667">
        <v>16581</v>
      </c>
      <c r="K3667">
        <v>286084</v>
      </c>
    </row>
    <row r="3668" spans="1:11">
      <c r="A3668" t="s">
        <v>199</v>
      </c>
      <c r="B3668" t="s">
        <v>1</v>
      </c>
      <c r="C3668">
        <v>1999</v>
      </c>
      <c r="D3668">
        <v>0</v>
      </c>
      <c r="E3668">
        <v>4.6900000000000004</v>
      </c>
      <c r="F3668">
        <v>166906</v>
      </c>
      <c r="G3668">
        <v>91680</v>
      </c>
      <c r="H3668">
        <v>24537</v>
      </c>
      <c r="I3668">
        <v>1718</v>
      </c>
      <c r="J3668">
        <v>21730</v>
      </c>
      <c r="K3668">
        <v>306571</v>
      </c>
    </row>
    <row r="3669" spans="1:11">
      <c r="A3669" t="s">
        <v>199</v>
      </c>
      <c r="B3669" t="s">
        <v>1</v>
      </c>
      <c r="C3669">
        <v>2000</v>
      </c>
      <c r="D3669">
        <v>0</v>
      </c>
      <c r="E3669">
        <v>5.73</v>
      </c>
      <c r="F3669">
        <v>174446</v>
      </c>
      <c r="G3669">
        <v>100767</v>
      </c>
      <c r="H3669">
        <v>22838</v>
      </c>
      <c r="I3669">
        <v>1802</v>
      </c>
      <c r="J3669">
        <v>19519</v>
      </c>
      <c r="K3669">
        <v>319372</v>
      </c>
    </row>
    <row r="3670" spans="1:11">
      <c r="A3670" t="s">
        <v>199</v>
      </c>
      <c r="B3670" t="s">
        <v>1</v>
      </c>
      <c r="C3670">
        <v>2001</v>
      </c>
      <c r="D3670">
        <v>0</v>
      </c>
      <c r="E3670">
        <v>5.0599999999999996</v>
      </c>
      <c r="F3670">
        <v>179320</v>
      </c>
      <c r="G3670">
        <v>106732</v>
      </c>
      <c r="H3670">
        <v>19703</v>
      </c>
      <c r="I3670">
        <v>0</v>
      </c>
      <c r="J3670">
        <v>21539</v>
      </c>
      <c r="K3670">
        <v>327294</v>
      </c>
    </row>
    <row r="3671" spans="1:11">
      <c r="A3671" t="s">
        <v>199</v>
      </c>
      <c r="B3671" t="s">
        <v>1</v>
      </c>
      <c r="C3671">
        <v>2002</v>
      </c>
      <c r="D3671">
        <v>0</v>
      </c>
      <c r="E3671">
        <v>14.8</v>
      </c>
      <c r="F3671">
        <v>182102</v>
      </c>
      <c r="G3671">
        <v>102580</v>
      </c>
      <c r="H3671">
        <v>19625</v>
      </c>
      <c r="I3671">
        <v>0</v>
      </c>
      <c r="J3671">
        <v>1805</v>
      </c>
      <c r="K3671">
        <v>306112</v>
      </c>
    </row>
    <row r="3672" spans="1:11">
      <c r="A3672" t="s">
        <v>199</v>
      </c>
      <c r="B3672" t="s">
        <v>1</v>
      </c>
      <c r="C3672">
        <v>2003</v>
      </c>
      <c r="D3672">
        <v>0</v>
      </c>
      <c r="E3672">
        <v>18.04</v>
      </c>
      <c r="F3672">
        <v>181671</v>
      </c>
      <c r="G3672">
        <v>104544</v>
      </c>
      <c r="H3672">
        <v>17036</v>
      </c>
      <c r="I3672">
        <v>0</v>
      </c>
      <c r="J3672">
        <v>0</v>
      </c>
      <c r="K3672">
        <v>303251</v>
      </c>
    </row>
    <row r="3673" spans="1:11">
      <c r="A3673" t="s">
        <v>199</v>
      </c>
      <c r="B3673" t="s">
        <v>1</v>
      </c>
      <c r="C3673">
        <v>2004</v>
      </c>
      <c r="D3673">
        <v>0</v>
      </c>
      <c r="E3673">
        <v>14.09</v>
      </c>
      <c r="F3673">
        <v>187413</v>
      </c>
      <c r="G3673">
        <v>108347</v>
      </c>
      <c r="H3673">
        <v>16144</v>
      </c>
      <c r="I3673">
        <v>0</v>
      </c>
      <c r="J3673">
        <v>0</v>
      </c>
      <c r="K3673">
        <v>311904</v>
      </c>
    </row>
    <row r="3674" spans="1:11">
      <c r="A3674" t="s">
        <v>199</v>
      </c>
      <c r="B3674" t="s">
        <v>1</v>
      </c>
      <c r="C3674">
        <v>2005</v>
      </c>
      <c r="D3674">
        <v>0</v>
      </c>
      <c r="E3674">
        <v>15.37</v>
      </c>
      <c r="F3674">
        <v>194681</v>
      </c>
      <c r="G3674">
        <v>110597</v>
      </c>
      <c r="H3674">
        <v>16785</v>
      </c>
      <c r="I3674">
        <v>0</v>
      </c>
      <c r="J3674">
        <v>0</v>
      </c>
      <c r="K3674">
        <v>322063</v>
      </c>
    </row>
    <row r="3675" spans="1:11">
      <c r="A3675" t="s">
        <v>199</v>
      </c>
      <c r="B3675" t="s">
        <v>1</v>
      </c>
      <c r="C3675">
        <v>2006</v>
      </c>
      <c r="D3675">
        <v>0</v>
      </c>
      <c r="E3675">
        <v>5.72</v>
      </c>
      <c r="F3675">
        <v>201545</v>
      </c>
      <c r="G3675">
        <v>113035</v>
      </c>
      <c r="H3675">
        <v>17016</v>
      </c>
      <c r="I3675">
        <v>0</v>
      </c>
      <c r="J3675">
        <v>0</v>
      </c>
      <c r="K3675">
        <v>331596</v>
      </c>
    </row>
    <row r="3676" spans="1:11">
      <c r="A3676" t="s">
        <v>200</v>
      </c>
      <c r="B3676" t="s">
        <v>1</v>
      </c>
      <c r="C3676">
        <v>1988</v>
      </c>
      <c r="D3676">
        <v>0</v>
      </c>
      <c r="E3676">
        <v>5.51</v>
      </c>
      <c r="F3676">
        <v>106730</v>
      </c>
      <c r="G3676">
        <v>77702</v>
      </c>
      <c r="H3676">
        <v>96476</v>
      </c>
      <c r="I3676">
        <v>169</v>
      </c>
      <c r="J3676">
        <v>218837</v>
      </c>
      <c r="K3676">
        <v>499914</v>
      </c>
    </row>
    <row r="3677" spans="1:11">
      <c r="A3677" t="s">
        <v>200</v>
      </c>
      <c r="B3677" t="s">
        <v>1</v>
      </c>
      <c r="C3677">
        <v>1989</v>
      </c>
      <c r="D3677">
        <v>0</v>
      </c>
      <c r="E3677">
        <v>5.95</v>
      </c>
      <c r="F3677">
        <v>110052</v>
      </c>
      <c r="G3677">
        <v>71557</v>
      </c>
      <c r="H3677">
        <v>82741</v>
      </c>
      <c r="I3677">
        <v>161</v>
      </c>
      <c r="J3677">
        <v>240715</v>
      </c>
      <c r="K3677">
        <v>505226</v>
      </c>
    </row>
    <row r="3678" spans="1:11">
      <c r="A3678" t="s">
        <v>200</v>
      </c>
      <c r="B3678" t="s">
        <v>1</v>
      </c>
      <c r="C3678">
        <v>1990</v>
      </c>
      <c r="D3678">
        <v>0</v>
      </c>
      <c r="E3678">
        <v>6.25</v>
      </c>
      <c r="F3678">
        <v>108876</v>
      </c>
      <c r="G3678">
        <v>71677</v>
      </c>
      <c r="H3678">
        <v>94109</v>
      </c>
      <c r="I3678">
        <v>176</v>
      </c>
      <c r="J3678">
        <v>261342</v>
      </c>
      <c r="K3678">
        <v>536180</v>
      </c>
    </row>
    <row r="3679" spans="1:11">
      <c r="A3679" t="s">
        <v>200</v>
      </c>
      <c r="B3679" t="s">
        <v>1</v>
      </c>
      <c r="C3679">
        <v>1991</v>
      </c>
      <c r="D3679">
        <v>0</v>
      </c>
      <c r="E3679">
        <v>5.66</v>
      </c>
      <c r="F3679">
        <v>122659</v>
      </c>
      <c r="G3679">
        <v>75949</v>
      </c>
      <c r="H3679">
        <v>90842</v>
      </c>
      <c r="I3679">
        <v>178</v>
      </c>
      <c r="J3679">
        <v>272290</v>
      </c>
      <c r="K3679">
        <v>561918</v>
      </c>
    </row>
    <row r="3680" spans="1:11">
      <c r="A3680" t="s">
        <v>200</v>
      </c>
      <c r="B3680" t="s">
        <v>1</v>
      </c>
      <c r="C3680">
        <v>1992</v>
      </c>
      <c r="D3680">
        <v>0</v>
      </c>
      <c r="E3680">
        <v>5.97</v>
      </c>
      <c r="F3680">
        <v>115616</v>
      </c>
      <c r="G3680">
        <v>81802</v>
      </c>
      <c r="H3680">
        <v>106189</v>
      </c>
      <c r="I3680">
        <v>179</v>
      </c>
      <c r="J3680">
        <v>263509</v>
      </c>
      <c r="K3680">
        <v>567295</v>
      </c>
    </row>
    <row r="3681" spans="1:11">
      <c r="A3681" t="s">
        <v>200</v>
      </c>
      <c r="B3681" t="s">
        <v>1</v>
      </c>
      <c r="C3681">
        <v>1993</v>
      </c>
      <c r="D3681">
        <v>0</v>
      </c>
      <c r="E3681">
        <v>5.39</v>
      </c>
      <c r="F3681">
        <v>133088</v>
      </c>
      <c r="G3681">
        <v>81714</v>
      </c>
      <c r="H3681">
        <v>116785</v>
      </c>
      <c r="I3681">
        <v>180</v>
      </c>
      <c r="J3681">
        <v>230618</v>
      </c>
      <c r="K3681">
        <v>562385</v>
      </c>
    </row>
    <row r="3682" spans="1:11">
      <c r="A3682" t="s">
        <v>200</v>
      </c>
      <c r="B3682" t="s">
        <v>1</v>
      </c>
      <c r="C3682">
        <v>1994</v>
      </c>
      <c r="D3682">
        <v>0</v>
      </c>
      <c r="E3682">
        <v>5.44</v>
      </c>
      <c r="F3682">
        <v>126183</v>
      </c>
      <c r="G3682">
        <v>87821</v>
      </c>
      <c r="H3682">
        <v>129464</v>
      </c>
      <c r="I3682">
        <v>192</v>
      </c>
      <c r="J3682">
        <v>280141</v>
      </c>
      <c r="K3682">
        <v>623801</v>
      </c>
    </row>
    <row r="3683" spans="1:11">
      <c r="A3683" t="s">
        <v>200</v>
      </c>
      <c r="B3683" t="s">
        <v>1</v>
      </c>
      <c r="C3683">
        <v>1995</v>
      </c>
      <c r="D3683">
        <v>0</v>
      </c>
      <c r="E3683">
        <v>5.46</v>
      </c>
      <c r="F3683">
        <v>128242</v>
      </c>
      <c r="G3683">
        <v>93226</v>
      </c>
      <c r="H3683">
        <v>131889</v>
      </c>
      <c r="I3683">
        <v>198</v>
      </c>
      <c r="J3683">
        <v>244349</v>
      </c>
      <c r="K3683">
        <v>597904</v>
      </c>
    </row>
    <row r="3684" spans="1:11">
      <c r="A3684" t="s">
        <v>200</v>
      </c>
      <c r="B3684" t="s">
        <v>1</v>
      </c>
      <c r="C3684">
        <v>1996</v>
      </c>
      <c r="D3684">
        <v>0</v>
      </c>
      <c r="E3684">
        <v>5.78</v>
      </c>
      <c r="F3684">
        <v>142019</v>
      </c>
      <c r="G3684">
        <v>104841</v>
      </c>
      <c r="H3684">
        <v>137847</v>
      </c>
      <c r="I3684">
        <v>215</v>
      </c>
      <c r="J3684">
        <v>260628</v>
      </c>
      <c r="K3684">
        <v>645550</v>
      </c>
    </row>
    <row r="3685" spans="1:11">
      <c r="A3685" t="s">
        <v>200</v>
      </c>
      <c r="B3685" t="s">
        <v>1</v>
      </c>
      <c r="C3685">
        <v>1997</v>
      </c>
      <c r="D3685">
        <v>0</v>
      </c>
      <c r="E3685">
        <v>4.58</v>
      </c>
      <c r="F3685">
        <v>140166</v>
      </c>
      <c r="G3685">
        <v>375549</v>
      </c>
      <c r="H3685">
        <v>146424</v>
      </c>
      <c r="I3685">
        <v>253</v>
      </c>
      <c r="J3685">
        <v>0</v>
      </c>
      <c r="K3685">
        <v>662392</v>
      </c>
    </row>
    <row r="3686" spans="1:11">
      <c r="A3686" t="s">
        <v>200</v>
      </c>
      <c r="B3686" t="s">
        <v>1</v>
      </c>
      <c r="C3686">
        <v>1998</v>
      </c>
      <c r="D3686">
        <v>0</v>
      </c>
      <c r="E3686">
        <v>4.57</v>
      </c>
      <c r="F3686">
        <v>140624</v>
      </c>
      <c r="G3686">
        <v>412822</v>
      </c>
      <c r="H3686">
        <v>170824</v>
      </c>
      <c r="I3686">
        <v>265</v>
      </c>
      <c r="J3686">
        <v>0</v>
      </c>
      <c r="K3686">
        <v>724535</v>
      </c>
    </row>
    <row r="3687" spans="1:11">
      <c r="A3687" t="s">
        <v>200</v>
      </c>
      <c r="B3687" t="s">
        <v>1</v>
      </c>
      <c r="C3687">
        <v>1999</v>
      </c>
      <c r="D3687">
        <v>0</v>
      </c>
      <c r="E3687">
        <v>4.21</v>
      </c>
      <c r="F3687">
        <v>145515</v>
      </c>
      <c r="G3687">
        <v>455336</v>
      </c>
      <c r="H3687">
        <v>172235</v>
      </c>
      <c r="I3687">
        <v>272</v>
      </c>
      <c r="J3687">
        <v>0</v>
      </c>
      <c r="K3687">
        <v>773358</v>
      </c>
    </row>
    <row r="3688" spans="1:11">
      <c r="A3688" t="s">
        <v>200</v>
      </c>
      <c r="B3688" t="s">
        <v>1</v>
      </c>
      <c r="C3688">
        <v>2000</v>
      </c>
      <c r="D3688">
        <v>0</v>
      </c>
      <c r="E3688">
        <v>4.51</v>
      </c>
      <c r="F3688">
        <v>150942</v>
      </c>
      <c r="G3688">
        <v>458139</v>
      </c>
      <c r="H3688">
        <v>186698</v>
      </c>
      <c r="I3688">
        <v>302</v>
      </c>
      <c r="J3688">
        <v>0</v>
      </c>
      <c r="K3688">
        <v>796081</v>
      </c>
    </row>
    <row r="3689" spans="1:11">
      <c r="A3689" t="s">
        <v>200</v>
      </c>
      <c r="B3689" t="s">
        <v>1</v>
      </c>
      <c r="C3689">
        <v>2001</v>
      </c>
      <c r="D3689">
        <v>0</v>
      </c>
      <c r="E3689">
        <v>3.96</v>
      </c>
      <c r="F3689">
        <v>150110</v>
      </c>
      <c r="G3689">
        <v>430153</v>
      </c>
      <c r="H3689">
        <v>187618</v>
      </c>
      <c r="I3689">
        <v>0</v>
      </c>
      <c r="J3689">
        <v>344</v>
      </c>
      <c r="K3689">
        <v>768225</v>
      </c>
    </row>
    <row r="3690" spans="1:11">
      <c r="A3690" t="s">
        <v>200</v>
      </c>
      <c r="B3690" t="s">
        <v>1</v>
      </c>
      <c r="C3690">
        <v>2002</v>
      </c>
      <c r="D3690">
        <v>0</v>
      </c>
      <c r="E3690">
        <v>5.31</v>
      </c>
      <c r="F3690">
        <v>147849</v>
      </c>
      <c r="G3690">
        <v>444702</v>
      </c>
      <c r="H3690">
        <v>215364</v>
      </c>
      <c r="I3690">
        <v>0</v>
      </c>
      <c r="J3690">
        <v>366</v>
      </c>
      <c r="K3690">
        <v>808281</v>
      </c>
    </row>
    <row r="3691" spans="1:11">
      <c r="A3691" t="s">
        <v>200</v>
      </c>
      <c r="B3691" t="s">
        <v>1</v>
      </c>
      <c r="C3691">
        <v>2003</v>
      </c>
      <c r="D3691">
        <v>0</v>
      </c>
      <c r="E3691">
        <v>4.6100000000000003</v>
      </c>
      <c r="F3691">
        <v>146950</v>
      </c>
      <c r="G3691">
        <v>452406</v>
      </c>
      <c r="H3691">
        <v>212793</v>
      </c>
      <c r="I3691">
        <v>0</v>
      </c>
      <c r="J3691">
        <v>0</v>
      </c>
      <c r="K3691">
        <v>812149</v>
      </c>
    </row>
    <row r="3692" spans="1:11">
      <c r="A3692" t="s">
        <v>200</v>
      </c>
      <c r="B3692" t="s">
        <v>1</v>
      </c>
      <c r="C3692">
        <v>2004</v>
      </c>
      <c r="D3692">
        <v>0</v>
      </c>
      <c r="E3692">
        <v>4.05</v>
      </c>
      <c r="F3692">
        <v>154577</v>
      </c>
      <c r="G3692">
        <v>433054</v>
      </c>
      <c r="H3692">
        <v>224968</v>
      </c>
      <c r="I3692">
        <v>0</v>
      </c>
      <c r="J3692">
        <v>0</v>
      </c>
      <c r="K3692">
        <v>812599</v>
      </c>
    </row>
    <row r="3693" spans="1:11">
      <c r="A3693" t="s">
        <v>200</v>
      </c>
      <c r="B3693" t="s">
        <v>1</v>
      </c>
      <c r="C3693">
        <v>2005</v>
      </c>
      <c r="D3693">
        <v>0</v>
      </c>
      <c r="E3693">
        <v>4.6900000000000004</v>
      </c>
      <c r="F3693">
        <v>153858</v>
      </c>
      <c r="G3693">
        <v>146573</v>
      </c>
      <c r="H3693">
        <v>535642</v>
      </c>
      <c r="I3693">
        <v>0</v>
      </c>
      <c r="J3693">
        <v>0</v>
      </c>
      <c r="K3693">
        <v>836073</v>
      </c>
    </row>
    <row r="3694" spans="1:11">
      <c r="A3694" t="s">
        <v>200</v>
      </c>
      <c r="B3694" t="s">
        <v>1</v>
      </c>
      <c r="C3694">
        <v>2006</v>
      </c>
      <c r="D3694">
        <v>0</v>
      </c>
      <c r="E3694">
        <v>4.5</v>
      </c>
      <c r="F3694">
        <v>158718</v>
      </c>
      <c r="G3694">
        <v>148831</v>
      </c>
      <c r="H3694">
        <v>499624</v>
      </c>
      <c r="I3694">
        <v>0</v>
      </c>
      <c r="J3694">
        <v>0</v>
      </c>
      <c r="K3694">
        <v>807173</v>
      </c>
    </row>
    <row r="3695" spans="1:11">
      <c r="A3695" t="s">
        <v>201</v>
      </c>
      <c r="B3695" t="s">
        <v>1</v>
      </c>
      <c r="C3695">
        <v>1988</v>
      </c>
      <c r="D3695">
        <v>0</v>
      </c>
      <c r="E3695">
        <v>7.38</v>
      </c>
      <c r="F3695">
        <v>23750</v>
      </c>
      <c r="G3695">
        <v>9067</v>
      </c>
      <c r="H3695">
        <v>11925</v>
      </c>
      <c r="I3695">
        <v>0</v>
      </c>
      <c r="J3695">
        <v>18450</v>
      </c>
      <c r="K3695">
        <v>63192</v>
      </c>
    </row>
    <row r="3696" spans="1:11">
      <c r="A3696" t="s">
        <v>201</v>
      </c>
      <c r="B3696" t="s">
        <v>1</v>
      </c>
      <c r="C3696">
        <v>1989</v>
      </c>
      <c r="D3696">
        <v>0</v>
      </c>
      <c r="E3696">
        <v>5.53</v>
      </c>
      <c r="F3696">
        <v>22133</v>
      </c>
      <c r="G3696">
        <v>10000</v>
      </c>
      <c r="H3696">
        <v>14000</v>
      </c>
      <c r="I3696">
        <v>0</v>
      </c>
      <c r="J3696">
        <v>18000</v>
      </c>
      <c r="K3696">
        <v>64133</v>
      </c>
    </row>
    <row r="3697" spans="1:11">
      <c r="A3697" t="s">
        <v>201</v>
      </c>
      <c r="B3697" t="s">
        <v>1</v>
      </c>
      <c r="C3697">
        <v>1990</v>
      </c>
      <c r="D3697">
        <v>0</v>
      </c>
      <c r="E3697">
        <v>7.39</v>
      </c>
      <c r="F3697">
        <v>21896</v>
      </c>
      <c r="G3697">
        <v>9893</v>
      </c>
      <c r="H3697">
        <v>13850</v>
      </c>
      <c r="I3697">
        <v>0</v>
      </c>
      <c r="J3697">
        <v>17808</v>
      </c>
      <c r="K3697">
        <v>63447</v>
      </c>
    </row>
    <row r="3698" spans="1:11">
      <c r="A3698" t="s">
        <v>201</v>
      </c>
      <c r="B3698" t="s">
        <v>1</v>
      </c>
      <c r="C3698">
        <v>1991</v>
      </c>
      <c r="D3698">
        <v>0</v>
      </c>
      <c r="E3698">
        <v>6.36</v>
      </c>
      <c r="F3698">
        <v>22000</v>
      </c>
      <c r="G3698">
        <v>10000</v>
      </c>
      <c r="H3698">
        <v>15396</v>
      </c>
      <c r="I3698">
        <v>0</v>
      </c>
      <c r="J3698">
        <v>18000</v>
      </c>
      <c r="K3698">
        <v>65396</v>
      </c>
    </row>
    <row r="3699" spans="1:11">
      <c r="A3699" t="s">
        <v>201</v>
      </c>
      <c r="B3699" t="s">
        <v>1</v>
      </c>
      <c r="C3699">
        <v>1992</v>
      </c>
      <c r="D3699">
        <v>0</v>
      </c>
      <c r="E3699">
        <v>7.44</v>
      </c>
      <c r="F3699">
        <v>20966</v>
      </c>
      <c r="G3699">
        <v>10724</v>
      </c>
      <c r="H3699">
        <v>13920</v>
      </c>
      <c r="I3699">
        <v>0</v>
      </c>
      <c r="J3699">
        <v>23443</v>
      </c>
      <c r="K3699">
        <v>69053</v>
      </c>
    </row>
    <row r="3700" spans="1:11">
      <c r="A3700" t="s">
        <v>201</v>
      </c>
      <c r="B3700" t="s">
        <v>1</v>
      </c>
      <c r="C3700">
        <v>1993</v>
      </c>
      <c r="D3700">
        <v>0</v>
      </c>
      <c r="E3700">
        <v>6.62</v>
      </c>
      <c r="F3700">
        <v>37988</v>
      </c>
      <c r="G3700">
        <v>13140</v>
      </c>
      <c r="H3700">
        <v>0</v>
      </c>
      <c r="I3700">
        <v>0</v>
      </c>
      <c r="J3700">
        <v>20386</v>
      </c>
      <c r="K3700">
        <v>71514</v>
      </c>
    </row>
    <row r="3701" spans="1:11">
      <c r="A3701" t="s">
        <v>201</v>
      </c>
      <c r="B3701" t="s">
        <v>1</v>
      </c>
      <c r="C3701">
        <v>1994</v>
      </c>
      <c r="D3701">
        <v>0</v>
      </c>
      <c r="E3701">
        <v>6.51</v>
      </c>
      <c r="F3701">
        <v>36452</v>
      </c>
      <c r="G3701">
        <v>13390</v>
      </c>
      <c r="H3701">
        <v>0</v>
      </c>
      <c r="I3701">
        <v>0</v>
      </c>
      <c r="J3701">
        <v>23891</v>
      </c>
      <c r="K3701">
        <v>73733</v>
      </c>
    </row>
    <row r="3702" spans="1:11">
      <c r="A3702" t="s">
        <v>201</v>
      </c>
      <c r="B3702" t="s">
        <v>1</v>
      </c>
      <c r="C3702">
        <v>1995</v>
      </c>
      <c r="D3702">
        <v>0</v>
      </c>
      <c r="E3702">
        <v>2.75</v>
      </c>
      <c r="F3702">
        <v>36521</v>
      </c>
      <c r="G3702">
        <v>12744</v>
      </c>
      <c r="H3702">
        <v>0</v>
      </c>
      <c r="I3702">
        <v>0</v>
      </c>
      <c r="J3702">
        <v>19388</v>
      </c>
      <c r="K3702">
        <v>68653</v>
      </c>
    </row>
    <row r="3703" spans="1:11">
      <c r="A3703" t="s">
        <v>201</v>
      </c>
      <c r="B3703" t="s">
        <v>1</v>
      </c>
      <c r="C3703">
        <v>1996</v>
      </c>
      <c r="D3703">
        <v>0</v>
      </c>
      <c r="E3703">
        <v>5.47</v>
      </c>
      <c r="F3703">
        <v>38932</v>
      </c>
      <c r="G3703">
        <v>13998</v>
      </c>
      <c r="H3703">
        <v>0</v>
      </c>
      <c r="I3703">
        <v>0</v>
      </c>
      <c r="J3703">
        <v>25244</v>
      </c>
      <c r="K3703">
        <v>78174</v>
      </c>
    </row>
    <row r="3704" spans="1:11">
      <c r="A3704" t="s">
        <v>201</v>
      </c>
      <c r="B3704" t="s">
        <v>1</v>
      </c>
      <c r="C3704">
        <v>1997</v>
      </c>
      <c r="D3704">
        <v>0</v>
      </c>
      <c r="E3704">
        <v>7.74</v>
      </c>
      <c r="F3704">
        <v>38461</v>
      </c>
      <c r="G3704">
        <v>14731</v>
      </c>
      <c r="H3704">
        <v>0</v>
      </c>
      <c r="I3704">
        <v>0</v>
      </c>
      <c r="J3704">
        <v>23220</v>
      </c>
      <c r="K3704">
        <v>76412</v>
      </c>
    </row>
    <row r="3705" spans="1:11">
      <c r="A3705" t="s">
        <v>201</v>
      </c>
      <c r="B3705" t="s">
        <v>1</v>
      </c>
      <c r="C3705">
        <v>1998</v>
      </c>
      <c r="D3705">
        <v>0</v>
      </c>
      <c r="E3705">
        <v>7.08</v>
      </c>
      <c r="F3705">
        <v>84411</v>
      </c>
      <c r="G3705">
        <v>38495</v>
      </c>
      <c r="H3705">
        <v>0</v>
      </c>
      <c r="I3705">
        <v>57</v>
      </c>
      <c r="J3705">
        <v>36944</v>
      </c>
      <c r="K3705">
        <v>159907</v>
      </c>
    </row>
    <row r="3706" spans="1:11">
      <c r="A3706" t="s">
        <v>201</v>
      </c>
      <c r="B3706" t="s">
        <v>1</v>
      </c>
      <c r="C3706">
        <v>1999</v>
      </c>
      <c r="D3706">
        <v>0</v>
      </c>
      <c r="E3706">
        <v>6.23</v>
      </c>
      <c r="F3706">
        <v>87590</v>
      </c>
      <c r="G3706">
        <v>40543</v>
      </c>
      <c r="H3706">
        <v>0</v>
      </c>
      <c r="I3706">
        <v>57</v>
      </c>
      <c r="J3706">
        <v>41604</v>
      </c>
      <c r="K3706">
        <v>169794</v>
      </c>
    </row>
    <row r="3707" spans="1:11">
      <c r="A3707" t="s">
        <v>201</v>
      </c>
      <c r="B3707" t="s">
        <v>1</v>
      </c>
      <c r="C3707">
        <v>2000</v>
      </c>
      <c r="D3707">
        <v>0</v>
      </c>
      <c r="E3707">
        <v>7.16</v>
      </c>
      <c r="F3707">
        <v>87013</v>
      </c>
      <c r="G3707">
        <v>41292</v>
      </c>
      <c r="H3707">
        <v>0</v>
      </c>
      <c r="I3707">
        <v>57</v>
      </c>
      <c r="J3707">
        <v>52322</v>
      </c>
      <c r="K3707">
        <v>180684</v>
      </c>
    </row>
    <row r="3708" spans="1:11">
      <c r="A3708" t="s">
        <v>202</v>
      </c>
      <c r="B3708" t="s">
        <v>1</v>
      </c>
      <c r="C3708">
        <v>1988</v>
      </c>
      <c r="D3708">
        <v>0</v>
      </c>
      <c r="E3708">
        <v>6.56</v>
      </c>
      <c r="F3708">
        <v>0</v>
      </c>
      <c r="G3708">
        <v>0</v>
      </c>
      <c r="H3708">
        <v>0</v>
      </c>
      <c r="I3708">
        <v>0</v>
      </c>
      <c r="J3708">
        <v>0</v>
      </c>
      <c r="K3708">
        <v>0</v>
      </c>
    </row>
    <row r="3709" spans="1:11">
      <c r="A3709" t="s">
        <v>202</v>
      </c>
      <c r="B3709" t="s">
        <v>1</v>
      </c>
      <c r="C3709">
        <v>1989</v>
      </c>
      <c r="D3709">
        <v>0</v>
      </c>
      <c r="E3709">
        <v>0</v>
      </c>
      <c r="F3709">
        <v>0</v>
      </c>
      <c r="G3709">
        <v>0</v>
      </c>
      <c r="H3709">
        <v>0</v>
      </c>
      <c r="I3709">
        <v>0</v>
      </c>
      <c r="J3709">
        <v>0</v>
      </c>
      <c r="K3709">
        <v>0</v>
      </c>
    </row>
    <row r="3710" spans="1:11">
      <c r="A3710" t="s">
        <v>202</v>
      </c>
      <c r="B3710" t="s">
        <v>1</v>
      </c>
      <c r="C3710">
        <v>1990</v>
      </c>
      <c r="D3710">
        <v>0</v>
      </c>
      <c r="E3710">
        <v>0</v>
      </c>
      <c r="F3710">
        <v>0</v>
      </c>
      <c r="G3710">
        <v>0</v>
      </c>
      <c r="H3710">
        <v>0</v>
      </c>
      <c r="I3710">
        <v>0</v>
      </c>
      <c r="J3710">
        <v>0</v>
      </c>
      <c r="K3710">
        <v>0</v>
      </c>
    </row>
    <row r="3711" spans="1:11">
      <c r="A3711" t="s">
        <v>202</v>
      </c>
      <c r="B3711" t="s">
        <v>1</v>
      </c>
      <c r="C3711">
        <v>1991</v>
      </c>
      <c r="D3711">
        <v>0</v>
      </c>
      <c r="E3711">
        <v>0</v>
      </c>
      <c r="F3711">
        <v>0</v>
      </c>
      <c r="G3711">
        <v>0</v>
      </c>
      <c r="H3711">
        <v>0</v>
      </c>
      <c r="I3711">
        <v>0</v>
      </c>
      <c r="J3711">
        <v>0</v>
      </c>
      <c r="K3711">
        <v>0</v>
      </c>
    </row>
    <row r="3712" spans="1:11">
      <c r="A3712" t="s">
        <v>202</v>
      </c>
      <c r="B3712" t="s">
        <v>1</v>
      </c>
      <c r="C3712">
        <v>1992</v>
      </c>
      <c r="D3712">
        <v>0</v>
      </c>
      <c r="E3712">
        <v>0.69</v>
      </c>
      <c r="F3712">
        <v>0</v>
      </c>
      <c r="G3712">
        <v>0</v>
      </c>
      <c r="H3712">
        <v>0</v>
      </c>
      <c r="I3712">
        <v>0</v>
      </c>
      <c r="J3712">
        <v>0</v>
      </c>
      <c r="K3712">
        <v>0</v>
      </c>
    </row>
    <row r="3713" spans="1:11">
      <c r="A3713" t="s">
        <v>202</v>
      </c>
      <c r="B3713" t="s">
        <v>1</v>
      </c>
      <c r="C3713">
        <v>1993</v>
      </c>
      <c r="D3713">
        <v>0</v>
      </c>
      <c r="E3713">
        <v>0</v>
      </c>
      <c r="F3713">
        <v>0</v>
      </c>
      <c r="G3713">
        <v>0</v>
      </c>
      <c r="H3713">
        <v>0</v>
      </c>
      <c r="I3713">
        <v>0</v>
      </c>
      <c r="J3713">
        <v>0</v>
      </c>
      <c r="K3713">
        <v>0</v>
      </c>
    </row>
    <row r="3714" spans="1:11">
      <c r="A3714" t="s">
        <v>202</v>
      </c>
      <c r="B3714" t="s">
        <v>1</v>
      </c>
      <c r="C3714">
        <v>1994</v>
      </c>
      <c r="D3714">
        <v>0</v>
      </c>
      <c r="E3714">
        <v>0</v>
      </c>
      <c r="F3714">
        <v>0</v>
      </c>
      <c r="G3714">
        <v>0</v>
      </c>
      <c r="H3714">
        <v>0</v>
      </c>
      <c r="I3714">
        <v>0</v>
      </c>
      <c r="J3714">
        <v>0</v>
      </c>
      <c r="K3714">
        <v>0</v>
      </c>
    </row>
    <row r="3715" spans="1:11">
      <c r="A3715" t="s">
        <v>202</v>
      </c>
      <c r="B3715" t="s">
        <v>1</v>
      </c>
      <c r="C3715">
        <v>1995</v>
      </c>
      <c r="D3715">
        <v>0</v>
      </c>
      <c r="E3715">
        <v>0</v>
      </c>
      <c r="F3715">
        <v>0</v>
      </c>
      <c r="G3715">
        <v>0</v>
      </c>
      <c r="H3715">
        <v>0</v>
      </c>
      <c r="I3715">
        <v>0</v>
      </c>
      <c r="J3715">
        <v>0</v>
      </c>
      <c r="K3715">
        <v>0</v>
      </c>
    </row>
    <row r="3716" spans="1:11">
      <c r="A3716" t="s">
        <v>202</v>
      </c>
      <c r="B3716" t="s">
        <v>1</v>
      </c>
      <c r="C3716">
        <v>1996</v>
      </c>
      <c r="D3716">
        <v>0</v>
      </c>
      <c r="E3716">
        <v>0</v>
      </c>
      <c r="F3716">
        <v>0</v>
      </c>
      <c r="G3716">
        <v>0</v>
      </c>
      <c r="H3716">
        <v>0</v>
      </c>
      <c r="I3716">
        <v>0</v>
      </c>
      <c r="J3716">
        <v>0</v>
      </c>
      <c r="K3716">
        <v>0</v>
      </c>
    </row>
    <row r="3717" spans="1:11">
      <c r="A3717" t="s">
        <v>202</v>
      </c>
      <c r="B3717" t="s">
        <v>1</v>
      </c>
      <c r="C3717">
        <v>1997</v>
      </c>
      <c r="D3717">
        <v>0</v>
      </c>
      <c r="E3717">
        <v>0</v>
      </c>
      <c r="F3717">
        <v>0</v>
      </c>
      <c r="G3717">
        <v>0</v>
      </c>
      <c r="H3717">
        <v>0</v>
      </c>
      <c r="I3717">
        <v>0</v>
      </c>
      <c r="J3717">
        <v>0</v>
      </c>
      <c r="K3717">
        <v>0</v>
      </c>
    </row>
    <row r="3718" spans="1:11">
      <c r="A3718" t="s">
        <v>202</v>
      </c>
      <c r="B3718" t="s">
        <v>1</v>
      </c>
      <c r="C3718">
        <v>1998</v>
      </c>
      <c r="D3718">
        <v>0</v>
      </c>
      <c r="E3718">
        <v>0</v>
      </c>
      <c r="F3718">
        <v>0</v>
      </c>
      <c r="G3718">
        <v>0</v>
      </c>
      <c r="H3718">
        <v>0</v>
      </c>
      <c r="I3718">
        <v>0</v>
      </c>
      <c r="J3718">
        <v>0</v>
      </c>
      <c r="K3718">
        <v>0</v>
      </c>
    </row>
    <row r="3719" spans="1:11">
      <c r="A3719" t="s">
        <v>202</v>
      </c>
      <c r="B3719" t="s">
        <v>1</v>
      </c>
      <c r="C3719">
        <v>1999</v>
      </c>
      <c r="D3719">
        <v>0</v>
      </c>
      <c r="E3719">
        <v>0</v>
      </c>
      <c r="F3719">
        <v>0</v>
      </c>
      <c r="G3719">
        <v>0</v>
      </c>
      <c r="H3719">
        <v>0</v>
      </c>
      <c r="I3719">
        <v>0</v>
      </c>
      <c r="J3719">
        <v>0</v>
      </c>
      <c r="K3719">
        <v>0</v>
      </c>
    </row>
    <row r="3720" spans="1:11">
      <c r="A3720" t="s">
        <v>202</v>
      </c>
      <c r="B3720" t="s">
        <v>1</v>
      </c>
      <c r="C3720">
        <v>2000</v>
      </c>
      <c r="D3720">
        <v>0</v>
      </c>
      <c r="E3720">
        <v>0</v>
      </c>
      <c r="F3720">
        <v>0</v>
      </c>
      <c r="G3720">
        <v>0</v>
      </c>
      <c r="H3720">
        <v>0</v>
      </c>
      <c r="I3720">
        <v>0</v>
      </c>
      <c r="J3720">
        <v>0</v>
      </c>
      <c r="K3720">
        <v>0</v>
      </c>
    </row>
    <row r="3721" spans="1:11">
      <c r="A3721" t="s">
        <v>202</v>
      </c>
      <c r="B3721" t="s">
        <v>1</v>
      </c>
      <c r="C3721">
        <v>2001</v>
      </c>
      <c r="D3721">
        <v>0</v>
      </c>
      <c r="E3721">
        <v>0</v>
      </c>
      <c r="F3721">
        <v>0</v>
      </c>
      <c r="G3721">
        <v>0</v>
      </c>
      <c r="H3721">
        <v>0</v>
      </c>
      <c r="I3721">
        <v>0</v>
      </c>
      <c r="J3721">
        <v>0</v>
      </c>
      <c r="K3721">
        <v>0</v>
      </c>
    </row>
    <row r="3722" spans="1:11">
      <c r="A3722" t="s">
        <v>202</v>
      </c>
      <c r="B3722" t="s">
        <v>1</v>
      </c>
      <c r="C3722">
        <v>2002</v>
      </c>
      <c r="D3722">
        <v>0</v>
      </c>
      <c r="E3722">
        <v>0</v>
      </c>
      <c r="F3722">
        <v>0</v>
      </c>
      <c r="G3722">
        <v>0</v>
      </c>
      <c r="H3722">
        <v>0</v>
      </c>
      <c r="I3722">
        <v>0</v>
      </c>
      <c r="J3722">
        <v>0</v>
      </c>
      <c r="K3722">
        <v>0</v>
      </c>
    </row>
    <row r="3723" spans="1:11">
      <c r="A3723" t="s">
        <v>202</v>
      </c>
      <c r="B3723" t="s">
        <v>1</v>
      </c>
      <c r="C3723">
        <v>2003</v>
      </c>
      <c r="D3723">
        <v>0</v>
      </c>
      <c r="E3723">
        <v>0</v>
      </c>
      <c r="F3723">
        <v>0</v>
      </c>
      <c r="G3723">
        <v>0</v>
      </c>
      <c r="H3723">
        <v>0</v>
      </c>
      <c r="I3723">
        <v>0</v>
      </c>
      <c r="J3723">
        <v>0</v>
      </c>
      <c r="K3723">
        <v>0</v>
      </c>
    </row>
    <row r="3724" spans="1:11">
      <c r="A3724" t="s">
        <v>202</v>
      </c>
      <c r="B3724" t="s">
        <v>1</v>
      </c>
      <c r="C3724">
        <v>2004</v>
      </c>
      <c r="D3724">
        <v>0</v>
      </c>
      <c r="E3724">
        <v>0</v>
      </c>
      <c r="F3724">
        <v>0</v>
      </c>
      <c r="G3724">
        <v>0</v>
      </c>
      <c r="H3724">
        <v>0</v>
      </c>
      <c r="I3724">
        <v>0</v>
      </c>
      <c r="J3724">
        <v>0</v>
      </c>
      <c r="K3724">
        <v>0</v>
      </c>
    </row>
    <row r="3725" spans="1:11">
      <c r="A3725" t="s">
        <v>202</v>
      </c>
      <c r="B3725" t="s">
        <v>1</v>
      </c>
      <c r="C3725">
        <v>2005</v>
      </c>
      <c r="D3725">
        <v>0</v>
      </c>
      <c r="E3725">
        <v>0</v>
      </c>
      <c r="F3725">
        <v>0</v>
      </c>
      <c r="G3725">
        <v>0</v>
      </c>
      <c r="H3725">
        <v>0</v>
      </c>
      <c r="I3725">
        <v>0</v>
      </c>
      <c r="J3725">
        <v>0</v>
      </c>
      <c r="K3725">
        <v>0</v>
      </c>
    </row>
    <row r="3726" spans="1:11">
      <c r="A3726" t="s">
        <v>202</v>
      </c>
      <c r="B3726" t="s">
        <v>1</v>
      </c>
      <c r="C3726">
        <v>2006</v>
      </c>
      <c r="D3726">
        <v>0</v>
      </c>
      <c r="E3726">
        <v>0</v>
      </c>
      <c r="F3726">
        <v>0</v>
      </c>
      <c r="G3726">
        <v>0</v>
      </c>
      <c r="H3726">
        <v>0</v>
      </c>
      <c r="I3726">
        <v>0</v>
      </c>
      <c r="J3726">
        <v>0</v>
      </c>
      <c r="K3726">
        <v>0</v>
      </c>
    </row>
    <row r="3727" spans="1:11">
      <c r="A3727" t="s">
        <v>203</v>
      </c>
      <c r="B3727" t="s">
        <v>1</v>
      </c>
      <c r="C3727">
        <v>1988</v>
      </c>
      <c r="D3727">
        <v>0</v>
      </c>
      <c r="E3727">
        <v>5.62</v>
      </c>
      <c r="F3727">
        <v>0</v>
      </c>
      <c r="G3727">
        <v>0</v>
      </c>
      <c r="H3727">
        <v>0</v>
      </c>
      <c r="I3727">
        <v>0</v>
      </c>
      <c r="J3727">
        <v>0</v>
      </c>
      <c r="K3727">
        <v>0</v>
      </c>
    </row>
    <row r="3728" spans="1:11">
      <c r="A3728" t="s">
        <v>203</v>
      </c>
      <c r="B3728" t="s">
        <v>1</v>
      </c>
      <c r="C3728">
        <v>1989</v>
      </c>
      <c r="D3728">
        <v>0</v>
      </c>
      <c r="E3728">
        <v>4.3</v>
      </c>
      <c r="F3728">
        <v>0</v>
      </c>
      <c r="G3728">
        <v>0</v>
      </c>
      <c r="H3728">
        <v>0</v>
      </c>
      <c r="I3728">
        <v>0</v>
      </c>
      <c r="J3728">
        <v>0</v>
      </c>
      <c r="K3728">
        <v>0</v>
      </c>
    </row>
    <row r="3729" spans="1:11">
      <c r="A3729" t="s">
        <v>203</v>
      </c>
      <c r="B3729" t="s">
        <v>1</v>
      </c>
      <c r="C3729">
        <v>1990</v>
      </c>
      <c r="D3729">
        <v>0</v>
      </c>
      <c r="E3729">
        <v>2.0499999999999998</v>
      </c>
      <c r="F3729">
        <v>0</v>
      </c>
      <c r="G3729">
        <v>0</v>
      </c>
      <c r="H3729">
        <v>0</v>
      </c>
      <c r="I3729">
        <v>0</v>
      </c>
      <c r="J3729">
        <v>0</v>
      </c>
      <c r="K3729">
        <v>0</v>
      </c>
    </row>
    <row r="3730" spans="1:11">
      <c r="A3730" t="s">
        <v>203</v>
      </c>
      <c r="B3730" t="s">
        <v>1</v>
      </c>
      <c r="C3730">
        <v>1991</v>
      </c>
      <c r="D3730">
        <v>0</v>
      </c>
      <c r="E3730">
        <v>2.27</v>
      </c>
      <c r="F3730">
        <v>0</v>
      </c>
      <c r="G3730">
        <v>0</v>
      </c>
      <c r="H3730">
        <v>0</v>
      </c>
      <c r="I3730">
        <v>0</v>
      </c>
      <c r="J3730">
        <v>0</v>
      </c>
      <c r="K3730">
        <v>0</v>
      </c>
    </row>
    <row r="3731" spans="1:11">
      <c r="A3731" t="s">
        <v>203</v>
      </c>
      <c r="B3731" t="s">
        <v>1</v>
      </c>
      <c r="C3731">
        <v>1992</v>
      </c>
      <c r="D3731">
        <v>0</v>
      </c>
      <c r="E3731">
        <v>2.23</v>
      </c>
      <c r="F3731">
        <v>0</v>
      </c>
      <c r="G3731">
        <v>0</v>
      </c>
      <c r="H3731">
        <v>0</v>
      </c>
      <c r="I3731">
        <v>0</v>
      </c>
      <c r="J3731">
        <v>0</v>
      </c>
      <c r="K3731">
        <v>0</v>
      </c>
    </row>
    <row r="3732" spans="1:11">
      <c r="A3732" t="s">
        <v>203</v>
      </c>
      <c r="B3732" t="s">
        <v>1</v>
      </c>
      <c r="C3732">
        <v>1993</v>
      </c>
      <c r="D3732">
        <v>0</v>
      </c>
      <c r="E3732">
        <v>2.71</v>
      </c>
      <c r="F3732">
        <v>0</v>
      </c>
      <c r="G3732">
        <v>0</v>
      </c>
      <c r="H3732">
        <v>0</v>
      </c>
      <c r="I3732">
        <v>0</v>
      </c>
      <c r="J3732">
        <v>0</v>
      </c>
      <c r="K3732">
        <v>0</v>
      </c>
    </row>
    <row r="3733" spans="1:11">
      <c r="A3733" t="s">
        <v>203</v>
      </c>
      <c r="B3733" t="s">
        <v>1</v>
      </c>
      <c r="C3733">
        <v>1994</v>
      </c>
      <c r="D3733">
        <v>0</v>
      </c>
      <c r="E3733">
        <v>2.16</v>
      </c>
      <c r="F3733">
        <v>0</v>
      </c>
      <c r="G3733">
        <v>0</v>
      </c>
      <c r="H3733">
        <v>0</v>
      </c>
      <c r="I3733">
        <v>0</v>
      </c>
      <c r="J3733">
        <v>0</v>
      </c>
      <c r="K3733">
        <v>0</v>
      </c>
    </row>
    <row r="3734" spans="1:11">
      <c r="A3734" t="s">
        <v>203</v>
      </c>
      <c r="B3734" t="s">
        <v>1</v>
      </c>
      <c r="C3734">
        <v>1995</v>
      </c>
      <c r="D3734">
        <v>0</v>
      </c>
      <c r="E3734">
        <v>2.5099999999999998</v>
      </c>
      <c r="F3734">
        <v>0</v>
      </c>
      <c r="G3734">
        <v>0</v>
      </c>
      <c r="H3734">
        <v>0</v>
      </c>
      <c r="I3734">
        <v>0</v>
      </c>
      <c r="J3734">
        <v>0</v>
      </c>
      <c r="K3734">
        <v>0</v>
      </c>
    </row>
    <row r="3735" spans="1:11">
      <c r="A3735" t="s">
        <v>203</v>
      </c>
      <c r="B3735" t="s">
        <v>1</v>
      </c>
      <c r="C3735">
        <v>1996</v>
      </c>
      <c r="D3735">
        <v>0</v>
      </c>
      <c r="E3735">
        <v>2.09</v>
      </c>
      <c r="F3735">
        <v>0</v>
      </c>
      <c r="G3735">
        <v>0</v>
      </c>
      <c r="H3735">
        <v>0</v>
      </c>
      <c r="I3735">
        <v>0</v>
      </c>
      <c r="J3735">
        <v>0</v>
      </c>
      <c r="K3735">
        <v>0</v>
      </c>
    </row>
    <row r="3736" spans="1:11">
      <c r="A3736" t="s">
        <v>203</v>
      </c>
      <c r="B3736" t="s">
        <v>1</v>
      </c>
      <c r="C3736">
        <v>1997</v>
      </c>
      <c r="D3736">
        <v>0</v>
      </c>
      <c r="E3736">
        <v>3.25</v>
      </c>
      <c r="F3736">
        <v>0</v>
      </c>
      <c r="G3736">
        <v>0</v>
      </c>
      <c r="H3736">
        <v>0</v>
      </c>
      <c r="I3736">
        <v>0</v>
      </c>
      <c r="J3736">
        <v>0</v>
      </c>
      <c r="K3736">
        <v>0</v>
      </c>
    </row>
    <row r="3737" spans="1:11">
      <c r="A3737" t="s">
        <v>203</v>
      </c>
      <c r="B3737" t="s">
        <v>1</v>
      </c>
      <c r="C3737">
        <v>1998</v>
      </c>
      <c r="D3737">
        <v>0</v>
      </c>
      <c r="E3737">
        <v>2.79</v>
      </c>
      <c r="F3737">
        <v>0</v>
      </c>
      <c r="G3737">
        <v>0</v>
      </c>
      <c r="H3737">
        <v>0</v>
      </c>
      <c r="I3737">
        <v>0</v>
      </c>
      <c r="J3737">
        <v>0</v>
      </c>
      <c r="K3737">
        <v>0</v>
      </c>
    </row>
    <row r="3738" spans="1:11">
      <c r="A3738" t="s">
        <v>203</v>
      </c>
      <c r="B3738" t="s">
        <v>1</v>
      </c>
      <c r="C3738">
        <v>1999</v>
      </c>
      <c r="D3738">
        <v>0</v>
      </c>
      <c r="E3738">
        <v>2.84</v>
      </c>
      <c r="F3738">
        <v>0</v>
      </c>
      <c r="G3738">
        <v>0</v>
      </c>
      <c r="H3738">
        <v>0</v>
      </c>
      <c r="I3738">
        <v>0</v>
      </c>
      <c r="J3738">
        <v>0</v>
      </c>
      <c r="K3738">
        <v>0</v>
      </c>
    </row>
    <row r="3739" spans="1:11">
      <c r="A3739" t="s">
        <v>203</v>
      </c>
      <c r="B3739" t="s">
        <v>1</v>
      </c>
      <c r="C3739">
        <v>2000</v>
      </c>
      <c r="D3739">
        <v>0</v>
      </c>
      <c r="E3739">
        <v>2.02</v>
      </c>
      <c r="F3739">
        <v>0</v>
      </c>
      <c r="G3739">
        <v>0</v>
      </c>
      <c r="H3739">
        <v>0</v>
      </c>
      <c r="I3739">
        <v>0</v>
      </c>
      <c r="J3739">
        <v>0</v>
      </c>
      <c r="K3739">
        <v>0</v>
      </c>
    </row>
    <row r="3740" spans="1:11">
      <c r="A3740" t="s">
        <v>203</v>
      </c>
      <c r="B3740" t="s">
        <v>1</v>
      </c>
      <c r="C3740">
        <v>2001</v>
      </c>
      <c r="D3740">
        <v>0</v>
      </c>
      <c r="E3740">
        <v>2.7</v>
      </c>
      <c r="F3740">
        <v>0</v>
      </c>
      <c r="G3740">
        <v>0</v>
      </c>
      <c r="H3740">
        <v>0</v>
      </c>
      <c r="I3740">
        <v>0</v>
      </c>
      <c r="J3740">
        <v>0</v>
      </c>
      <c r="K3740">
        <v>0</v>
      </c>
    </row>
    <row r="3741" spans="1:11">
      <c r="A3741" t="s">
        <v>203</v>
      </c>
      <c r="B3741" t="s">
        <v>1</v>
      </c>
      <c r="C3741">
        <v>2002</v>
      </c>
      <c r="D3741">
        <v>0</v>
      </c>
      <c r="E3741">
        <v>2.88</v>
      </c>
      <c r="F3741">
        <v>0</v>
      </c>
      <c r="G3741">
        <v>0</v>
      </c>
      <c r="H3741">
        <v>0</v>
      </c>
      <c r="I3741">
        <v>0</v>
      </c>
      <c r="J3741">
        <v>0</v>
      </c>
      <c r="K3741">
        <v>0</v>
      </c>
    </row>
    <row r="3742" spans="1:11">
      <c r="A3742" t="s">
        <v>203</v>
      </c>
      <c r="B3742" t="s">
        <v>1</v>
      </c>
      <c r="C3742">
        <v>2003</v>
      </c>
      <c r="D3742">
        <v>0</v>
      </c>
      <c r="E3742">
        <v>2.85</v>
      </c>
      <c r="F3742">
        <v>0</v>
      </c>
      <c r="G3742">
        <v>0</v>
      </c>
      <c r="H3742">
        <v>0</v>
      </c>
      <c r="I3742">
        <v>0</v>
      </c>
      <c r="J3742">
        <v>0</v>
      </c>
      <c r="K3742">
        <v>0</v>
      </c>
    </row>
    <row r="3743" spans="1:11">
      <c r="A3743" t="s">
        <v>203</v>
      </c>
      <c r="B3743" t="s">
        <v>1</v>
      </c>
      <c r="C3743">
        <v>2004</v>
      </c>
      <c r="D3743">
        <v>0</v>
      </c>
      <c r="E3743">
        <v>3.29</v>
      </c>
      <c r="F3743">
        <v>0</v>
      </c>
      <c r="G3743">
        <v>0</v>
      </c>
      <c r="H3743">
        <v>0</v>
      </c>
      <c r="I3743">
        <v>0</v>
      </c>
      <c r="J3743">
        <v>0</v>
      </c>
      <c r="K3743">
        <v>0</v>
      </c>
    </row>
    <row r="3744" spans="1:11">
      <c r="A3744" t="s">
        <v>203</v>
      </c>
      <c r="B3744" t="s">
        <v>1</v>
      </c>
      <c r="C3744">
        <v>2005</v>
      </c>
      <c r="D3744">
        <v>0</v>
      </c>
      <c r="E3744">
        <v>5.8</v>
      </c>
      <c r="F3744">
        <v>0</v>
      </c>
      <c r="G3744">
        <v>0</v>
      </c>
      <c r="H3744">
        <v>0</v>
      </c>
      <c r="I3744">
        <v>0</v>
      </c>
      <c r="J3744">
        <v>0</v>
      </c>
      <c r="K3744">
        <v>0</v>
      </c>
    </row>
    <row r="3745" spans="1:11">
      <c r="A3745" t="s">
        <v>203</v>
      </c>
      <c r="B3745" t="s">
        <v>1</v>
      </c>
      <c r="C3745">
        <v>2006</v>
      </c>
      <c r="D3745">
        <v>0</v>
      </c>
      <c r="E3745">
        <v>3.4</v>
      </c>
      <c r="F3745">
        <v>0</v>
      </c>
      <c r="G3745">
        <v>0</v>
      </c>
      <c r="H3745">
        <v>0</v>
      </c>
      <c r="I3745">
        <v>0</v>
      </c>
      <c r="J3745">
        <v>0</v>
      </c>
      <c r="K3745">
        <v>0</v>
      </c>
    </row>
    <row r="3746" spans="1:11">
      <c r="A3746" t="s">
        <v>204</v>
      </c>
      <c r="B3746" t="s">
        <v>1</v>
      </c>
      <c r="C3746">
        <v>1988</v>
      </c>
      <c r="D3746">
        <v>0</v>
      </c>
      <c r="E3746">
        <v>6.31</v>
      </c>
      <c r="F3746">
        <v>3747375</v>
      </c>
      <c r="G3746">
        <v>3417412</v>
      </c>
      <c r="H3746">
        <v>8571931</v>
      </c>
      <c r="I3746">
        <v>47149</v>
      </c>
      <c r="J3746">
        <v>541989</v>
      </c>
      <c r="K3746">
        <v>16325856</v>
      </c>
    </row>
    <row r="3747" spans="1:11">
      <c r="A3747" t="s">
        <v>205</v>
      </c>
      <c r="B3747" t="s">
        <v>1</v>
      </c>
      <c r="C3747">
        <v>1988</v>
      </c>
      <c r="D3747">
        <v>0</v>
      </c>
      <c r="E3747">
        <v>10.42</v>
      </c>
      <c r="F3747">
        <v>14189</v>
      </c>
      <c r="G3747">
        <v>2954</v>
      </c>
      <c r="H3747">
        <v>0</v>
      </c>
      <c r="I3747">
        <v>0</v>
      </c>
      <c r="J3747">
        <v>1828</v>
      </c>
      <c r="K3747">
        <v>18971</v>
      </c>
    </row>
    <row r="3748" spans="1:11">
      <c r="A3748" t="s">
        <v>205</v>
      </c>
      <c r="B3748" t="s">
        <v>1</v>
      </c>
      <c r="C3748">
        <v>1989</v>
      </c>
      <c r="D3748">
        <v>0</v>
      </c>
      <c r="E3748">
        <v>10.56</v>
      </c>
      <c r="F3748">
        <v>14911</v>
      </c>
      <c r="G3748">
        <v>3235</v>
      </c>
      <c r="H3748">
        <v>0</v>
      </c>
      <c r="I3748">
        <v>0</v>
      </c>
      <c r="J3748">
        <v>1326</v>
      </c>
      <c r="K3748">
        <v>19472</v>
      </c>
    </row>
    <row r="3749" spans="1:11">
      <c r="A3749" t="s">
        <v>205</v>
      </c>
      <c r="B3749" t="s">
        <v>1</v>
      </c>
      <c r="C3749">
        <v>1990</v>
      </c>
      <c r="D3749">
        <v>0</v>
      </c>
      <c r="E3749">
        <v>9.5</v>
      </c>
      <c r="F3749">
        <v>14775</v>
      </c>
      <c r="G3749">
        <v>3650</v>
      </c>
      <c r="H3749">
        <v>0</v>
      </c>
      <c r="I3749">
        <v>0</v>
      </c>
      <c r="J3749">
        <v>1990</v>
      </c>
      <c r="K3749">
        <v>20415</v>
      </c>
    </row>
    <row r="3750" spans="1:11">
      <c r="A3750" t="s">
        <v>205</v>
      </c>
      <c r="B3750" t="s">
        <v>1</v>
      </c>
      <c r="C3750">
        <v>1991</v>
      </c>
      <c r="D3750">
        <v>0</v>
      </c>
      <c r="E3750">
        <v>10.62</v>
      </c>
      <c r="F3750">
        <v>15801</v>
      </c>
      <c r="G3750">
        <v>3832</v>
      </c>
      <c r="H3750">
        <v>0</v>
      </c>
      <c r="I3750">
        <v>57</v>
      </c>
      <c r="J3750">
        <v>1015</v>
      </c>
      <c r="K3750">
        <v>20705</v>
      </c>
    </row>
    <row r="3751" spans="1:11">
      <c r="A3751" t="s">
        <v>205</v>
      </c>
      <c r="B3751" t="s">
        <v>1</v>
      </c>
      <c r="C3751">
        <v>1992</v>
      </c>
      <c r="D3751">
        <v>0</v>
      </c>
      <c r="E3751">
        <v>9.08</v>
      </c>
      <c r="F3751">
        <v>14501</v>
      </c>
      <c r="G3751">
        <v>3497</v>
      </c>
      <c r="H3751">
        <v>0</v>
      </c>
      <c r="I3751">
        <v>57</v>
      </c>
      <c r="J3751">
        <v>1682</v>
      </c>
      <c r="K3751">
        <v>19737</v>
      </c>
    </row>
    <row r="3752" spans="1:11">
      <c r="A3752" t="s">
        <v>205</v>
      </c>
      <c r="B3752" t="s">
        <v>1</v>
      </c>
      <c r="C3752">
        <v>1993</v>
      </c>
      <c r="D3752">
        <v>0</v>
      </c>
      <c r="E3752">
        <v>10.35</v>
      </c>
      <c r="F3752">
        <v>15800</v>
      </c>
      <c r="G3752">
        <v>3808</v>
      </c>
      <c r="H3752">
        <v>0</v>
      </c>
      <c r="I3752">
        <v>57</v>
      </c>
      <c r="J3752">
        <v>683</v>
      </c>
      <c r="K3752">
        <v>20348</v>
      </c>
    </row>
    <row r="3753" spans="1:11">
      <c r="A3753" t="s">
        <v>205</v>
      </c>
      <c r="B3753" t="s">
        <v>1</v>
      </c>
      <c r="C3753">
        <v>1994</v>
      </c>
      <c r="D3753">
        <v>0</v>
      </c>
      <c r="E3753">
        <v>10.33</v>
      </c>
      <c r="F3753">
        <v>15710</v>
      </c>
      <c r="G3753">
        <v>4040</v>
      </c>
      <c r="H3753">
        <v>0</v>
      </c>
      <c r="I3753">
        <v>57</v>
      </c>
      <c r="J3753">
        <v>1234</v>
      </c>
      <c r="K3753">
        <v>21041</v>
      </c>
    </row>
    <row r="3754" spans="1:11">
      <c r="A3754" t="s">
        <v>205</v>
      </c>
      <c r="B3754" t="s">
        <v>1</v>
      </c>
      <c r="C3754">
        <v>1995</v>
      </c>
      <c r="D3754">
        <v>0</v>
      </c>
      <c r="E3754">
        <v>9.57</v>
      </c>
      <c r="F3754">
        <v>15653</v>
      </c>
      <c r="G3754">
        <v>3888</v>
      </c>
      <c r="H3754">
        <v>0</v>
      </c>
      <c r="I3754">
        <v>60</v>
      </c>
      <c r="J3754">
        <v>969</v>
      </c>
      <c r="K3754">
        <v>20570</v>
      </c>
    </row>
    <row r="3755" spans="1:11">
      <c r="A3755" t="s">
        <v>205</v>
      </c>
      <c r="B3755" t="s">
        <v>1</v>
      </c>
      <c r="C3755">
        <v>1996</v>
      </c>
      <c r="D3755">
        <v>0</v>
      </c>
      <c r="E3755">
        <v>11.12</v>
      </c>
      <c r="F3755">
        <v>16563</v>
      </c>
      <c r="G3755">
        <v>4140</v>
      </c>
      <c r="H3755">
        <v>0</v>
      </c>
      <c r="I3755">
        <v>0</v>
      </c>
      <c r="J3755">
        <v>1152</v>
      </c>
      <c r="K3755">
        <v>21855</v>
      </c>
    </row>
    <row r="3756" spans="1:11">
      <c r="A3756" t="s">
        <v>205</v>
      </c>
      <c r="B3756" t="s">
        <v>1</v>
      </c>
      <c r="C3756">
        <v>1997</v>
      </c>
      <c r="D3756">
        <v>0</v>
      </c>
      <c r="E3756">
        <v>7.75</v>
      </c>
      <c r="F3756">
        <v>15658</v>
      </c>
      <c r="G3756">
        <v>4140</v>
      </c>
      <c r="H3756">
        <v>0</v>
      </c>
      <c r="I3756">
        <v>0</v>
      </c>
      <c r="J3756">
        <v>920</v>
      </c>
      <c r="K3756">
        <v>20718</v>
      </c>
    </row>
    <row r="3757" spans="1:11">
      <c r="A3757" t="s">
        <v>205</v>
      </c>
      <c r="B3757" t="s">
        <v>1</v>
      </c>
      <c r="C3757">
        <v>1998</v>
      </c>
      <c r="D3757">
        <v>0</v>
      </c>
      <c r="E3757">
        <v>10.97</v>
      </c>
      <c r="F3757">
        <v>14986</v>
      </c>
      <c r="G3757">
        <v>4184</v>
      </c>
      <c r="H3757">
        <v>0</v>
      </c>
      <c r="I3757">
        <v>0</v>
      </c>
      <c r="J3757">
        <v>1791</v>
      </c>
      <c r="K3757">
        <v>20961</v>
      </c>
    </row>
    <row r="3758" spans="1:11">
      <c r="A3758" t="s">
        <v>205</v>
      </c>
      <c r="B3758" t="s">
        <v>1</v>
      </c>
      <c r="C3758">
        <v>1999</v>
      </c>
      <c r="D3758">
        <v>0</v>
      </c>
      <c r="E3758">
        <v>10.52</v>
      </c>
      <c r="F3758">
        <v>14718</v>
      </c>
      <c r="G3758">
        <v>3864</v>
      </c>
      <c r="H3758">
        <v>0</v>
      </c>
      <c r="I3758">
        <v>0</v>
      </c>
      <c r="J3758">
        <v>847</v>
      </c>
      <c r="K3758">
        <v>19429</v>
      </c>
    </row>
    <row r="3759" spans="1:11">
      <c r="A3759" t="s">
        <v>205</v>
      </c>
      <c r="B3759" t="s">
        <v>1</v>
      </c>
      <c r="C3759">
        <v>2000</v>
      </c>
      <c r="D3759">
        <v>0</v>
      </c>
      <c r="E3759">
        <v>11.77</v>
      </c>
      <c r="F3759">
        <v>15280</v>
      </c>
      <c r="G3759">
        <v>4146</v>
      </c>
      <c r="H3759">
        <v>0</v>
      </c>
      <c r="I3759">
        <v>0</v>
      </c>
      <c r="J3759">
        <v>1140</v>
      </c>
      <c r="K3759">
        <v>20566</v>
      </c>
    </row>
    <row r="3760" spans="1:11">
      <c r="A3760" t="s">
        <v>205</v>
      </c>
      <c r="B3760" t="s">
        <v>1</v>
      </c>
      <c r="C3760">
        <v>2001</v>
      </c>
      <c r="D3760">
        <v>0</v>
      </c>
      <c r="E3760">
        <v>6.73</v>
      </c>
      <c r="F3760">
        <v>16057</v>
      </c>
      <c r="G3760">
        <v>4319</v>
      </c>
      <c r="H3760">
        <v>0</v>
      </c>
      <c r="I3760">
        <v>0</v>
      </c>
      <c r="J3760">
        <v>910</v>
      </c>
      <c r="K3760">
        <v>21286</v>
      </c>
    </row>
    <row r="3761" spans="1:11">
      <c r="A3761" t="s">
        <v>205</v>
      </c>
      <c r="B3761" t="s">
        <v>1</v>
      </c>
      <c r="C3761">
        <v>2002</v>
      </c>
      <c r="D3761">
        <v>0</v>
      </c>
      <c r="E3761">
        <v>9.2899999999999991</v>
      </c>
      <c r="F3761">
        <v>16458</v>
      </c>
      <c r="G3761">
        <v>4464</v>
      </c>
      <c r="H3761">
        <v>0</v>
      </c>
      <c r="I3761">
        <v>0</v>
      </c>
      <c r="J3761">
        <v>981</v>
      </c>
      <c r="K3761">
        <v>21903</v>
      </c>
    </row>
    <row r="3762" spans="1:11">
      <c r="A3762" t="s">
        <v>205</v>
      </c>
      <c r="B3762" t="s">
        <v>1</v>
      </c>
      <c r="C3762">
        <v>2003</v>
      </c>
      <c r="D3762">
        <v>0</v>
      </c>
      <c r="E3762">
        <v>8.77</v>
      </c>
      <c r="F3762">
        <v>14569</v>
      </c>
      <c r="G3762">
        <v>8368</v>
      </c>
      <c r="H3762">
        <v>0</v>
      </c>
      <c r="I3762">
        <v>0</v>
      </c>
      <c r="J3762">
        <v>0</v>
      </c>
      <c r="K3762">
        <v>22937</v>
      </c>
    </row>
    <row r="3763" spans="1:11">
      <c r="A3763" t="s">
        <v>205</v>
      </c>
      <c r="B3763" t="s">
        <v>1</v>
      </c>
      <c r="C3763">
        <v>2004</v>
      </c>
      <c r="D3763">
        <v>0</v>
      </c>
      <c r="E3763">
        <v>9.3000000000000007</v>
      </c>
      <c r="F3763">
        <v>13836</v>
      </c>
      <c r="G3763">
        <v>7244</v>
      </c>
      <c r="H3763">
        <v>0</v>
      </c>
      <c r="I3763">
        <v>0</v>
      </c>
      <c r="J3763">
        <v>0</v>
      </c>
      <c r="K3763">
        <v>21080</v>
      </c>
    </row>
    <row r="3764" spans="1:11">
      <c r="A3764" t="s">
        <v>205</v>
      </c>
      <c r="B3764" t="s">
        <v>1</v>
      </c>
      <c r="C3764">
        <v>2005</v>
      </c>
      <c r="D3764">
        <v>0</v>
      </c>
      <c r="E3764">
        <v>6.66</v>
      </c>
      <c r="F3764">
        <v>13758</v>
      </c>
      <c r="G3764">
        <v>7808</v>
      </c>
      <c r="H3764">
        <v>0</v>
      </c>
      <c r="I3764">
        <v>0</v>
      </c>
      <c r="J3764">
        <v>0</v>
      </c>
      <c r="K3764">
        <v>21566</v>
      </c>
    </row>
    <row r="3765" spans="1:11">
      <c r="A3765" t="s">
        <v>205</v>
      </c>
      <c r="B3765" t="s">
        <v>1</v>
      </c>
      <c r="C3765">
        <v>2006</v>
      </c>
      <c r="D3765">
        <v>0</v>
      </c>
      <c r="E3765">
        <v>10</v>
      </c>
      <c r="F3765">
        <v>15934</v>
      </c>
      <c r="G3765">
        <v>6568</v>
      </c>
      <c r="H3765">
        <v>0</v>
      </c>
      <c r="I3765">
        <v>0</v>
      </c>
      <c r="J3765">
        <v>0</v>
      </c>
      <c r="K3765">
        <v>22502</v>
      </c>
    </row>
    <row r="3766" spans="1:11">
      <c r="A3766" t="s">
        <v>206</v>
      </c>
      <c r="B3766" t="s">
        <v>1</v>
      </c>
      <c r="C3766">
        <v>1988</v>
      </c>
      <c r="D3766">
        <v>0</v>
      </c>
      <c r="E3766">
        <v>3.06</v>
      </c>
      <c r="F3766">
        <v>109826</v>
      </c>
      <c r="G3766">
        <v>5971</v>
      </c>
      <c r="H3766">
        <v>31200</v>
      </c>
      <c r="I3766">
        <v>184</v>
      </c>
      <c r="J3766">
        <v>5116</v>
      </c>
      <c r="K3766">
        <v>152297</v>
      </c>
    </row>
    <row r="3767" spans="1:11">
      <c r="A3767" t="s">
        <v>206</v>
      </c>
      <c r="B3767" t="s">
        <v>1</v>
      </c>
      <c r="C3767">
        <v>1989</v>
      </c>
      <c r="D3767">
        <v>0</v>
      </c>
      <c r="E3767">
        <v>3.48</v>
      </c>
      <c r="F3767">
        <v>113178</v>
      </c>
      <c r="G3767">
        <v>38831</v>
      </c>
      <c r="H3767">
        <v>0</v>
      </c>
      <c r="I3767">
        <v>184</v>
      </c>
      <c r="J3767">
        <v>4928</v>
      </c>
      <c r="K3767">
        <v>157121</v>
      </c>
    </row>
    <row r="3768" spans="1:11">
      <c r="A3768" t="s">
        <v>206</v>
      </c>
      <c r="B3768" t="s">
        <v>1</v>
      </c>
      <c r="C3768">
        <v>1990</v>
      </c>
      <c r="D3768">
        <v>0</v>
      </c>
      <c r="E3768">
        <v>4.22</v>
      </c>
      <c r="F3768">
        <v>110569</v>
      </c>
      <c r="G3768">
        <v>38499</v>
      </c>
      <c r="H3768">
        <v>0</v>
      </c>
      <c r="I3768">
        <v>185</v>
      </c>
      <c r="J3768">
        <v>5274</v>
      </c>
      <c r="K3768">
        <v>154527</v>
      </c>
    </row>
    <row r="3769" spans="1:11">
      <c r="A3769" t="s">
        <v>206</v>
      </c>
      <c r="B3769" t="s">
        <v>1</v>
      </c>
      <c r="C3769">
        <v>1991</v>
      </c>
      <c r="D3769">
        <v>0</v>
      </c>
      <c r="E3769">
        <v>3.72</v>
      </c>
      <c r="F3769">
        <v>118999</v>
      </c>
      <c r="G3769">
        <v>40213</v>
      </c>
      <c r="H3769">
        <v>0</v>
      </c>
      <c r="I3769">
        <v>185</v>
      </c>
      <c r="J3769">
        <v>5681</v>
      </c>
      <c r="K3769">
        <v>165078</v>
      </c>
    </row>
    <row r="3770" spans="1:11">
      <c r="A3770" t="s">
        <v>206</v>
      </c>
      <c r="B3770" t="s">
        <v>1</v>
      </c>
      <c r="C3770">
        <v>1992</v>
      </c>
      <c r="D3770">
        <v>0</v>
      </c>
      <c r="E3770">
        <v>2.16</v>
      </c>
      <c r="F3770">
        <v>114276</v>
      </c>
      <c r="G3770">
        <v>40798</v>
      </c>
      <c r="H3770">
        <v>0</v>
      </c>
      <c r="I3770">
        <v>185</v>
      </c>
      <c r="J3770">
        <v>5989</v>
      </c>
      <c r="K3770">
        <v>161248</v>
      </c>
    </row>
    <row r="3771" spans="1:11">
      <c r="A3771" t="s">
        <v>206</v>
      </c>
      <c r="B3771" t="s">
        <v>1</v>
      </c>
      <c r="C3771">
        <v>1993</v>
      </c>
      <c r="D3771">
        <v>0</v>
      </c>
      <c r="E3771">
        <v>2.8</v>
      </c>
      <c r="F3771">
        <v>124671</v>
      </c>
      <c r="G3771">
        <v>42512</v>
      </c>
      <c r="H3771">
        <v>0</v>
      </c>
      <c r="I3771">
        <v>185</v>
      </c>
      <c r="J3771">
        <v>5284</v>
      </c>
      <c r="K3771">
        <v>172652</v>
      </c>
    </row>
    <row r="3772" spans="1:11">
      <c r="A3772" t="s">
        <v>206</v>
      </c>
      <c r="B3772" t="s">
        <v>1</v>
      </c>
      <c r="C3772">
        <v>1994</v>
      </c>
      <c r="D3772">
        <v>0</v>
      </c>
      <c r="E3772">
        <v>3.29</v>
      </c>
      <c r="F3772">
        <v>119690</v>
      </c>
      <c r="G3772">
        <v>48497</v>
      </c>
      <c r="H3772">
        <v>0</v>
      </c>
      <c r="I3772">
        <v>186</v>
      </c>
      <c r="J3772">
        <v>6621</v>
      </c>
      <c r="K3772">
        <v>174994</v>
      </c>
    </row>
    <row r="3773" spans="1:11">
      <c r="A3773" t="s">
        <v>206</v>
      </c>
      <c r="B3773" t="s">
        <v>1</v>
      </c>
      <c r="C3773">
        <v>1995</v>
      </c>
      <c r="D3773">
        <v>0</v>
      </c>
      <c r="E3773">
        <v>2.61</v>
      </c>
      <c r="F3773">
        <v>117713</v>
      </c>
      <c r="G3773">
        <v>50939</v>
      </c>
      <c r="H3773">
        <v>0</v>
      </c>
      <c r="I3773">
        <v>186</v>
      </c>
      <c r="J3773">
        <v>5719</v>
      </c>
      <c r="K3773">
        <v>174557</v>
      </c>
    </row>
    <row r="3774" spans="1:11">
      <c r="A3774" t="s">
        <v>206</v>
      </c>
      <c r="B3774" t="s">
        <v>1</v>
      </c>
      <c r="C3774">
        <v>1996</v>
      </c>
      <c r="D3774">
        <v>0</v>
      </c>
      <c r="E3774">
        <v>5.12</v>
      </c>
      <c r="F3774">
        <v>127032</v>
      </c>
      <c r="G3774">
        <v>54583</v>
      </c>
      <c r="H3774">
        <v>0</v>
      </c>
      <c r="I3774">
        <v>186</v>
      </c>
      <c r="J3774">
        <v>6374</v>
      </c>
      <c r="K3774">
        <v>188175</v>
      </c>
    </row>
    <row r="3775" spans="1:11">
      <c r="A3775" t="s">
        <v>206</v>
      </c>
      <c r="B3775" t="s">
        <v>1</v>
      </c>
      <c r="C3775">
        <v>1997</v>
      </c>
      <c r="D3775">
        <v>0</v>
      </c>
      <c r="E3775">
        <v>3.45</v>
      </c>
      <c r="F3775">
        <v>122198</v>
      </c>
      <c r="G3775">
        <v>58695</v>
      </c>
      <c r="H3775">
        <v>0</v>
      </c>
      <c r="I3775">
        <v>186</v>
      </c>
      <c r="J3775">
        <v>6725</v>
      </c>
      <c r="K3775">
        <v>187804</v>
      </c>
    </row>
    <row r="3776" spans="1:11">
      <c r="A3776" t="s">
        <v>206</v>
      </c>
      <c r="B3776" t="s">
        <v>1</v>
      </c>
      <c r="C3776">
        <v>1998</v>
      </c>
      <c r="D3776">
        <v>0</v>
      </c>
      <c r="E3776">
        <v>5.01</v>
      </c>
      <c r="F3776">
        <v>118385</v>
      </c>
      <c r="G3776">
        <v>62454</v>
      </c>
      <c r="H3776">
        <v>0</v>
      </c>
      <c r="I3776">
        <v>186</v>
      </c>
      <c r="J3776">
        <v>7430</v>
      </c>
      <c r="K3776">
        <v>188455</v>
      </c>
    </row>
    <row r="3777" spans="1:11">
      <c r="A3777" t="s">
        <v>206</v>
      </c>
      <c r="B3777" t="s">
        <v>1</v>
      </c>
      <c r="C3777">
        <v>1999</v>
      </c>
      <c r="D3777">
        <v>0</v>
      </c>
      <c r="E3777">
        <v>3.18</v>
      </c>
      <c r="F3777">
        <v>120783</v>
      </c>
      <c r="G3777">
        <v>62541</v>
      </c>
      <c r="H3777">
        <v>0</v>
      </c>
      <c r="I3777">
        <v>162</v>
      </c>
      <c r="J3777">
        <v>8577</v>
      </c>
      <c r="K3777">
        <v>192063</v>
      </c>
    </row>
    <row r="3778" spans="1:11">
      <c r="A3778" t="s">
        <v>206</v>
      </c>
      <c r="B3778" t="s">
        <v>1</v>
      </c>
      <c r="C3778">
        <v>2000</v>
      </c>
      <c r="D3778">
        <v>0</v>
      </c>
      <c r="E3778">
        <v>3.2</v>
      </c>
      <c r="F3778">
        <v>124241</v>
      </c>
      <c r="G3778">
        <v>67064</v>
      </c>
      <c r="H3778">
        <v>0</v>
      </c>
      <c r="I3778">
        <v>162</v>
      </c>
      <c r="J3778">
        <v>8912</v>
      </c>
      <c r="K3778">
        <v>200379</v>
      </c>
    </row>
    <row r="3779" spans="1:11">
      <c r="A3779" t="s">
        <v>206</v>
      </c>
      <c r="B3779" t="s">
        <v>1</v>
      </c>
      <c r="C3779">
        <v>2001</v>
      </c>
      <c r="D3779">
        <v>0</v>
      </c>
      <c r="E3779">
        <v>4.37</v>
      </c>
      <c r="F3779">
        <v>118288</v>
      </c>
      <c r="G3779">
        <v>64341</v>
      </c>
      <c r="H3779">
        <v>0</v>
      </c>
      <c r="I3779">
        <v>0</v>
      </c>
      <c r="J3779">
        <v>7316</v>
      </c>
      <c r="K3779">
        <v>189945</v>
      </c>
    </row>
    <row r="3780" spans="1:11">
      <c r="A3780" t="s">
        <v>206</v>
      </c>
      <c r="B3780" t="s">
        <v>1</v>
      </c>
      <c r="C3780">
        <v>2002</v>
      </c>
      <c r="D3780">
        <v>0</v>
      </c>
      <c r="E3780">
        <v>3.77</v>
      </c>
      <c r="F3780">
        <v>120744</v>
      </c>
      <c r="G3780">
        <v>64829</v>
      </c>
      <c r="H3780">
        <v>0</v>
      </c>
      <c r="I3780">
        <v>0</v>
      </c>
      <c r="J3780">
        <v>7469</v>
      </c>
      <c r="K3780">
        <v>193042</v>
      </c>
    </row>
    <row r="3781" spans="1:11">
      <c r="A3781" t="s">
        <v>206</v>
      </c>
      <c r="B3781" t="s">
        <v>1</v>
      </c>
      <c r="C3781">
        <v>2003</v>
      </c>
      <c r="D3781">
        <v>0</v>
      </c>
      <c r="E3781">
        <v>4.95</v>
      </c>
      <c r="F3781">
        <v>120058</v>
      </c>
      <c r="G3781">
        <v>76618</v>
      </c>
      <c r="H3781">
        <v>0</v>
      </c>
      <c r="I3781">
        <v>0</v>
      </c>
      <c r="J3781">
        <v>0</v>
      </c>
      <c r="K3781">
        <v>196676</v>
      </c>
    </row>
    <row r="3782" spans="1:11">
      <c r="A3782" t="s">
        <v>206</v>
      </c>
      <c r="B3782" t="s">
        <v>1</v>
      </c>
      <c r="C3782">
        <v>2004</v>
      </c>
      <c r="D3782">
        <v>0</v>
      </c>
      <c r="E3782">
        <v>2.87</v>
      </c>
      <c r="F3782">
        <v>123655</v>
      </c>
      <c r="G3782">
        <v>78676</v>
      </c>
      <c r="H3782">
        <v>0</v>
      </c>
      <c r="I3782">
        <v>0</v>
      </c>
      <c r="J3782">
        <v>0</v>
      </c>
      <c r="K3782">
        <v>202331</v>
      </c>
    </row>
    <row r="3783" spans="1:11">
      <c r="A3783" t="s">
        <v>206</v>
      </c>
      <c r="B3783" t="s">
        <v>1</v>
      </c>
      <c r="C3783">
        <v>2005</v>
      </c>
      <c r="D3783">
        <v>0</v>
      </c>
      <c r="E3783">
        <v>5.44</v>
      </c>
      <c r="F3783">
        <v>124864</v>
      </c>
      <c r="G3783">
        <v>76174</v>
      </c>
      <c r="H3783">
        <v>0</v>
      </c>
      <c r="I3783">
        <v>0</v>
      </c>
      <c r="J3783">
        <v>0</v>
      </c>
      <c r="K3783">
        <v>201038</v>
      </c>
    </row>
    <row r="3784" spans="1:11">
      <c r="A3784" t="s">
        <v>206</v>
      </c>
      <c r="B3784" t="s">
        <v>1</v>
      </c>
      <c r="C3784">
        <v>2006</v>
      </c>
      <c r="D3784">
        <v>0</v>
      </c>
      <c r="E3784">
        <v>3.56</v>
      </c>
      <c r="F3784">
        <v>132003</v>
      </c>
      <c r="G3784">
        <v>82705</v>
      </c>
      <c r="H3784">
        <v>0</v>
      </c>
      <c r="I3784">
        <v>0</v>
      </c>
      <c r="J3784">
        <v>0</v>
      </c>
      <c r="K3784">
        <v>214708</v>
      </c>
    </row>
    <row r="3785" spans="1:11">
      <c r="A3785" t="s">
        <v>207</v>
      </c>
      <c r="B3785" t="s">
        <v>1</v>
      </c>
      <c r="C3785">
        <v>1988</v>
      </c>
      <c r="D3785">
        <v>0</v>
      </c>
      <c r="E3785">
        <v>10.92</v>
      </c>
      <c r="F3785">
        <v>54288</v>
      </c>
      <c r="G3785">
        <v>6728</v>
      </c>
      <c r="H3785">
        <v>0</v>
      </c>
      <c r="I3785">
        <v>78</v>
      </c>
      <c r="J3785">
        <v>40860</v>
      </c>
      <c r="K3785">
        <v>101954</v>
      </c>
    </row>
    <row r="3786" spans="1:11">
      <c r="A3786" t="s">
        <v>207</v>
      </c>
      <c r="B3786" t="s">
        <v>1</v>
      </c>
      <c r="C3786">
        <v>1989</v>
      </c>
      <c r="D3786">
        <v>0</v>
      </c>
      <c r="E3786">
        <v>9.4</v>
      </c>
      <c r="F3786">
        <v>59406</v>
      </c>
      <c r="G3786">
        <v>3647</v>
      </c>
      <c r="H3786">
        <v>2664</v>
      </c>
      <c r="I3786">
        <v>77</v>
      </c>
      <c r="J3786">
        <v>36969</v>
      </c>
      <c r="K3786">
        <v>102763</v>
      </c>
    </row>
    <row r="3787" spans="1:11">
      <c r="A3787" t="s">
        <v>207</v>
      </c>
      <c r="B3787" t="s">
        <v>1</v>
      </c>
      <c r="C3787">
        <v>1990</v>
      </c>
      <c r="D3787">
        <v>0</v>
      </c>
      <c r="E3787">
        <v>9.69</v>
      </c>
      <c r="F3787">
        <v>56940</v>
      </c>
      <c r="G3787">
        <v>3657</v>
      </c>
      <c r="H3787">
        <v>2404</v>
      </c>
      <c r="I3787">
        <v>76</v>
      </c>
      <c r="J3787">
        <v>38843</v>
      </c>
      <c r="K3787">
        <v>101920</v>
      </c>
    </row>
    <row r="3788" spans="1:11">
      <c r="A3788" t="s">
        <v>207</v>
      </c>
      <c r="B3788" t="s">
        <v>1</v>
      </c>
      <c r="C3788">
        <v>1991</v>
      </c>
      <c r="D3788">
        <v>0</v>
      </c>
      <c r="E3788">
        <v>10.039999999999999</v>
      </c>
      <c r="F3788">
        <v>60989</v>
      </c>
      <c r="G3788">
        <v>3964</v>
      </c>
      <c r="H3788">
        <v>2527</v>
      </c>
      <c r="I3788">
        <v>76</v>
      </c>
      <c r="J3788">
        <v>38433</v>
      </c>
      <c r="K3788">
        <v>105989</v>
      </c>
    </row>
    <row r="3789" spans="1:11">
      <c r="A3789" t="s">
        <v>207</v>
      </c>
      <c r="B3789" t="s">
        <v>1</v>
      </c>
      <c r="C3789">
        <v>1992</v>
      </c>
      <c r="D3789">
        <v>0</v>
      </c>
      <c r="E3789">
        <v>10.78</v>
      </c>
      <c r="F3789">
        <v>58753</v>
      </c>
      <c r="G3789">
        <v>4089</v>
      </c>
      <c r="H3789">
        <v>2261</v>
      </c>
      <c r="I3789">
        <v>76</v>
      </c>
      <c r="J3789">
        <v>38583</v>
      </c>
      <c r="K3789">
        <v>103762</v>
      </c>
    </row>
    <row r="3790" spans="1:11">
      <c r="A3790" t="s">
        <v>207</v>
      </c>
      <c r="B3790" t="s">
        <v>1</v>
      </c>
      <c r="C3790">
        <v>1993</v>
      </c>
      <c r="D3790">
        <v>0</v>
      </c>
      <c r="E3790">
        <v>9.9600000000000009</v>
      </c>
      <c r="F3790">
        <v>64063</v>
      </c>
      <c r="G3790">
        <v>5340</v>
      </c>
      <c r="H3790">
        <v>2268</v>
      </c>
      <c r="I3790">
        <v>78</v>
      </c>
      <c r="J3790">
        <v>23573</v>
      </c>
      <c r="K3790">
        <v>95322</v>
      </c>
    </row>
    <row r="3791" spans="1:11">
      <c r="A3791" t="s">
        <v>207</v>
      </c>
      <c r="B3791" t="s">
        <v>1</v>
      </c>
      <c r="C3791">
        <v>1994</v>
      </c>
      <c r="D3791">
        <v>0</v>
      </c>
      <c r="E3791">
        <v>8.2200000000000006</v>
      </c>
      <c r="F3791">
        <v>62292</v>
      </c>
      <c r="G3791">
        <v>4748</v>
      </c>
      <c r="H3791">
        <v>1735</v>
      </c>
      <c r="I3791">
        <v>79</v>
      </c>
      <c r="J3791">
        <v>41089</v>
      </c>
      <c r="K3791">
        <v>109943</v>
      </c>
    </row>
    <row r="3792" spans="1:11">
      <c r="A3792" t="s">
        <v>207</v>
      </c>
      <c r="B3792" t="s">
        <v>1</v>
      </c>
      <c r="C3792">
        <v>1995</v>
      </c>
      <c r="D3792">
        <v>0</v>
      </c>
      <c r="E3792">
        <v>9.11</v>
      </c>
      <c r="F3792">
        <v>63554</v>
      </c>
      <c r="G3792">
        <v>4485</v>
      </c>
      <c r="H3792">
        <v>1969</v>
      </c>
      <c r="I3792">
        <v>79</v>
      </c>
      <c r="J3792">
        <v>30511</v>
      </c>
      <c r="K3792">
        <v>100598</v>
      </c>
    </row>
    <row r="3793" spans="1:11">
      <c r="A3793" t="s">
        <v>207</v>
      </c>
      <c r="B3793" t="s">
        <v>1</v>
      </c>
      <c r="C3793">
        <v>1996</v>
      </c>
      <c r="D3793">
        <v>0</v>
      </c>
      <c r="E3793">
        <v>8.61</v>
      </c>
      <c r="F3793">
        <v>70755</v>
      </c>
      <c r="G3793">
        <v>4838</v>
      </c>
      <c r="H3793">
        <v>1983</v>
      </c>
      <c r="I3793">
        <v>0</v>
      </c>
      <c r="J3793">
        <v>41358</v>
      </c>
      <c r="K3793">
        <v>118934</v>
      </c>
    </row>
    <row r="3794" spans="1:11">
      <c r="A3794" t="s">
        <v>207</v>
      </c>
      <c r="B3794" t="s">
        <v>1</v>
      </c>
      <c r="C3794">
        <v>1997</v>
      </c>
      <c r="D3794">
        <v>0</v>
      </c>
      <c r="E3794">
        <v>9.07</v>
      </c>
      <c r="F3794">
        <v>67326</v>
      </c>
      <c r="G3794">
        <v>4353</v>
      </c>
      <c r="H3794">
        <v>5664</v>
      </c>
      <c r="I3794">
        <v>0</v>
      </c>
      <c r="J3794">
        <v>30193</v>
      </c>
      <c r="K3794">
        <v>107536</v>
      </c>
    </row>
    <row r="3795" spans="1:11">
      <c r="A3795" t="s">
        <v>207</v>
      </c>
      <c r="B3795" t="s">
        <v>1</v>
      </c>
      <c r="C3795">
        <v>1998</v>
      </c>
      <c r="D3795">
        <v>0</v>
      </c>
      <c r="E3795">
        <v>8.33</v>
      </c>
      <c r="F3795">
        <v>69044</v>
      </c>
      <c r="G3795">
        <v>4345</v>
      </c>
      <c r="H3795">
        <v>5670</v>
      </c>
      <c r="I3795">
        <v>0</v>
      </c>
      <c r="J3795">
        <v>36914</v>
      </c>
      <c r="K3795">
        <v>115973</v>
      </c>
    </row>
    <row r="3796" spans="1:11">
      <c r="A3796" t="s">
        <v>207</v>
      </c>
      <c r="B3796" t="s">
        <v>1</v>
      </c>
      <c r="C3796">
        <v>1999</v>
      </c>
      <c r="D3796">
        <v>0</v>
      </c>
      <c r="E3796">
        <v>9.92</v>
      </c>
      <c r="F3796">
        <v>69945</v>
      </c>
      <c r="G3796">
        <v>6225</v>
      </c>
      <c r="H3796">
        <v>0</v>
      </c>
      <c r="I3796">
        <v>0</v>
      </c>
      <c r="J3796">
        <v>36621</v>
      </c>
      <c r="K3796">
        <v>112791</v>
      </c>
    </row>
    <row r="3797" spans="1:11">
      <c r="A3797" t="s">
        <v>207</v>
      </c>
      <c r="B3797" t="s">
        <v>1</v>
      </c>
      <c r="C3797">
        <v>2000</v>
      </c>
      <c r="D3797">
        <v>0</v>
      </c>
      <c r="E3797">
        <v>10.33</v>
      </c>
      <c r="F3797">
        <v>73553</v>
      </c>
      <c r="G3797">
        <v>5401</v>
      </c>
      <c r="H3797">
        <v>0</v>
      </c>
      <c r="I3797">
        <v>0</v>
      </c>
      <c r="J3797">
        <v>46855</v>
      </c>
      <c r="K3797">
        <v>125809</v>
      </c>
    </row>
    <row r="3798" spans="1:11">
      <c r="A3798" t="s">
        <v>207</v>
      </c>
      <c r="B3798" t="s">
        <v>1</v>
      </c>
      <c r="C3798">
        <v>2001</v>
      </c>
      <c r="D3798">
        <v>0</v>
      </c>
      <c r="E3798">
        <v>9.4</v>
      </c>
      <c r="F3798">
        <v>72575</v>
      </c>
      <c r="G3798">
        <v>6482</v>
      </c>
      <c r="H3798">
        <v>0</v>
      </c>
      <c r="I3798">
        <v>0</v>
      </c>
      <c r="J3798">
        <v>43870</v>
      </c>
      <c r="K3798">
        <v>122927</v>
      </c>
    </row>
    <row r="3799" spans="1:11">
      <c r="A3799" t="s">
        <v>207</v>
      </c>
      <c r="B3799" t="s">
        <v>1</v>
      </c>
      <c r="C3799">
        <v>2002</v>
      </c>
      <c r="D3799">
        <v>0</v>
      </c>
      <c r="E3799">
        <v>8.89</v>
      </c>
      <c r="F3799">
        <v>76943</v>
      </c>
      <c r="G3799">
        <v>6898</v>
      </c>
      <c r="H3799">
        <v>0</v>
      </c>
      <c r="I3799">
        <v>0</v>
      </c>
      <c r="J3799">
        <v>38808</v>
      </c>
      <c r="K3799">
        <v>122649</v>
      </c>
    </row>
    <row r="3800" spans="1:11">
      <c r="A3800" t="s">
        <v>207</v>
      </c>
      <c r="B3800" t="s">
        <v>1</v>
      </c>
      <c r="C3800">
        <v>2003</v>
      </c>
      <c r="D3800">
        <v>0</v>
      </c>
      <c r="E3800">
        <v>8.77</v>
      </c>
      <c r="F3800">
        <v>76580</v>
      </c>
      <c r="G3800">
        <v>51029</v>
      </c>
      <c r="H3800">
        <v>0</v>
      </c>
      <c r="I3800">
        <v>0</v>
      </c>
      <c r="J3800">
        <v>0</v>
      </c>
      <c r="K3800">
        <v>127609</v>
      </c>
    </row>
    <row r="3801" spans="1:11">
      <c r="A3801" t="s">
        <v>207</v>
      </c>
      <c r="B3801" t="s">
        <v>1</v>
      </c>
      <c r="C3801">
        <v>2004</v>
      </c>
      <c r="D3801">
        <v>0</v>
      </c>
      <c r="E3801">
        <v>9.2899999999999991</v>
      </c>
      <c r="F3801">
        <v>76790</v>
      </c>
      <c r="G3801">
        <v>47805</v>
      </c>
      <c r="H3801">
        <v>0</v>
      </c>
      <c r="I3801">
        <v>0</v>
      </c>
      <c r="J3801">
        <v>0</v>
      </c>
      <c r="K3801">
        <v>124595</v>
      </c>
    </row>
    <row r="3802" spans="1:11">
      <c r="A3802" t="s">
        <v>207</v>
      </c>
      <c r="B3802" t="s">
        <v>1</v>
      </c>
      <c r="C3802">
        <v>2005</v>
      </c>
      <c r="D3802">
        <v>0</v>
      </c>
      <c r="E3802">
        <v>9.5500000000000007</v>
      </c>
      <c r="F3802">
        <v>79323</v>
      </c>
      <c r="G3802">
        <v>47246</v>
      </c>
      <c r="H3802">
        <v>0</v>
      </c>
      <c r="I3802">
        <v>0</v>
      </c>
      <c r="J3802">
        <v>0</v>
      </c>
      <c r="K3802">
        <v>126569</v>
      </c>
    </row>
    <row r="3803" spans="1:11">
      <c r="A3803" t="s">
        <v>207</v>
      </c>
      <c r="B3803" t="s">
        <v>1</v>
      </c>
      <c r="C3803">
        <v>2006</v>
      </c>
      <c r="D3803">
        <v>0</v>
      </c>
      <c r="E3803">
        <v>8.9700000000000006</v>
      </c>
      <c r="F3803">
        <v>83327</v>
      </c>
      <c r="G3803">
        <v>53928</v>
      </c>
      <c r="H3803">
        <v>0</v>
      </c>
      <c r="I3803">
        <v>0</v>
      </c>
      <c r="J3803">
        <v>0</v>
      </c>
      <c r="K3803">
        <v>137255</v>
      </c>
    </row>
    <row r="3804" spans="1:11">
      <c r="A3804" t="s">
        <v>208</v>
      </c>
      <c r="B3804" t="s">
        <v>1</v>
      </c>
      <c r="C3804">
        <v>1988</v>
      </c>
      <c r="D3804">
        <v>0</v>
      </c>
      <c r="E3804">
        <v>1.03</v>
      </c>
      <c r="F3804">
        <v>0</v>
      </c>
      <c r="G3804">
        <v>0</v>
      </c>
      <c r="H3804">
        <v>0</v>
      </c>
      <c r="I3804">
        <v>0</v>
      </c>
      <c r="J3804">
        <v>0</v>
      </c>
      <c r="K3804">
        <v>0</v>
      </c>
    </row>
    <row r="3805" spans="1:11">
      <c r="A3805" t="s">
        <v>208</v>
      </c>
      <c r="B3805" t="s">
        <v>1</v>
      </c>
      <c r="C3805">
        <v>1989</v>
      </c>
      <c r="D3805">
        <v>0</v>
      </c>
      <c r="E3805">
        <v>0.9</v>
      </c>
      <c r="F3805">
        <v>0</v>
      </c>
      <c r="G3805">
        <v>0</v>
      </c>
      <c r="H3805">
        <v>0</v>
      </c>
      <c r="I3805">
        <v>0</v>
      </c>
      <c r="J3805">
        <v>0</v>
      </c>
      <c r="K3805">
        <v>0</v>
      </c>
    </row>
    <row r="3806" spans="1:11">
      <c r="A3806" t="s">
        <v>208</v>
      </c>
      <c r="B3806" t="s">
        <v>1</v>
      </c>
      <c r="C3806">
        <v>1990</v>
      </c>
      <c r="D3806">
        <v>0</v>
      </c>
      <c r="E3806">
        <v>1.48</v>
      </c>
      <c r="F3806">
        <v>0</v>
      </c>
      <c r="G3806">
        <v>0</v>
      </c>
      <c r="H3806">
        <v>0</v>
      </c>
      <c r="I3806">
        <v>0</v>
      </c>
      <c r="J3806">
        <v>0</v>
      </c>
      <c r="K3806">
        <v>0</v>
      </c>
    </row>
    <row r="3807" spans="1:11">
      <c r="A3807" t="s">
        <v>208</v>
      </c>
      <c r="B3807" t="s">
        <v>1</v>
      </c>
      <c r="C3807">
        <v>1991</v>
      </c>
      <c r="D3807">
        <v>0</v>
      </c>
      <c r="E3807">
        <v>0.98</v>
      </c>
      <c r="F3807">
        <v>0</v>
      </c>
      <c r="G3807">
        <v>0</v>
      </c>
      <c r="H3807">
        <v>0</v>
      </c>
      <c r="I3807">
        <v>0</v>
      </c>
      <c r="J3807">
        <v>0</v>
      </c>
      <c r="K3807">
        <v>0</v>
      </c>
    </row>
    <row r="3808" spans="1:11">
      <c r="A3808" t="s">
        <v>209</v>
      </c>
      <c r="B3808" t="s">
        <v>1</v>
      </c>
      <c r="C3808">
        <v>1988</v>
      </c>
      <c r="D3808">
        <v>0</v>
      </c>
      <c r="E3808">
        <v>9.68</v>
      </c>
      <c r="F3808">
        <v>36113</v>
      </c>
      <c r="G3808">
        <v>24569</v>
      </c>
      <c r="H3808">
        <v>13345</v>
      </c>
      <c r="I3808">
        <v>68</v>
      </c>
      <c r="J3808">
        <v>7723</v>
      </c>
      <c r="K3808">
        <v>81818</v>
      </c>
    </row>
    <row r="3809" spans="1:11">
      <c r="A3809" t="s">
        <v>209</v>
      </c>
      <c r="B3809" t="s">
        <v>1</v>
      </c>
      <c r="C3809">
        <v>1989</v>
      </c>
      <c r="D3809">
        <v>0</v>
      </c>
      <c r="E3809">
        <v>9.58</v>
      </c>
      <c r="F3809">
        <v>37614</v>
      </c>
      <c r="G3809">
        <v>21992</v>
      </c>
      <c r="H3809">
        <v>13673</v>
      </c>
      <c r="I3809">
        <v>74</v>
      </c>
      <c r="J3809">
        <v>8484</v>
      </c>
      <c r="K3809">
        <v>81837</v>
      </c>
    </row>
    <row r="3810" spans="1:11">
      <c r="A3810" t="s">
        <v>209</v>
      </c>
      <c r="B3810" t="s">
        <v>1</v>
      </c>
      <c r="C3810">
        <v>1990</v>
      </c>
      <c r="D3810">
        <v>0</v>
      </c>
      <c r="E3810">
        <v>7.69</v>
      </c>
      <c r="F3810">
        <v>37011</v>
      </c>
      <c r="G3810">
        <v>20991</v>
      </c>
      <c r="H3810">
        <v>13700</v>
      </c>
      <c r="I3810">
        <v>74</v>
      </c>
      <c r="J3810">
        <v>8779</v>
      </c>
      <c r="K3810">
        <v>80555</v>
      </c>
    </row>
    <row r="3811" spans="1:11">
      <c r="A3811" t="s">
        <v>209</v>
      </c>
      <c r="B3811" t="s">
        <v>1</v>
      </c>
      <c r="C3811">
        <v>1991</v>
      </c>
      <c r="D3811">
        <v>0</v>
      </c>
      <c r="E3811">
        <v>8.26</v>
      </c>
      <c r="F3811">
        <v>40385</v>
      </c>
      <c r="G3811">
        <v>18208</v>
      </c>
      <c r="H3811">
        <v>14777</v>
      </c>
      <c r="I3811">
        <v>83</v>
      </c>
      <c r="J3811">
        <v>9312</v>
      </c>
      <c r="K3811">
        <v>82765</v>
      </c>
    </row>
    <row r="3812" spans="1:11">
      <c r="A3812" t="s">
        <v>209</v>
      </c>
      <c r="B3812" t="s">
        <v>1</v>
      </c>
      <c r="C3812">
        <v>1992</v>
      </c>
      <c r="D3812">
        <v>0</v>
      </c>
      <c r="E3812">
        <v>10.44</v>
      </c>
      <c r="F3812">
        <v>37873</v>
      </c>
      <c r="G3812">
        <v>14539</v>
      </c>
      <c r="H3812">
        <v>10933</v>
      </c>
      <c r="I3812">
        <v>92</v>
      </c>
      <c r="J3812">
        <v>9820</v>
      </c>
      <c r="K3812">
        <v>73257</v>
      </c>
    </row>
    <row r="3813" spans="1:11">
      <c r="A3813" t="s">
        <v>209</v>
      </c>
      <c r="B3813" t="s">
        <v>1</v>
      </c>
      <c r="C3813">
        <v>1993</v>
      </c>
      <c r="D3813">
        <v>0</v>
      </c>
      <c r="E3813">
        <v>9.2200000000000006</v>
      </c>
      <c r="F3813">
        <v>43368</v>
      </c>
      <c r="G3813">
        <v>14993</v>
      </c>
      <c r="H3813">
        <v>10679</v>
      </c>
      <c r="I3813">
        <v>94</v>
      </c>
      <c r="J3813">
        <v>7775</v>
      </c>
      <c r="K3813">
        <v>76909</v>
      </c>
    </row>
    <row r="3814" spans="1:11">
      <c r="A3814" t="s">
        <v>209</v>
      </c>
      <c r="B3814" t="s">
        <v>1</v>
      </c>
      <c r="C3814">
        <v>1994</v>
      </c>
      <c r="D3814">
        <v>0</v>
      </c>
      <c r="E3814">
        <v>6.36</v>
      </c>
      <c r="F3814">
        <v>42584</v>
      </c>
      <c r="G3814">
        <v>14905</v>
      </c>
      <c r="H3814">
        <v>9845</v>
      </c>
      <c r="I3814">
        <v>90</v>
      </c>
      <c r="J3814">
        <v>10609</v>
      </c>
      <c r="K3814">
        <v>78033</v>
      </c>
    </row>
    <row r="3815" spans="1:11">
      <c r="A3815" t="s">
        <v>209</v>
      </c>
      <c r="B3815" t="s">
        <v>1</v>
      </c>
      <c r="C3815">
        <v>1995</v>
      </c>
      <c r="D3815">
        <v>0</v>
      </c>
      <c r="E3815">
        <v>9.02</v>
      </c>
      <c r="F3815">
        <v>42607</v>
      </c>
      <c r="G3815">
        <v>13631</v>
      </c>
      <c r="H3815">
        <v>9998</v>
      </c>
      <c r="I3815">
        <v>87</v>
      </c>
      <c r="J3815">
        <v>7088</v>
      </c>
      <c r="K3815">
        <v>73411</v>
      </c>
    </row>
    <row r="3816" spans="1:11">
      <c r="A3816" t="s">
        <v>209</v>
      </c>
      <c r="B3816" t="s">
        <v>1</v>
      </c>
      <c r="C3816">
        <v>1996</v>
      </c>
      <c r="D3816">
        <v>0</v>
      </c>
      <c r="E3816">
        <v>8.18</v>
      </c>
      <c r="F3816">
        <v>45785</v>
      </c>
      <c r="G3816">
        <v>13481</v>
      </c>
      <c r="H3816">
        <v>11751</v>
      </c>
      <c r="I3816">
        <v>82</v>
      </c>
      <c r="J3816">
        <v>8204</v>
      </c>
      <c r="K3816">
        <v>79303</v>
      </c>
    </row>
    <row r="3817" spans="1:11">
      <c r="A3817" t="s">
        <v>209</v>
      </c>
      <c r="B3817" t="s">
        <v>1</v>
      </c>
      <c r="C3817">
        <v>1997</v>
      </c>
      <c r="D3817">
        <v>0</v>
      </c>
      <c r="E3817">
        <v>5.87</v>
      </c>
      <c r="F3817">
        <v>45555</v>
      </c>
      <c r="G3817">
        <v>14039</v>
      </c>
      <c r="H3817">
        <v>11391</v>
      </c>
      <c r="I3817">
        <v>76</v>
      </c>
      <c r="J3817">
        <v>8149</v>
      </c>
      <c r="K3817">
        <v>79210</v>
      </c>
    </row>
    <row r="3818" spans="1:11">
      <c r="A3818" t="s">
        <v>209</v>
      </c>
      <c r="B3818" t="s">
        <v>1</v>
      </c>
      <c r="C3818">
        <v>1998</v>
      </c>
      <c r="D3818">
        <v>0</v>
      </c>
      <c r="E3818">
        <v>8.23</v>
      </c>
      <c r="F3818">
        <v>45387</v>
      </c>
      <c r="G3818">
        <v>15497</v>
      </c>
      <c r="H3818">
        <v>10910</v>
      </c>
      <c r="I3818">
        <v>85</v>
      </c>
      <c r="J3818">
        <v>7694</v>
      </c>
      <c r="K3818">
        <v>79573</v>
      </c>
    </row>
    <row r="3819" spans="1:11">
      <c r="A3819" t="s">
        <v>209</v>
      </c>
      <c r="B3819" t="s">
        <v>1</v>
      </c>
      <c r="C3819">
        <v>1999</v>
      </c>
      <c r="D3819">
        <v>0</v>
      </c>
      <c r="E3819">
        <v>7.36</v>
      </c>
      <c r="F3819">
        <v>45276</v>
      </c>
      <c r="G3819">
        <v>16684</v>
      </c>
      <c r="H3819">
        <v>11500</v>
      </c>
      <c r="I3819">
        <v>97</v>
      </c>
      <c r="J3819">
        <v>12765</v>
      </c>
      <c r="K3819">
        <v>86322</v>
      </c>
    </row>
    <row r="3820" spans="1:11">
      <c r="A3820" t="s">
        <v>209</v>
      </c>
      <c r="B3820" t="s">
        <v>1</v>
      </c>
      <c r="C3820">
        <v>2000</v>
      </c>
      <c r="D3820">
        <v>0</v>
      </c>
      <c r="E3820">
        <v>10.19</v>
      </c>
      <c r="F3820">
        <v>46352</v>
      </c>
      <c r="G3820">
        <v>16093</v>
      </c>
      <c r="H3820">
        <v>12301</v>
      </c>
      <c r="I3820">
        <v>97</v>
      </c>
      <c r="J3820">
        <v>12734</v>
      </c>
      <c r="K3820">
        <v>87577</v>
      </c>
    </row>
    <row r="3821" spans="1:11">
      <c r="A3821" t="s">
        <v>209</v>
      </c>
      <c r="B3821" t="s">
        <v>1</v>
      </c>
      <c r="C3821">
        <v>2001</v>
      </c>
      <c r="D3821">
        <v>0</v>
      </c>
      <c r="E3821">
        <v>4.6399999999999997</v>
      </c>
      <c r="F3821">
        <v>45324</v>
      </c>
      <c r="G3821">
        <v>14329</v>
      </c>
      <c r="H3821">
        <v>13682</v>
      </c>
      <c r="I3821">
        <v>0</v>
      </c>
      <c r="J3821">
        <v>13290</v>
      </c>
      <c r="K3821">
        <v>86625</v>
      </c>
    </row>
    <row r="3822" spans="1:11">
      <c r="A3822" t="s">
        <v>209</v>
      </c>
      <c r="B3822" t="s">
        <v>1</v>
      </c>
      <c r="C3822">
        <v>2002</v>
      </c>
      <c r="D3822">
        <v>0</v>
      </c>
      <c r="E3822">
        <v>8.7899999999999991</v>
      </c>
      <c r="F3822">
        <v>45314</v>
      </c>
      <c r="G3822">
        <v>13936</v>
      </c>
      <c r="H3822">
        <v>15635</v>
      </c>
      <c r="I3822">
        <v>0</v>
      </c>
      <c r="J3822">
        <v>15015</v>
      </c>
      <c r="K3822">
        <v>89900</v>
      </c>
    </row>
    <row r="3823" spans="1:11">
      <c r="A3823" t="s">
        <v>209</v>
      </c>
      <c r="B3823" t="s">
        <v>1</v>
      </c>
      <c r="C3823">
        <v>2003</v>
      </c>
      <c r="D3823">
        <v>0</v>
      </c>
      <c r="E3823">
        <v>8.7100000000000009</v>
      </c>
      <c r="F3823">
        <v>44169</v>
      </c>
      <c r="G3823">
        <v>27487</v>
      </c>
      <c r="H3823">
        <v>15476</v>
      </c>
      <c r="I3823">
        <v>0</v>
      </c>
      <c r="J3823">
        <v>0</v>
      </c>
      <c r="K3823">
        <v>87132</v>
      </c>
    </row>
    <row r="3824" spans="1:11">
      <c r="A3824" t="s">
        <v>209</v>
      </c>
      <c r="B3824" t="s">
        <v>1</v>
      </c>
      <c r="C3824">
        <v>2004</v>
      </c>
      <c r="D3824">
        <v>0</v>
      </c>
      <c r="E3824">
        <v>7.62</v>
      </c>
      <c r="F3824">
        <v>48298</v>
      </c>
      <c r="G3824">
        <v>14581</v>
      </c>
      <c r="H3824">
        <v>25904</v>
      </c>
      <c r="I3824">
        <v>0</v>
      </c>
      <c r="J3824">
        <v>0</v>
      </c>
      <c r="K3824">
        <v>88783</v>
      </c>
    </row>
    <row r="3825" spans="1:11">
      <c r="A3825" t="s">
        <v>209</v>
      </c>
      <c r="B3825" t="s">
        <v>1</v>
      </c>
      <c r="C3825">
        <v>2005</v>
      </c>
      <c r="D3825">
        <v>0</v>
      </c>
      <c r="E3825">
        <v>10.24</v>
      </c>
      <c r="F3825">
        <v>46912</v>
      </c>
      <c r="G3825">
        <v>15281</v>
      </c>
      <c r="H3825">
        <v>26592</v>
      </c>
      <c r="I3825">
        <v>0</v>
      </c>
      <c r="J3825">
        <v>0</v>
      </c>
      <c r="K3825">
        <v>88785</v>
      </c>
    </row>
    <row r="3826" spans="1:11">
      <c r="A3826" t="s">
        <v>209</v>
      </c>
      <c r="B3826" t="s">
        <v>1</v>
      </c>
      <c r="C3826">
        <v>2006</v>
      </c>
      <c r="D3826">
        <v>0</v>
      </c>
      <c r="E3826">
        <v>8.8000000000000007</v>
      </c>
      <c r="F3826">
        <v>49952</v>
      </c>
      <c r="G3826">
        <v>16497</v>
      </c>
      <c r="H3826">
        <v>26092</v>
      </c>
      <c r="I3826">
        <v>0</v>
      </c>
      <c r="J3826">
        <v>0</v>
      </c>
      <c r="K3826">
        <v>92541</v>
      </c>
    </row>
    <row r="3827" spans="1:11">
      <c r="A3827" t="s">
        <v>210</v>
      </c>
      <c r="B3827" t="s">
        <v>1</v>
      </c>
      <c r="C3827">
        <v>1993</v>
      </c>
      <c r="D3827">
        <v>0</v>
      </c>
      <c r="E3827">
        <v>8.39</v>
      </c>
      <c r="F3827">
        <v>17115</v>
      </c>
      <c r="G3827">
        <v>5209</v>
      </c>
      <c r="H3827">
        <v>236</v>
      </c>
      <c r="I3827">
        <v>38</v>
      </c>
      <c r="J3827">
        <v>1799</v>
      </c>
      <c r="K3827">
        <v>24397</v>
      </c>
    </row>
    <row r="3828" spans="1:11">
      <c r="A3828" t="s">
        <v>210</v>
      </c>
      <c r="B3828" t="s">
        <v>1</v>
      </c>
      <c r="C3828">
        <v>1994</v>
      </c>
      <c r="D3828">
        <v>0</v>
      </c>
      <c r="E3828">
        <v>6.77</v>
      </c>
      <c r="F3828">
        <v>20273</v>
      </c>
      <c r="G3828">
        <v>6950</v>
      </c>
      <c r="H3828">
        <v>226</v>
      </c>
      <c r="I3828">
        <v>0</v>
      </c>
      <c r="J3828">
        <v>0</v>
      </c>
      <c r="K3828">
        <v>27449</v>
      </c>
    </row>
    <row r="3829" spans="1:11">
      <c r="A3829" t="s">
        <v>210</v>
      </c>
      <c r="B3829" t="s">
        <v>1</v>
      </c>
      <c r="C3829">
        <v>1995</v>
      </c>
      <c r="D3829">
        <v>0</v>
      </c>
      <c r="E3829">
        <v>0</v>
      </c>
      <c r="F3829">
        <v>19752</v>
      </c>
      <c r="G3829">
        <v>5097</v>
      </c>
      <c r="H3829">
        <v>227</v>
      </c>
      <c r="I3829">
        <v>0</v>
      </c>
      <c r="J3829">
        <v>1757</v>
      </c>
      <c r="K3829">
        <v>26833</v>
      </c>
    </row>
    <row r="3830" spans="1:11">
      <c r="A3830" t="s">
        <v>210</v>
      </c>
      <c r="B3830" t="s">
        <v>1</v>
      </c>
      <c r="C3830">
        <v>1996</v>
      </c>
      <c r="D3830">
        <v>0</v>
      </c>
      <c r="E3830">
        <v>0</v>
      </c>
      <c r="F3830">
        <v>22406</v>
      </c>
      <c r="G3830">
        <v>5319</v>
      </c>
      <c r="H3830">
        <v>265</v>
      </c>
      <c r="I3830">
        <v>0</v>
      </c>
      <c r="J3830">
        <v>2401</v>
      </c>
      <c r="K3830">
        <v>30391</v>
      </c>
    </row>
    <row r="3831" spans="1:11">
      <c r="A3831" t="s">
        <v>210</v>
      </c>
      <c r="B3831" t="s">
        <v>1</v>
      </c>
      <c r="C3831">
        <v>1997</v>
      </c>
      <c r="D3831">
        <v>0</v>
      </c>
      <c r="E3831">
        <v>0</v>
      </c>
      <c r="F3831">
        <v>23264</v>
      </c>
      <c r="G3831">
        <v>6998</v>
      </c>
      <c r="H3831">
        <v>299</v>
      </c>
      <c r="I3831">
        <v>0</v>
      </c>
      <c r="J3831">
        <v>2282</v>
      </c>
      <c r="K3831">
        <v>32843</v>
      </c>
    </row>
    <row r="3832" spans="1:11">
      <c r="A3832" t="s">
        <v>210</v>
      </c>
      <c r="B3832" t="s">
        <v>1</v>
      </c>
      <c r="C3832">
        <v>1998</v>
      </c>
      <c r="D3832">
        <v>0</v>
      </c>
      <c r="E3832">
        <v>0</v>
      </c>
      <c r="F3832">
        <v>23586</v>
      </c>
      <c r="G3832">
        <v>8481</v>
      </c>
      <c r="H3832">
        <v>326</v>
      </c>
      <c r="I3832">
        <v>0</v>
      </c>
      <c r="J3832">
        <v>2375</v>
      </c>
      <c r="K3832">
        <v>34768</v>
      </c>
    </row>
    <row r="3833" spans="1:11">
      <c r="A3833" t="s">
        <v>210</v>
      </c>
      <c r="B3833" t="s">
        <v>1</v>
      </c>
      <c r="C3833">
        <v>1999</v>
      </c>
      <c r="D3833">
        <v>0</v>
      </c>
      <c r="E3833">
        <v>0</v>
      </c>
      <c r="F3833">
        <v>24769</v>
      </c>
      <c r="G3833">
        <v>9939</v>
      </c>
      <c r="H3833">
        <v>236</v>
      </c>
      <c r="I3833">
        <v>0</v>
      </c>
      <c r="J3833">
        <v>2492</v>
      </c>
      <c r="K3833">
        <v>37436</v>
      </c>
    </row>
    <row r="3834" spans="1:11">
      <c r="A3834" t="s">
        <v>210</v>
      </c>
      <c r="B3834" t="s">
        <v>1</v>
      </c>
      <c r="C3834">
        <v>2000</v>
      </c>
      <c r="D3834">
        <v>0</v>
      </c>
      <c r="E3834">
        <v>0</v>
      </c>
      <c r="F3834">
        <v>24795</v>
      </c>
      <c r="G3834">
        <v>13126</v>
      </c>
      <c r="H3834">
        <v>249</v>
      </c>
      <c r="I3834">
        <v>0</v>
      </c>
      <c r="J3834">
        <v>5806</v>
      </c>
      <c r="K3834">
        <v>43976</v>
      </c>
    </row>
    <row r="3835" spans="1:11">
      <c r="A3835" t="s">
        <v>210</v>
      </c>
      <c r="B3835" t="s">
        <v>1</v>
      </c>
      <c r="C3835">
        <v>2001</v>
      </c>
      <c r="D3835">
        <v>0</v>
      </c>
      <c r="E3835">
        <v>0</v>
      </c>
      <c r="F3835">
        <v>34013</v>
      </c>
      <c r="G3835">
        <v>20798</v>
      </c>
      <c r="H3835">
        <v>244</v>
      </c>
      <c r="I3835">
        <v>0</v>
      </c>
      <c r="J3835">
        <v>5844</v>
      </c>
      <c r="K3835">
        <v>60899</v>
      </c>
    </row>
    <row r="3836" spans="1:11">
      <c r="A3836" t="s">
        <v>210</v>
      </c>
      <c r="B3836" t="s">
        <v>1</v>
      </c>
      <c r="C3836">
        <v>2002</v>
      </c>
      <c r="D3836">
        <v>0</v>
      </c>
      <c r="E3836">
        <v>0</v>
      </c>
      <c r="F3836">
        <v>32592</v>
      </c>
      <c r="G3836">
        <v>22839</v>
      </c>
      <c r="H3836">
        <v>240</v>
      </c>
      <c r="I3836">
        <v>0</v>
      </c>
      <c r="J3836">
        <v>5359</v>
      </c>
      <c r="K3836">
        <v>61030</v>
      </c>
    </row>
    <row r="3837" spans="1:11">
      <c r="A3837" t="s">
        <v>210</v>
      </c>
      <c r="B3837" t="s">
        <v>1</v>
      </c>
      <c r="C3837">
        <v>2003</v>
      </c>
      <c r="D3837">
        <v>0</v>
      </c>
      <c r="E3837">
        <v>0</v>
      </c>
      <c r="F3837">
        <v>32676</v>
      </c>
      <c r="G3837">
        <v>28099</v>
      </c>
      <c r="H3837">
        <v>230</v>
      </c>
      <c r="I3837">
        <v>0</v>
      </c>
      <c r="J3837">
        <v>0</v>
      </c>
      <c r="K3837">
        <v>61005</v>
      </c>
    </row>
    <row r="3838" spans="1:11">
      <c r="A3838" t="s">
        <v>210</v>
      </c>
      <c r="B3838" t="s">
        <v>1</v>
      </c>
      <c r="C3838">
        <v>2004</v>
      </c>
      <c r="D3838">
        <v>0</v>
      </c>
      <c r="E3838">
        <v>0</v>
      </c>
      <c r="F3838">
        <v>32827</v>
      </c>
      <c r="G3838">
        <v>24974</v>
      </c>
      <c r="H3838">
        <v>234</v>
      </c>
      <c r="I3838">
        <v>0</v>
      </c>
      <c r="J3838">
        <v>0</v>
      </c>
      <c r="K3838">
        <v>58035</v>
      </c>
    </row>
    <row r="3839" spans="1:11">
      <c r="A3839" t="s">
        <v>210</v>
      </c>
      <c r="B3839" t="s">
        <v>1</v>
      </c>
      <c r="C3839">
        <v>2005</v>
      </c>
      <c r="D3839">
        <v>0</v>
      </c>
      <c r="E3839">
        <v>0</v>
      </c>
      <c r="F3839">
        <v>39689</v>
      </c>
      <c r="G3839">
        <v>28448</v>
      </c>
      <c r="H3839">
        <v>269</v>
      </c>
      <c r="I3839">
        <v>0</v>
      </c>
      <c r="J3839">
        <v>0</v>
      </c>
      <c r="K3839">
        <v>68406</v>
      </c>
    </row>
    <row r="3840" spans="1:11">
      <c r="A3840" t="s">
        <v>210</v>
      </c>
      <c r="B3840" t="s">
        <v>1</v>
      </c>
      <c r="C3840">
        <v>2006</v>
      </c>
      <c r="D3840">
        <v>0</v>
      </c>
      <c r="E3840">
        <v>0</v>
      </c>
      <c r="F3840">
        <v>46996</v>
      </c>
      <c r="G3840">
        <v>28247</v>
      </c>
      <c r="H3840">
        <v>320</v>
      </c>
      <c r="I3840">
        <v>0</v>
      </c>
      <c r="J3840">
        <v>0</v>
      </c>
      <c r="K3840">
        <v>75563</v>
      </c>
    </row>
    <row r="3841" spans="1:11">
      <c r="A3841" t="s">
        <v>211</v>
      </c>
      <c r="B3841" t="s">
        <v>1</v>
      </c>
      <c r="C3841">
        <v>1988</v>
      </c>
      <c r="D3841">
        <v>0</v>
      </c>
      <c r="E3841">
        <v>8.7200000000000006</v>
      </c>
      <c r="F3841">
        <v>8872</v>
      </c>
      <c r="G3841">
        <v>4085</v>
      </c>
      <c r="H3841">
        <v>0</v>
      </c>
      <c r="I3841">
        <v>0</v>
      </c>
      <c r="J3841">
        <v>0</v>
      </c>
      <c r="K3841">
        <v>12957</v>
      </c>
    </row>
    <row r="3842" spans="1:11">
      <c r="A3842" t="s">
        <v>211</v>
      </c>
      <c r="B3842" t="s">
        <v>1</v>
      </c>
      <c r="C3842">
        <v>1989</v>
      </c>
      <c r="D3842">
        <v>0</v>
      </c>
      <c r="E3842">
        <v>7.76</v>
      </c>
      <c r="F3842">
        <v>9600</v>
      </c>
      <c r="G3842">
        <v>3800</v>
      </c>
      <c r="H3842">
        <v>0</v>
      </c>
      <c r="I3842">
        <v>0</v>
      </c>
      <c r="J3842">
        <v>0</v>
      </c>
      <c r="K3842">
        <v>13400</v>
      </c>
    </row>
    <row r="3843" spans="1:11">
      <c r="A3843" t="s">
        <v>211</v>
      </c>
      <c r="B3843" t="s">
        <v>1</v>
      </c>
      <c r="C3843">
        <v>1990</v>
      </c>
      <c r="D3843">
        <v>0</v>
      </c>
      <c r="E3843">
        <v>6.25</v>
      </c>
      <c r="F3843">
        <v>10000</v>
      </c>
      <c r="G3843">
        <v>4000</v>
      </c>
      <c r="H3843">
        <v>0</v>
      </c>
      <c r="I3843">
        <v>0</v>
      </c>
      <c r="J3843">
        <v>0</v>
      </c>
      <c r="K3843">
        <v>14000</v>
      </c>
    </row>
    <row r="3844" spans="1:11">
      <c r="A3844" t="s">
        <v>211</v>
      </c>
      <c r="B3844" t="s">
        <v>1</v>
      </c>
      <c r="C3844">
        <v>1991</v>
      </c>
      <c r="D3844">
        <v>0</v>
      </c>
      <c r="E3844">
        <v>1.79</v>
      </c>
      <c r="F3844">
        <v>12388</v>
      </c>
      <c r="G3844">
        <v>2210</v>
      </c>
      <c r="H3844">
        <v>0</v>
      </c>
      <c r="I3844">
        <v>0</v>
      </c>
      <c r="J3844">
        <v>0</v>
      </c>
      <c r="K3844">
        <v>14598</v>
      </c>
    </row>
    <row r="3845" spans="1:11">
      <c r="A3845" t="s">
        <v>211</v>
      </c>
      <c r="B3845" t="s">
        <v>1</v>
      </c>
      <c r="C3845">
        <v>1992</v>
      </c>
      <c r="D3845">
        <v>0</v>
      </c>
      <c r="E3845">
        <v>0.92</v>
      </c>
      <c r="F3845">
        <v>11480</v>
      </c>
      <c r="G3845">
        <v>3610</v>
      </c>
      <c r="H3845">
        <v>0</v>
      </c>
      <c r="I3845">
        <v>0</v>
      </c>
      <c r="J3845">
        <v>0</v>
      </c>
      <c r="K3845">
        <v>15090</v>
      </c>
    </row>
    <row r="3846" spans="1:11">
      <c r="A3846" t="s">
        <v>211</v>
      </c>
      <c r="B3846" t="s">
        <v>1</v>
      </c>
      <c r="C3846">
        <v>1993</v>
      </c>
      <c r="D3846">
        <v>0</v>
      </c>
      <c r="E3846">
        <v>4.92</v>
      </c>
      <c r="F3846">
        <v>13495</v>
      </c>
      <c r="G3846">
        <v>2435</v>
      </c>
      <c r="H3846">
        <v>0</v>
      </c>
      <c r="I3846">
        <v>0</v>
      </c>
      <c r="J3846">
        <v>0</v>
      </c>
      <c r="K3846">
        <v>15930</v>
      </c>
    </row>
    <row r="3847" spans="1:11">
      <c r="A3847" t="s">
        <v>211</v>
      </c>
      <c r="B3847" t="s">
        <v>1</v>
      </c>
      <c r="C3847">
        <v>1994</v>
      </c>
      <c r="D3847">
        <v>0</v>
      </c>
      <c r="E3847">
        <v>4.16</v>
      </c>
      <c r="F3847">
        <v>13408</v>
      </c>
      <c r="G3847">
        <v>2165</v>
      </c>
      <c r="H3847">
        <v>0</v>
      </c>
      <c r="I3847">
        <v>0</v>
      </c>
      <c r="J3847">
        <v>0</v>
      </c>
      <c r="K3847">
        <v>15573</v>
      </c>
    </row>
    <row r="3848" spans="1:11">
      <c r="A3848" t="s">
        <v>211</v>
      </c>
      <c r="B3848" t="s">
        <v>1</v>
      </c>
      <c r="C3848">
        <v>1995</v>
      </c>
      <c r="D3848">
        <v>0</v>
      </c>
      <c r="E3848">
        <v>8.73</v>
      </c>
      <c r="F3848">
        <v>13639</v>
      </c>
      <c r="G3848">
        <v>2245</v>
      </c>
      <c r="H3848">
        <v>0</v>
      </c>
      <c r="I3848">
        <v>0</v>
      </c>
      <c r="J3848">
        <v>0</v>
      </c>
      <c r="K3848">
        <v>15884</v>
      </c>
    </row>
    <row r="3849" spans="1:11">
      <c r="A3849" t="s">
        <v>211</v>
      </c>
      <c r="B3849" t="s">
        <v>1</v>
      </c>
      <c r="C3849">
        <v>1996</v>
      </c>
      <c r="D3849">
        <v>0</v>
      </c>
      <c r="E3849">
        <v>6.96</v>
      </c>
      <c r="F3849">
        <v>15516</v>
      </c>
      <c r="G3849">
        <v>2331</v>
      </c>
      <c r="H3849">
        <v>0</v>
      </c>
      <c r="I3849">
        <v>0</v>
      </c>
      <c r="J3849">
        <v>0</v>
      </c>
      <c r="K3849">
        <v>17847</v>
      </c>
    </row>
    <row r="3850" spans="1:11">
      <c r="A3850" t="s">
        <v>211</v>
      </c>
      <c r="B3850" t="s">
        <v>1</v>
      </c>
      <c r="C3850">
        <v>1997</v>
      </c>
      <c r="D3850">
        <v>0</v>
      </c>
      <c r="E3850">
        <v>15.93</v>
      </c>
      <c r="F3850">
        <v>10304</v>
      </c>
      <c r="G3850">
        <v>1445</v>
      </c>
      <c r="H3850">
        <v>0</v>
      </c>
      <c r="I3850">
        <v>0</v>
      </c>
      <c r="J3850">
        <v>0</v>
      </c>
      <c r="K3850">
        <v>11749</v>
      </c>
    </row>
    <row r="3851" spans="1:11">
      <c r="A3851" t="s">
        <v>212</v>
      </c>
      <c r="B3851" t="s">
        <v>1</v>
      </c>
      <c r="C3851">
        <v>1988</v>
      </c>
      <c r="D3851">
        <v>0</v>
      </c>
      <c r="E3851">
        <v>3</v>
      </c>
      <c r="F3851">
        <v>0</v>
      </c>
      <c r="G3851">
        <v>0</v>
      </c>
      <c r="H3851">
        <v>0</v>
      </c>
      <c r="I3851">
        <v>0</v>
      </c>
      <c r="J3851">
        <v>0</v>
      </c>
      <c r="K3851">
        <v>0</v>
      </c>
    </row>
    <row r="3852" spans="1:11">
      <c r="A3852" t="s">
        <v>212</v>
      </c>
      <c r="B3852" t="s">
        <v>1</v>
      </c>
      <c r="C3852">
        <v>1989</v>
      </c>
      <c r="D3852">
        <v>0</v>
      </c>
      <c r="E3852">
        <v>3</v>
      </c>
      <c r="F3852">
        <v>0</v>
      </c>
      <c r="G3852">
        <v>0</v>
      </c>
      <c r="H3852">
        <v>0</v>
      </c>
      <c r="I3852">
        <v>0</v>
      </c>
      <c r="J3852">
        <v>0</v>
      </c>
      <c r="K3852">
        <v>0</v>
      </c>
    </row>
    <row r="3853" spans="1:11">
      <c r="A3853" t="s">
        <v>212</v>
      </c>
      <c r="B3853" t="s">
        <v>1</v>
      </c>
      <c r="C3853">
        <v>1990</v>
      </c>
      <c r="D3853">
        <v>0</v>
      </c>
      <c r="E3853">
        <v>3</v>
      </c>
      <c r="F3853">
        <v>0</v>
      </c>
      <c r="G3853">
        <v>0</v>
      </c>
      <c r="H3853">
        <v>0</v>
      </c>
      <c r="I3853">
        <v>0</v>
      </c>
      <c r="J3853">
        <v>0</v>
      </c>
      <c r="K3853">
        <v>0</v>
      </c>
    </row>
    <row r="3854" spans="1:11">
      <c r="A3854" t="s">
        <v>212</v>
      </c>
      <c r="B3854" t="s">
        <v>1</v>
      </c>
      <c r="C3854">
        <v>1991</v>
      </c>
      <c r="D3854">
        <v>0</v>
      </c>
      <c r="E3854">
        <v>4.13</v>
      </c>
      <c r="F3854">
        <v>0</v>
      </c>
      <c r="G3854">
        <v>0</v>
      </c>
      <c r="H3854">
        <v>0</v>
      </c>
      <c r="I3854">
        <v>0</v>
      </c>
      <c r="J3854">
        <v>0</v>
      </c>
      <c r="K3854">
        <v>0</v>
      </c>
    </row>
    <row r="3855" spans="1:11">
      <c r="A3855" t="s">
        <v>212</v>
      </c>
      <c r="B3855" t="s">
        <v>1</v>
      </c>
      <c r="C3855">
        <v>1992</v>
      </c>
      <c r="D3855">
        <v>0</v>
      </c>
      <c r="E3855">
        <v>3</v>
      </c>
      <c r="F3855">
        <v>0</v>
      </c>
      <c r="G3855">
        <v>0</v>
      </c>
      <c r="H3855">
        <v>0</v>
      </c>
      <c r="I3855">
        <v>0</v>
      </c>
      <c r="J3855">
        <v>0</v>
      </c>
      <c r="K3855">
        <v>0</v>
      </c>
    </row>
    <row r="3856" spans="1:11">
      <c r="A3856" t="s">
        <v>213</v>
      </c>
      <c r="B3856" t="s">
        <v>1</v>
      </c>
      <c r="C3856">
        <v>1988</v>
      </c>
      <c r="D3856">
        <v>0</v>
      </c>
      <c r="E3856">
        <v>0</v>
      </c>
      <c r="F3856">
        <v>38394</v>
      </c>
      <c r="G3856">
        <v>0</v>
      </c>
      <c r="H3856">
        <v>0</v>
      </c>
      <c r="I3856">
        <v>0</v>
      </c>
      <c r="J3856">
        <v>0</v>
      </c>
      <c r="K3856">
        <v>38394</v>
      </c>
    </row>
    <row r="3857" spans="1:11">
      <c r="A3857" t="s">
        <v>213</v>
      </c>
      <c r="B3857" t="s">
        <v>1</v>
      </c>
      <c r="C3857">
        <v>1989</v>
      </c>
      <c r="D3857">
        <v>0</v>
      </c>
      <c r="E3857">
        <v>0</v>
      </c>
      <c r="F3857">
        <v>40403</v>
      </c>
      <c r="G3857">
        <v>0</v>
      </c>
      <c r="H3857">
        <v>0</v>
      </c>
      <c r="I3857">
        <v>0</v>
      </c>
      <c r="J3857">
        <v>0</v>
      </c>
      <c r="K3857">
        <v>40403</v>
      </c>
    </row>
    <row r="3858" spans="1:11">
      <c r="A3858" t="s">
        <v>213</v>
      </c>
      <c r="B3858" t="s">
        <v>1</v>
      </c>
      <c r="C3858">
        <v>1990</v>
      </c>
      <c r="D3858">
        <v>0</v>
      </c>
      <c r="E3858">
        <v>0</v>
      </c>
      <c r="F3858">
        <v>42161</v>
      </c>
      <c r="G3858">
        <v>0</v>
      </c>
      <c r="H3858">
        <v>0</v>
      </c>
      <c r="I3858">
        <v>0</v>
      </c>
      <c r="J3858">
        <v>0</v>
      </c>
      <c r="K3858">
        <v>42161</v>
      </c>
    </row>
    <row r="3859" spans="1:11">
      <c r="A3859" t="s">
        <v>213</v>
      </c>
      <c r="B3859" t="s">
        <v>1</v>
      </c>
      <c r="C3859">
        <v>1991</v>
      </c>
      <c r="D3859">
        <v>0</v>
      </c>
      <c r="E3859">
        <v>0</v>
      </c>
      <c r="F3859">
        <v>43324</v>
      </c>
      <c r="G3859">
        <v>0</v>
      </c>
      <c r="H3859">
        <v>0</v>
      </c>
      <c r="I3859">
        <v>0</v>
      </c>
      <c r="J3859">
        <v>0</v>
      </c>
      <c r="K3859">
        <v>43324</v>
      </c>
    </row>
    <row r="3860" spans="1:11">
      <c r="A3860" t="s">
        <v>213</v>
      </c>
      <c r="B3860" t="s">
        <v>1</v>
      </c>
      <c r="C3860">
        <v>1992</v>
      </c>
      <c r="D3860">
        <v>0</v>
      </c>
      <c r="E3860">
        <v>0</v>
      </c>
      <c r="F3860">
        <v>23508</v>
      </c>
      <c r="G3860">
        <v>20091</v>
      </c>
      <c r="H3860">
        <v>0</v>
      </c>
      <c r="I3860">
        <v>0</v>
      </c>
      <c r="J3860">
        <v>0</v>
      </c>
      <c r="K3860">
        <v>43599</v>
      </c>
    </row>
    <row r="3861" spans="1:11">
      <c r="A3861" t="s">
        <v>213</v>
      </c>
      <c r="B3861" t="s">
        <v>1</v>
      </c>
      <c r="C3861">
        <v>1993</v>
      </c>
      <c r="D3861">
        <v>0</v>
      </c>
      <c r="E3861">
        <v>0</v>
      </c>
      <c r="F3861">
        <v>23585</v>
      </c>
      <c r="G3861">
        <v>20090</v>
      </c>
      <c r="H3861">
        <v>0</v>
      </c>
      <c r="I3861">
        <v>0</v>
      </c>
      <c r="J3861">
        <v>0</v>
      </c>
      <c r="K3861">
        <v>43675</v>
      </c>
    </row>
    <row r="3862" spans="1:11">
      <c r="A3862" t="s">
        <v>213</v>
      </c>
      <c r="B3862" t="s">
        <v>1</v>
      </c>
      <c r="C3862">
        <v>1994</v>
      </c>
      <c r="D3862">
        <v>0</v>
      </c>
      <c r="E3862">
        <v>0</v>
      </c>
      <c r="F3862">
        <v>23977</v>
      </c>
      <c r="G3862">
        <v>20425</v>
      </c>
      <c r="H3862">
        <v>0</v>
      </c>
      <c r="I3862">
        <v>0</v>
      </c>
      <c r="J3862">
        <v>0</v>
      </c>
      <c r="K3862">
        <v>44402</v>
      </c>
    </row>
    <row r="3863" spans="1:11">
      <c r="A3863" t="s">
        <v>213</v>
      </c>
      <c r="B3863" t="s">
        <v>1</v>
      </c>
      <c r="C3863">
        <v>1995</v>
      </c>
      <c r="D3863">
        <v>0</v>
      </c>
      <c r="E3863">
        <v>5.62</v>
      </c>
      <c r="F3863">
        <v>23984</v>
      </c>
      <c r="G3863">
        <v>20430</v>
      </c>
      <c r="H3863">
        <v>0</v>
      </c>
      <c r="I3863">
        <v>0</v>
      </c>
      <c r="J3863">
        <v>0</v>
      </c>
      <c r="K3863">
        <v>44414</v>
      </c>
    </row>
    <row r="3864" spans="1:11">
      <c r="A3864" t="s">
        <v>213</v>
      </c>
      <c r="B3864" t="s">
        <v>1</v>
      </c>
      <c r="C3864">
        <v>1996</v>
      </c>
      <c r="D3864">
        <v>0</v>
      </c>
      <c r="E3864">
        <v>0</v>
      </c>
      <c r="F3864">
        <v>24226</v>
      </c>
      <c r="G3864">
        <v>22351</v>
      </c>
      <c r="H3864">
        <v>0</v>
      </c>
      <c r="I3864">
        <v>0</v>
      </c>
      <c r="J3864">
        <v>0</v>
      </c>
      <c r="K3864">
        <v>46577</v>
      </c>
    </row>
    <row r="3865" spans="1:11">
      <c r="A3865" t="s">
        <v>213</v>
      </c>
      <c r="B3865" t="s">
        <v>1</v>
      </c>
      <c r="C3865">
        <v>1997</v>
      </c>
      <c r="D3865">
        <v>0</v>
      </c>
      <c r="E3865">
        <v>0</v>
      </c>
      <c r="F3865">
        <v>24100</v>
      </c>
      <c r="G3865">
        <v>22236</v>
      </c>
      <c r="H3865">
        <v>0</v>
      </c>
      <c r="I3865">
        <v>0</v>
      </c>
      <c r="J3865">
        <v>0</v>
      </c>
      <c r="K3865">
        <v>46336</v>
      </c>
    </row>
    <row r="3866" spans="1:11">
      <c r="A3866" t="s">
        <v>213</v>
      </c>
      <c r="B3866" t="s">
        <v>1</v>
      </c>
      <c r="C3866">
        <v>1998</v>
      </c>
      <c r="D3866">
        <v>0</v>
      </c>
      <c r="E3866">
        <v>10.6</v>
      </c>
      <c r="F3866">
        <v>21841</v>
      </c>
      <c r="G3866">
        <v>20152</v>
      </c>
      <c r="H3866">
        <v>0</v>
      </c>
      <c r="I3866">
        <v>0</v>
      </c>
      <c r="J3866">
        <v>0</v>
      </c>
      <c r="K3866">
        <v>41993</v>
      </c>
    </row>
    <row r="3867" spans="1:11">
      <c r="A3867" t="s">
        <v>213</v>
      </c>
      <c r="B3867" t="s">
        <v>1</v>
      </c>
      <c r="C3867">
        <v>1999</v>
      </c>
      <c r="D3867">
        <v>0</v>
      </c>
      <c r="E3867">
        <v>6.37</v>
      </c>
      <c r="F3867">
        <v>25787</v>
      </c>
      <c r="G3867">
        <v>18173</v>
      </c>
      <c r="H3867">
        <v>0</v>
      </c>
      <c r="I3867">
        <v>0</v>
      </c>
      <c r="J3867">
        <v>0</v>
      </c>
      <c r="K3867">
        <v>43960</v>
      </c>
    </row>
    <row r="3868" spans="1:11">
      <c r="A3868" t="s">
        <v>213</v>
      </c>
      <c r="B3868" t="s">
        <v>1</v>
      </c>
      <c r="C3868">
        <v>2000</v>
      </c>
      <c r="D3868">
        <v>0</v>
      </c>
      <c r="E3868">
        <v>11.94</v>
      </c>
      <c r="F3868">
        <v>26047</v>
      </c>
      <c r="G3868">
        <v>19190</v>
      </c>
      <c r="H3868">
        <v>0</v>
      </c>
      <c r="I3868">
        <v>0</v>
      </c>
      <c r="J3868">
        <v>0</v>
      </c>
      <c r="K3868">
        <v>45237</v>
      </c>
    </row>
    <row r="3869" spans="1:11">
      <c r="A3869" t="s">
        <v>213</v>
      </c>
      <c r="B3869" t="s">
        <v>1</v>
      </c>
      <c r="C3869">
        <v>2001</v>
      </c>
      <c r="D3869">
        <v>0</v>
      </c>
      <c r="E3869">
        <v>0</v>
      </c>
      <c r="F3869">
        <v>31409</v>
      </c>
      <c r="G3869">
        <v>20308</v>
      </c>
      <c r="H3869">
        <v>0</v>
      </c>
      <c r="I3869">
        <v>0</v>
      </c>
      <c r="J3869">
        <v>0</v>
      </c>
      <c r="K3869">
        <v>51717</v>
      </c>
    </row>
    <row r="3870" spans="1:11">
      <c r="A3870" t="s">
        <v>213</v>
      </c>
      <c r="B3870" t="s">
        <v>1</v>
      </c>
      <c r="C3870">
        <v>2002</v>
      </c>
      <c r="D3870">
        <v>0</v>
      </c>
      <c r="E3870">
        <v>0</v>
      </c>
      <c r="F3870">
        <v>31409</v>
      </c>
      <c r="G3870">
        <v>17977</v>
      </c>
      <c r="H3870">
        <v>0</v>
      </c>
      <c r="I3870">
        <v>0</v>
      </c>
      <c r="J3870">
        <v>0</v>
      </c>
      <c r="K3870">
        <v>49386</v>
      </c>
    </row>
    <row r="3871" spans="1:11">
      <c r="A3871" t="s">
        <v>213</v>
      </c>
      <c r="B3871" t="s">
        <v>1</v>
      </c>
      <c r="C3871">
        <v>2003</v>
      </c>
      <c r="D3871">
        <v>0</v>
      </c>
      <c r="E3871">
        <v>0</v>
      </c>
      <c r="F3871">
        <v>23401</v>
      </c>
      <c r="G3871">
        <v>20200</v>
      </c>
      <c r="H3871">
        <v>6080</v>
      </c>
      <c r="I3871">
        <v>0</v>
      </c>
      <c r="J3871">
        <v>0</v>
      </c>
      <c r="K3871">
        <v>49681</v>
      </c>
    </row>
    <row r="3872" spans="1:11">
      <c r="A3872" t="s">
        <v>213</v>
      </c>
      <c r="B3872" t="s">
        <v>1</v>
      </c>
      <c r="C3872">
        <v>2004</v>
      </c>
      <c r="D3872">
        <v>0</v>
      </c>
      <c r="E3872">
        <v>0</v>
      </c>
      <c r="F3872">
        <v>22700</v>
      </c>
      <c r="G3872">
        <v>20975</v>
      </c>
      <c r="H3872">
        <v>7500</v>
      </c>
      <c r="I3872">
        <v>0</v>
      </c>
      <c r="J3872">
        <v>0</v>
      </c>
      <c r="K3872">
        <v>51175</v>
      </c>
    </row>
    <row r="3873" spans="1:11">
      <c r="A3873" t="s">
        <v>213</v>
      </c>
      <c r="B3873" t="s">
        <v>1</v>
      </c>
      <c r="C3873">
        <v>2005</v>
      </c>
      <c r="D3873">
        <v>0</v>
      </c>
      <c r="E3873">
        <v>0</v>
      </c>
      <c r="F3873">
        <v>24636</v>
      </c>
      <c r="G3873">
        <v>25074</v>
      </c>
      <c r="H3873">
        <v>6239</v>
      </c>
      <c r="I3873">
        <v>0</v>
      </c>
      <c r="J3873">
        <v>0</v>
      </c>
      <c r="K3873">
        <v>55949</v>
      </c>
    </row>
    <row r="3874" spans="1:11">
      <c r="A3874" t="s">
        <v>213</v>
      </c>
      <c r="B3874" t="s">
        <v>1</v>
      </c>
      <c r="C3874">
        <v>2006</v>
      </c>
      <c r="D3874">
        <v>0</v>
      </c>
      <c r="E3874">
        <v>0</v>
      </c>
      <c r="F3874">
        <v>28162</v>
      </c>
      <c r="G3874">
        <v>17573</v>
      </c>
      <c r="H3874">
        <v>4604</v>
      </c>
      <c r="I3874">
        <v>0</v>
      </c>
      <c r="J3874">
        <v>0</v>
      </c>
      <c r="K3874">
        <v>50339</v>
      </c>
    </row>
    <row r="3875" spans="1:11">
      <c r="A3875" t="s">
        <v>214</v>
      </c>
      <c r="B3875" t="s">
        <v>1</v>
      </c>
      <c r="C3875">
        <v>1988</v>
      </c>
      <c r="D3875">
        <v>0</v>
      </c>
      <c r="E3875">
        <v>4.42</v>
      </c>
      <c r="F3875">
        <v>32404</v>
      </c>
      <c r="G3875">
        <v>39564</v>
      </c>
      <c r="H3875">
        <v>132942</v>
      </c>
      <c r="I3875">
        <v>218</v>
      </c>
      <c r="J3875">
        <v>6662</v>
      </c>
      <c r="K3875">
        <v>211790</v>
      </c>
    </row>
    <row r="3876" spans="1:11">
      <c r="A3876" t="s">
        <v>214</v>
      </c>
      <c r="B3876" t="s">
        <v>1</v>
      </c>
      <c r="C3876">
        <v>1989</v>
      </c>
      <c r="D3876">
        <v>0</v>
      </c>
      <c r="E3876">
        <v>3.49</v>
      </c>
      <c r="F3876">
        <v>33769</v>
      </c>
      <c r="G3876">
        <v>31609</v>
      </c>
      <c r="H3876">
        <v>263358</v>
      </c>
      <c r="I3876">
        <v>217</v>
      </c>
      <c r="J3876">
        <v>7047</v>
      </c>
      <c r="K3876">
        <v>336000</v>
      </c>
    </row>
    <row r="3877" spans="1:11">
      <c r="A3877" t="s">
        <v>214</v>
      </c>
      <c r="B3877" t="s">
        <v>1</v>
      </c>
      <c r="C3877">
        <v>1990</v>
      </c>
      <c r="D3877">
        <v>0</v>
      </c>
      <c r="E3877">
        <v>3.11</v>
      </c>
      <c r="F3877">
        <v>33385</v>
      </c>
      <c r="G3877">
        <v>32736</v>
      </c>
      <c r="H3877">
        <v>286654</v>
      </c>
      <c r="I3877">
        <v>251</v>
      </c>
      <c r="J3877">
        <v>9020</v>
      </c>
      <c r="K3877">
        <v>362046</v>
      </c>
    </row>
    <row r="3878" spans="1:11">
      <c r="A3878" t="s">
        <v>214</v>
      </c>
      <c r="B3878" t="s">
        <v>1</v>
      </c>
      <c r="C3878">
        <v>1991</v>
      </c>
      <c r="D3878">
        <v>0</v>
      </c>
      <c r="E3878">
        <v>4.4800000000000004</v>
      </c>
      <c r="F3878">
        <v>35554</v>
      </c>
      <c r="G3878">
        <v>28700</v>
      </c>
      <c r="H3878">
        <v>290270</v>
      </c>
      <c r="I3878">
        <v>0</v>
      </c>
      <c r="J3878">
        <v>8177</v>
      </c>
      <c r="K3878">
        <v>362701</v>
      </c>
    </row>
    <row r="3879" spans="1:11">
      <c r="A3879" t="s">
        <v>214</v>
      </c>
      <c r="B3879" t="s">
        <v>1</v>
      </c>
      <c r="C3879">
        <v>1992</v>
      </c>
      <c r="D3879">
        <v>0</v>
      </c>
      <c r="E3879">
        <v>3.43</v>
      </c>
      <c r="F3879">
        <v>35926</v>
      </c>
      <c r="G3879">
        <v>34314</v>
      </c>
      <c r="H3879">
        <v>300201</v>
      </c>
      <c r="I3879">
        <v>521</v>
      </c>
      <c r="J3879">
        <v>9404</v>
      </c>
      <c r="K3879">
        <v>380366</v>
      </c>
    </row>
    <row r="3880" spans="1:11">
      <c r="A3880" t="s">
        <v>214</v>
      </c>
      <c r="B3880" t="s">
        <v>1</v>
      </c>
      <c r="C3880">
        <v>1993</v>
      </c>
      <c r="D3880">
        <v>0</v>
      </c>
      <c r="E3880">
        <v>0</v>
      </c>
      <c r="F3880">
        <v>38885</v>
      </c>
      <c r="G3880">
        <v>36518</v>
      </c>
      <c r="H3880">
        <v>316858</v>
      </c>
      <c r="I3880">
        <v>356</v>
      </c>
      <c r="J3880">
        <v>6431</v>
      </c>
      <c r="K3880">
        <v>399048</v>
      </c>
    </row>
    <row r="3881" spans="1:11">
      <c r="A3881" t="s">
        <v>214</v>
      </c>
      <c r="B3881" t="s">
        <v>1</v>
      </c>
      <c r="C3881">
        <v>1994</v>
      </c>
      <c r="D3881">
        <v>0</v>
      </c>
      <c r="E3881">
        <v>0.6</v>
      </c>
      <c r="F3881">
        <v>40651</v>
      </c>
      <c r="G3881">
        <v>39939</v>
      </c>
      <c r="H3881">
        <v>395561</v>
      </c>
      <c r="I3881">
        <v>388</v>
      </c>
      <c r="J3881">
        <v>8957</v>
      </c>
      <c r="K3881">
        <v>485496</v>
      </c>
    </row>
    <row r="3882" spans="1:11">
      <c r="A3882" t="s">
        <v>214</v>
      </c>
      <c r="B3882" t="s">
        <v>1</v>
      </c>
      <c r="C3882">
        <v>1995</v>
      </c>
      <c r="D3882">
        <v>0</v>
      </c>
      <c r="E3882">
        <v>2.36</v>
      </c>
      <c r="F3882">
        <v>40708</v>
      </c>
      <c r="G3882">
        <v>50747</v>
      </c>
      <c r="H3882">
        <v>519143</v>
      </c>
      <c r="I3882">
        <v>439</v>
      </c>
      <c r="J3882">
        <v>5432</v>
      </c>
      <c r="K3882">
        <v>616469</v>
      </c>
    </row>
    <row r="3883" spans="1:11">
      <c r="A3883" t="s">
        <v>214</v>
      </c>
      <c r="B3883" t="s">
        <v>1</v>
      </c>
      <c r="C3883">
        <v>1996</v>
      </c>
      <c r="D3883">
        <v>0</v>
      </c>
      <c r="E3883">
        <v>1.08</v>
      </c>
      <c r="F3883">
        <v>46639</v>
      </c>
      <c r="G3883">
        <v>42120</v>
      </c>
      <c r="H3883">
        <v>599324</v>
      </c>
      <c r="I3883">
        <v>499</v>
      </c>
      <c r="J3883">
        <v>7420</v>
      </c>
      <c r="K3883">
        <v>696002</v>
      </c>
    </row>
    <row r="3884" spans="1:11">
      <c r="A3884" t="s">
        <v>214</v>
      </c>
      <c r="B3884" t="s">
        <v>1</v>
      </c>
      <c r="C3884">
        <v>1997</v>
      </c>
      <c r="D3884">
        <v>0</v>
      </c>
      <c r="E3884">
        <v>0.69</v>
      </c>
      <c r="F3884">
        <v>46542</v>
      </c>
      <c r="G3884">
        <v>40920</v>
      </c>
      <c r="H3884">
        <v>612589</v>
      </c>
      <c r="I3884">
        <v>422</v>
      </c>
      <c r="J3884">
        <v>6643</v>
      </c>
      <c r="K3884">
        <v>707116</v>
      </c>
    </row>
    <row r="3885" spans="1:11">
      <c r="A3885" t="s">
        <v>214</v>
      </c>
      <c r="B3885" t="s">
        <v>1</v>
      </c>
      <c r="C3885">
        <v>1998</v>
      </c>
      <c r="D3885">
        <v>0</v>
      </c>
      <c r="E3885">
        <v>0.99</v>
      </c>
      <c r="F3885">
        <v>51222</v>
      </c>
      <c r="G3885">
        <v>45189</v>
      </c>
      <c r="H3885">
        <v>583893</v>
      </c>
      <c r="I3885">
        <v>425</v>
      </c>
      <c r="J3885">
        <v>7292</v>
      </c>
      <c r="K3885">
        <v>688021</v>
      </c>
    </row>
    <row r="3886" spans="1:11">
      <c r="A3886" t="s">
        <v>214</v>
      </c>
      <c r="B3886" t="s">
        <v>1</v>
      </c>
      <c r="C3886">
        <v>1999</v>
      </c>
      <c r="D3886">
        <v>0</v>
      </c>
      <c r="E3886">
        <v>3.41</v>
      </c>
      <c r="F3886">
        <v>48792</v>
      </c>
      <c r="G3886">
        <v>47262</v>
      </c>
      <c r="H3886">
        <v>574824</v>
      </c>
      <c r="I3886">
        <v>1024</v>
      </c>
      <c r="J3886">
        <v>4912</v>
      </c>
      <c r="K3886">
        <v>676814</v>
      </c>
    </row>
    <row r="3887" spans="1:11">
      <c r="A3887" t="s">
        <v>214</v>
      </c>
      <c r="B3887" t="s">
        <v>1</v>
      </c>
      <c r="C3887">
        <v>2000</v>
      </c>
      <c r="D3887">
        <v>0</v>
      </c>
      <c r="E3887">
        <v>5.48</v>
      </c>
      <c r="F3887">
        <v>48384</v>
      </c>
      <c r="G3887">
        <v>51928</v>
      </c>
      <c r="H3887">
        <v>532971</v>
      </c>
      <c r="I3887">
        <v>473</v>
      </c>
      <c r="J3887">
        <v>6243</v>
      </c>
      <c r="K3887">
        <v>639999</v>
      </c>
    </row>
    <row r="3888" spans="1:11">
      <c r="A3888" t="s">
        <v>214</v>
      </c>
      <c r="B3888" t="s">
        <v>1</v>
      </c>
      <c r="C3888">
        <v>2001</v>
      </c>
      <c r="D3888">
        <v>0</v>
      </c>
      <c r="E3888">
        <v>0.75</v>
      </c>
      <c r="F3888">
        <v>48962</v>
      </c>
      <c r="G3888">
        <v>50848</v>
      </c>
      <c r="H3888">
        <v>543560</v>
      </c>
      <c r="I3888">
        <v>0</v>
      </c>
      <c r="J3888">
        <v>9802</v>
      </c>
      <c r="K3888">
        <v>653172</v>
      </c>
    </row>
    <row r="3889" spans="1:11">
      <c r="A3889" t="s">
        <v>214</v>
      </c>
      <c r="B3889" t="s">
        <v>1</v>
      </c>
      <c r="C3889">
        <v>2002</v>
      </c>
      <c r="D3889">
        <v>0</v>
      </c>
      <c r="E3889">
        <v>0</v>
      </c>
      <c r="F3889">
        <v>51245</v>
      </c>
      <c r="G3889">
        <v>53719</v>
      </c>
      <c r="H3889">
        <v>561969</v>
      </c>
      <c r="I3889">
        <v>0</v>
      </c>
      <c r="J3889">
        <v>7876</v>
      </c>
      <c r="K3889">
        <v>674809</v>
      </c>
    </row>
    <row r="3890" spans="1:11">
      <c r="A3890" t="s">
        <v>214</v>
      </c>
      <c r="B3890" t="s">
        <v>1</v>
      </c>
      <c r="C3890">
        <v>2003</v>
      </c>
      <c r="D3890">
        <v>0</v>
      </c>
      <c r="E3890">
        <v>3.62</v>
      </c>
      <c r="F3890">
        <v>48154</v>
      </c>
      <c r="G3890">
        <v>54836</v>
      </c>
      <c r="H3890">
        <v>516967</v>
      </c>
      <c r="I3890">
        <v>0</v>
      </c>
      <c r="J3890">
        <v>0</v>
      </c>
      <c r="K3890">
        <v>619957</v>
      </c>
    </row>
    <row r="3891" spans="1:11">
      <c r="A3891" t="s">
        <v>214</v>
      </c>
      <c r="B3891" t="s">
        <v>1</v>
      </c>
      <c r="C3891">
        <v>2004</v>
      </c>
      <c r="D3891">
        <v>0</v>
      </c>
      <c r="E3891">
        <v>2.3199999999999998</v>
      </c>
      <c r="F3891">
        <v>50562</v>
      </c>
      <c r="G3891">
        <v>53648</v>
      </c>
      <c r="H3891">
        <v>574419</v>
      </c>
      <c r="I3891">
        <v>0</v>
      </c>
      <c r="J3891">
        <v>0</v>
      </c>
      <c r="K3891">
        <v>678629</v>
      </c>
    </row>
    <row r="3892" spans="1:11">
      <c r="A3892" t="s">
        <v>214</v>
      </c>
      <c r="B3892" t="s">
        <v>1</v>
      </c>
      <c r="C3892">
        <v>2005</v>
      </c>
      <c r="D3892">
        <v>0</v>
      </c>
      <c r="E3892">
        <v>5.3</v>
      </c>
      <c r="F3892">
        <v>50288</v>
      </c>
      <c r="G3892">
        <v>53432</v>
      </c>
      <c r="H3892">
        <v>602532</v>
      </c>
      <c r="I3892">
        <v>0</v>
      </c>
      <c r="J3892">
        <v>0</v>
      </c>
      <c r="K3892">
        <v>706252</v>
      </c>
    </row>
    <row r="3893" spans="1:11">
      <c r="A3893" t="s">
        <v>214</v>
      </c>
      <c r="B3893" t="s">
        <v>1</v>
      </c>
      <c r="C3893">
        <v>2006</v>
      </c>
      <c r="D3893">
        <v>0</v>
      </c>
      <c r="E3893">
        <v>5.34</v>
      </c>
      <c r="F3893">
        <v>52070</v>
      </c>
      <c r="G3893">
        <v>56198</v>
      </c>
      <c r="H3893">
        <v>627889</v>
      </c>
      <c r="I3893">
        <v>0</v>
      </c>
      <c r="J3893">
        <v>0</v>
      </c>
      <c r="K3893">
        <v>736157</v>
      </c>
    </row>
    <row r="3894" spans="1:11">
      <c r="A3894" t="s">
        <v>215</v>
      </c>
      <c r="B3894" t="s">
        <v>1</v>
      </c>
      <c r="C3894">
        <v>1988</v>
      </c>
      <c r="D3894">
        <v>0</v>
      </c>
      <c r="E3894">
        <v>7.69</v>
      </c>
      <c r="F3894">
        <v>39788</v>
      </c>
      <c r="G3894">
        <v>14886</v>
      </c>
      <c r="H3894">
        <v>0</v>
      </c>
      <c r="I3894">
        <v>200</v>
      </c>
      <c r="J3894">
        <v>44</v>
      </c>
      <c r="K3894">
        <v>54918</v>
      </c>
    </row>
    <row r="3895" spans="1:11">
      <c r="A3895" t="s">
        <v>215</v>
      </c>
      <c r="B3895" t="s">
        <v>1</v>
      </c>
      <c r="C3895">
        <v>1989</v>
      </c>
      <c r="D3895">
        <v>0</v>
      </c>
      <c r="E3895">
        <v>7.69</v>
      </c>
      <c r="F3895">
        <v>39788</v>
      </c>
      <c r="G3895">
        <v>14885</v>
      </c>
      <c r="H3895">
        <v>0</v>
      </c>
      <c r="I3895">
        <v>199</v>
      </c>
      <c r="J3895">
        <v>46</v>
      </c>
      <c r="K3895">
        <v>54918</v>
      </c>
    </row>
    <row r="3896" spans="1:11">
      <c r="A3896" t="s">
        <v>215</v>
      </c>
      <c r="B3896" t="s">
        <v>1</v>
      </c>
      <c r="C3896">
        <v>1990</v>
      </c>
      <c r="D3896">
        <v>0</v>
      </c>
      <c r="E3896">
        <v>8.7100000000000009</v>
      </c>
      <c r="F3896">
        <v>43389</v>
      </c>
      <c r="G3896">
        <v>4139</v>
      </c>
      <c r="H3896">
        <v>9974</v>
      </c>
      <c r="I3896">
        <v>200</v>
      </c>
      <c r="J3896">
        <v>1</v>
      </c>
      <c r="K3896">
        <v>57703</v>
      </c>
    </row>
    <row r="3897" spans="1:11">
      <c r="A3897" t="s">
        <v>215</v>
      </c>
      <c r="B3897" t="s">
        <v>1</v>
      </c>
      <c r="C3897">
        <v>1991</v>
      </c>
      <c r="D3897">
        <v>0</v>
      </c>
      <c r="E3897">
        <v>9.2200000000000006</v>
      </c>
      <c r="F3897">
        <v>45277</v>
      </c>
      <c r="G3897">
        <v>4143</v>
      </c>
      <c r="H3897">
        <v>8550</v>
      </c>
      <c r="I3897">
        <v>200</v>
      </c>
      <c r="J3897">
        <v>1</v>
      </c>
      <c r="K3897">
        <v>58171</v>
      </c>
    </row>
    <row r="3898" spans="1:11">
      <c r="A3898" t="s">
        <v>215</v>
      </c>
      <c r="B3898" t="s">
        <v>1</v>
      </c>
      <c r="C3898">
        <v>1992</v>
      </c>
      <c r="D3898">
        <v>0</v>
      </c>
      <c r="E3898">
        <v>8</v>
      </c>
      <c r="F3898">
        <v>42595</v>
      </c>
      <c r="G3898">
        <v>4113</v>
      </c>
      <c r="H3898">
        <v>8204</v>
      </c>
      <c r="I3898">
        <v>185</v>
      </c>
      <c r="J3898">
        <v>48</v>
      </c>
      <c r="K3898">
        <v>55145</v>
      </c>
    </row>
    <row r="3899" spans="1:11">
      <c r="A3899" t="s">
        <v>215</v>
      </c>
      <c r="B3899" t="s">
        <v>1</v>
      </c>
      <c r="C3899">
        <v>1993</v>
      </c>
      <c r="D3899">
        <v>0</v>
      </c>
      <c r="E3899">
        <v>9.33</v>
      </c>
      <c r="F3899">
        <v>45662</v>
      </c>
      <c r="G3899">
        <v>4389</v>
      </c>
      <c r="H3899">
        <v>8440</v>
      </c>
      <c r="I3899">
        <v>200</v>
      </c>
      <c r="J3899">
        <v>37</v>
      </c>
      <c r="K3899">
        <v>58728</v>
      </c>
    </row>
    <row r="3900" spans="1:11">
      <c r="A3900" t="s">
        <v>215</v>
      </c>
      <c r="B3900" t="s">
        <v>1</v>
      </c>
      <c r="C3900">
        <v>1994</v>
      </c>
      <c r="D3900">
        <v>0</v>
      </c>
      <c r="E3900">
        <v>8.59</v>
      </c>
      <c r="F3900">
        <v>45937</v>
      </c>
      <c r="G3900">
        <v>4474</v>
      </c>
      <c r="H3900">
        <v>9474</v>
      </c>
      <c r="I3900">
        <v>199</v>
      </c>
      <c r="J3900">
        <v>45</v>
      </c>
      <c r="K3900">
        <v>60129</v>
      </c>
    </row>
    <row r="3901" spans="1:11">
      <c r="A3901" t="s">
        <v>215</v>
      </c>
      <c r="B3901" t="s">
        <v>1</v>
      </c>
      <c r="C3901">
        <v>1995</v>
      </c>
      <c r="D3901">
        <v>0</v>
      </c>
      <c r="E3901">
        <v>9.07</v>
      </c>
      <c r="F3901">
        <v>45799</v>
      </c>
      <c r="G3901">
        <v>4510</v>
      </c>
      <c r="H3901">
        <v>10645</v>
      </c>
      <c r="I3901">
        <v>200</v>
      </c>
      <c r="J3901">
        <v>40</v>
      </c>
      <c r="K3901">
        <v>61194</v>
      </c>
    </row>
    <row r="3902" spans="1:11">
      <c r="A3902" t="s">
        <v>215</v>
      </c>
      <c r="B3902" t="s">
        <v>1</v>
      </c>
      <c r="C3902">
        <v>1996</v>
      </c>
      <c r="D3902">
        <v>0</v>
      </c>
      <c r="E3902">
        <v>9.42</v>
      </c>
      <c r="F3902">
        <v>49212</v>
      </c>
      <c r="G3902">
        <v>4976</v>
      </c>
      <c r="H3902">
        <v>10112</v>
      </c>
      <c r="I3902">
        <v>197</v>
      </c>
      <c r="J3902">
        <v>0</v>
      </c>
      <c r="K3902">
        <v>64497</v>
      </c>
    </row>
    <row r="3903" spans="1:11">
      <c r="A3903" t="s">
        <v>215</v>
      </c>
      <c r="B3903" t="s">
        <v>1</v>
      </c>
      <c r="C3903">
        <v>1997</v>
      </c>
      <c r="D3903">
        <v>0</v>
      </c>
      <c r="E3903">
        <v>8.73</v>
      </c>
      <c r="F3903">
        <v>48147</v>
      </c>
      <c r="G3903">
        <v>4900</v>
      </c>
      <c r="H3903">
        <v>12033</v>
      </c>
      <c r="I3903">
        <v>196</v>
      </c>
      <c r="J3903">
        <v>25</v>
      </c>
      <c r="K3903">
        <v>65301</v>
      </c>
    </row>
    <row r="3904" spans="1:11">
      <c r="A3904" t="s">
        <v>215</v>
      </c>
      <c r="B3904" t="s">
        <v>1</v>
      </c>
      <c r="C3904">
        <v>1998</v>
      </c>
      <c r="D3904">
        <v>0</v>
      </c>
      <c r="E3904">
        <v>8.51</v>
      </c>
      <c r="F3904">
        <v>48601</v>
      </c>
      <c r="G3904">
        <v>4841</v>
      </c>
      <c r="H3904">
        <v>12998</v>
      </c>
      <c r="I3904">
        <v>196</v>
      </c>
      <c r="J3904">
        <v>45</v>
      </c>
      <c r="K3904">
        <v>66681</v>
      </c>
    </row>
    <row r="3905" spans="1:11">
      <c r="A3905" t="s">
        <v>215</v>
      </c>
      <c r="B3905" t="s">
        <v>1</v>
      </c>
      <c r="C3905">
        <v>1999</v>
      </c>
      <c r="D3905">
        <v>0</v>
      </c>
      <c r="E3905">
        <v>7.96</v>
      </c>
      <c r="F3905">
        <v>50928</v>
      </c>
      <c r="G3905">
        <v>4856</v>
      </c>
      <c r="H3905">
        <v>13559</v>
      </c>
      <c r="I3905">
        <v>195</v>
      </c>
      <c r="J3905">
        <v>69</v>
      </c>
      <c r="K3905">
        <v>69607</v>
      </c>
    </row>
    <row r="3906" spans="1:11">
      <c r="A3906" t="s">
        <v>215</v>
      </c>
      <c r="B3906" t="s">
        <v>1</v>
      </c>
      <c r="C3906">
        <v>2000</v>
      </c>
      <c r="D3906">
        <v>0</v>
      </c>
      <c r="E3906">
        <v>8.07</v>
      </c>
      <c r="F3906">
        <v>50966</v>
      </c>
      <c r="G3906">
        <v>4749</v>
      </c>
      <c r="H3906">
        <v>13620</v>
      </c>
      <c r="I3906">
        <v>180</v>
      </c>
      <c r="J3906">
        <v>70</v>
      </c>
      <c r="K3906">
        <v>69585</v>
      </c>
    </row>
    <row r="3907" spans="1:11">
      <c r="A3907" t="s">
        <v>215</v>
      </c>
      <c r="B3907" t="s">
        <v>1</v>
      </c>
      <c r="C3907">
        <v>2001</v>
      </c>
      <c r="D3907">
        <v>0</v>
      </c>
      <c r="E3907">
        <v>8.06</v>
      </c>
      <c r="F3907">
        <v>48831</v>
      </c>
      <c r="G3907">
        <v>4476</v>
      </c>
      <c r="H3907">
        <v>13373</v>
      </c>
      <c r="I3907">
        <v>0</v>
      </c>
      <c r="J3907">
        <v>251</v>
      </c>
      <c r="K3907">
        <v>66931</v>
      </c>
    </row>
    <row r="3908" spans="1:11">
      <c r="A3908" t="s">
        <v>215</v>
      </c>
      <c r="B3908" t="s">
        <v>1</v>
      </c>
      <c r="C3908">
        <v>2002</v>
      </c>
      <c r="D3908">
        <v>0</v>
      </c>
      <c r="E3908">
        <v>6.68</v>
      </c>
      <c r="F3908">
        <v>49176</v>
      </c>
      <c r="G3908">
        <v>4463</v>
      </c>
      <c r="H3908">
        <v>13398</v>
      </c>
      <c r="I3908">
        <v>0</v>
      </c>
      <c r="J3908">
        <v>254</v>
      </c>
      <c r="K3908">
        <v>67291</v>
      </c>
    </row>
    <row r="3909" spans="1:11">
      <c r="A3909" t="s">
        <v>215</v>
      </c>
      <c r="B3909" t="s">
        <v>1</v>
      </c>
      <c r="C3909">
        <v>2003</v>
      </c>
      <c r="D3909">
        <v>0</v>
      </c>
      <c r="E3909">
        <v>8.4600000000000009</v>
      </c>
      <c r="F3909">
        <v>48334</v>
      </c>
      <c r="G3909">
        <v>4718</v>
      </c>
      <c r="H3909">
        <v>14052</v>
      </c>
      <c r="I3909">
        <v>0</v>
      </c>
      <c r="J3909">
        <v>0</v>
      </c>
      <c r="K3909">
        <v>67104</v>
      </c>
    </row>
    <row r="3910" spans="1:11">
      <c r="A3910" t="s">
        <v>215</v>
      </c>
      <c r="B3910" t="s">
        <v>1</v>
      </c>
      <c r="C3910">
        <v>2004</v>
      </c>
      <c r="D3910">
        <v>0</v>
      </c>
      <c r="E3910">
        <v>8.92</v>
      </c>
      <c r="F3910">
        <v>48959</v>
      </c>
      <c r="G3910">
        <v>4727</v>
      </c>
      <c r="H3910">
        <v>14544</v>
      </c>
      <c r="I3910">
        <v>0</v>
      </c>
      <c r="J3910">
        <v>0</v>
      </c>
      <c r="K3910">
        <v>68230</v>
      </c>
    </row>
    <row r="3911" spans="1:11">
      <c r="A3911" t="s">
        <v>215</v>
      </c>
      <c r="B3911" t="s">
        <v>1</v>
      </c>
      <c r="C3911">
        <v>2005</v>
      </c>
      <c r="D3911">
        <v>0</v>
      </c>
      <c r="E3911">
        <v>8.66</v>
      </c>
      <c r="F3911">
        <v>49161</v>
      </c>
      <c r="G3911">
        <v>4814</v>
      </c>
      <c r="H3911">
        <v>14246</v>
      </c>
      <c r="I3911">
        <v>0</v>
      </c>
      <c r="J3911">
        <v>0</v>
      </c>
      <c r="K3911">
        <v>68221</v>
      </c>
    </row>
    <row r="3912" spans="1:11">
      <c r="A3912" t="s">
        <v>215</v>
      </c>
      <c r="B3912" t="s">
        <v>1</v>
      </c>
      <c r="C3912">
        <v>2006</v>
      </c>
      <c r="D3912">
        <v>0</v>
      </c>
      <c r="E3912">
        <v>3.03</v>
      </c>
      <c r="F3912">
        <v>50429</v>
      </c>
      <c r="G3912">
        <v>4763</v>
      </c>
      <c r="H3912">
        <v>13104</v>
      </c>
      <c r="I3912">
        <v>0</v>
      </c>
      <c r="J3912">
        <v>0</v>
      </c>
      <c r="K3912">
        <v>68296</v>
      </c>
    </row>
    <row r="3913" spans="1:11">
      <c r="A3913" t="s">
        <v>216</v>
      </c>
      <c r="B3913" t="s">
        <v>1</v>
      </c>
      <c r="C3913">
        <v>1988</v>
      </c>
      <c r="D3913">
        <v>0</v>
      </c>
      <c r="E3913">
        <v>8.9499999999999993</v>
      </c>
      <c r="F3913">
        <v>106889</v>
      </c>
      <c r="G3913">
        <v>12557</v>
      </c>
      <c r="H3913">
        <v>8641</v>
      </c>
      <c r="I3913">
        <v>130</v>
      </c>
      <c r="J3913">
        <v>7345</v>
      </c>
      <c r="K3913">
        <v>135562</v>
      </c>
    </row>
    <row r="3914" spans="1:11">
      <c r="A3914" t="s">
        <v>216</v>
      </c>
      <c r="B3914" t="s">
        <v>1</v>
      </c>
      <c r="C3914">
        <v>1989</v>
      </c>
      <c r="D3914">
        <v>0</v>
      </c>
      <c r="E3914">
        <v>8.6199999999999992</v>
      </c>
      <c r="F3914">
        <v>110415</v>
      </c>
      <c r="G3914">
        <v>13325</v>
      </c>
      <c r="H3914">
        <v>8631</v>
      </c>
      <c r="I3914">
        <v>130</v>
      </c>
      <c r="J3914">
        <v>4724</v>
      </c>
      <c r="K3914">
        <v>137225</v>
      </c>
    </row>
    <row r="3915" spans="1:11">
      <c r="A3915" t="s">
        <v>216</v>
      </c>
      <c r="B3915" t="s">
        <v>1</v>
      </c>
      <c r="C3915">
        <v>1990</v>
      </c>
      <c r="D3915">
        <v>0</v>
      </c>
      <c r="E3915">
        <v>10.59</v>
      </c>
      <c r="F3915">
        <v>104573</v>
      </c>
      <c r="G3915">
        <v>13049</v>
      </c>
      <c r="H3915">
        <v>8628</v>
      </c>
      <c r="I3915">
        <v>130</v>
      </c>
      <c r="J3915">
        <v>6370</v>
      </c>
      <c r="K3915">
        <v>132750</v>
      </c>
    </row>
    <row r="3916" spans="1:11">
      <c r="A3916" t="s">
        <v>216</v>
      </c>
      <c r="B3916" t="s">
        <v>1</v>
      </c>
      <c r="C3916">
        <v>1991</v>
      </c>
      <c r="D3916">
        <v>0</v>
      </c>
      <c r="E3916">
        <v>7.26</v>
      </c>
      <c r="F3916">
        <v>112599</v>
      </c>
      <c r="G3916">
        <v>13477</v>
      </c>
      <c r="H3916">
        <v>9135</v>
      </c>
      <c r="I3916">
        <v>128</v>
      </c>
      <c r="J3916">
        <v>4298</v>
      </c>
      <c r="K3916">
        <v>139637</v>
      </c>
    </row>
    <row r="3917" spans="1:11">
      <c r="A3917" t="s">
        <v>216</v>
      </c>
      <c r="B3917" t="s">
        <v>1</v>
      </c>
      <c r="C3917">
        <v>1992</v>
      </c>
      <c r="D3917">
        <v>0</v>
      </c>
      <c r="E3917">
        <v>10.46</v>
      </c>
      <c r="F3917">
        <v>104069</v>
      </c>
      <c r="G3917">
        <v>13799</v>
      </c>
      <c r="H3917">
        <v>10313</v>
      </c>
      <c r="I3917">
        <v>128</v>
      </c>
      <c r="J3917">
        <v>5356</v>
      </c>
      <c r="K3917">
        <v>133665</v>
      </c>
    </row>
    <row r="3918" spans="1:11">
      <c r="A3918" t="s">
        <v>216</v>
      </c>
      <c r="B3918" t="s">
        <v>1</v>
      </c>
      <c r="C3918">
        <v>1993</v>
      </c>
      <c r="D3918">
        <v>0</v>
      </c>
      <c r="E3918">
        <v>8.31</v>
      </c>
      <c r="F3918">
        <v>117385</v>
      </c>
      <c r="G3918">
        <v>15375</v>
      </c>
      <c r="H3918">
        <v>10530</v>
      </c>
      <c r="I3918">
        <v>131</v>
      </c>
      <c r="J3918">
        <v>4295</v>
      </c>
      <c r="K3918">
        <v>147716</v>
      </c>
    </row>
    <row r="3919" spans="1:11">
      <c r="A3919" t="s">
        <v>216</v>
      </c>
      <c r="B3919" t="s">
        <v>1</v>
      </c>
      <c r="C3919">
        <v>1994</v>
      </c>
      <c r="D3919">
        <v>0</v>
      </c>
      <c r="E3919">
        <v>9</v>
      </c>
      <c r="F3919">
        <v>118849</v>
      </c>
      <c r="G3919">
        <v>15954</v>
      </c>
      <c r="H3919">
        <v>10299</v>
      </c>
      <c r="I3919">
        <v>141</v>
      </c>
      <c r="J3919">
        <v>5993</v>
      </c>
      <c r="K3919">
        <v>151236</v>
      </c>
    </row>
    <row r="3920" spans="1:11">
      <c r="A3920" t="s">
        <v>216</v>
      </c>
      <c r="B3920" t="s">
        <v>1</v>
      </c>
      <c r="C3920">
        <v>1995</v>
      </c>
      <c r="D3920">
        <v>0</v>
      </c>
      <c r="E3920">
        <v>8.68</v>
      </c>
      <c r="F3920">
        <v>122206</v>
      </c>
      <c r="G3920">
        <v>16362</v>
      </c>
      <c r="H3920">
        <v>10921</v>
      </c>
      <c r="I3920">
        <v>143</v>
      </c>
      <c r="J3920">
        <v>3430</v>
      </c>
      <c r="K3920">
        <v>153062</v>
      </c>
    </row>
    <row r="3921" spans="1:11">
      <c r="A3921" t="s">
        <v>216</v>
      </c>
      <c r="B3921" t="s">
        <v>1</v>
      </c>
      <c r="C3921">
        <v>1996</v>
      </c>
      <c r="D3921">
        <v>0</v>
      </c>
      <c r="E3921">
        <v>8.86</v>
      </c>
      <c r="F3921">
        <v>135495</v>
      </c>
      <c r="G3921">
        <v>17360</v>
      </c>
      <c r="H3921">
        <v>11878</v>
      </c>
      <c r="I3921">
        <v>131</v>
      </c>
      <c r="J3921">
        <v>5801</v>
      </c>
      <c r="K3921">
        <v>170665</v>
      </c>
    </row>
    <row r="3922" spans="1:11">
      <c r="A3922" t="s">
        <v>216</v>
      </c>
      <c r="B3922" t="s">
        <v>1</v>
      </c>
      <c r="C3922">
        <v>1997</v>
      </c>
      <c r="D3922">
        <v>0</v>
      </c>
      <c r="E3922">
        <v>8.1300000000000008</v>
      </c>
      <c r="F3922">
        <v>132328</v>
      </c>
      <c r="G3922">
        <v>17797</v>
      </c>
      <c r="H3922">
        <v>11715</v>
      </c>
      <c r="I3922">
        <v>133</v>
      </c>
      <c r="J3922">
        <v>4839</v>
      </c>
      <c r="K3922">
        <v>166812</v>
      </c>
    </row>
    <row r="3923" spans="1:11">
      <c r="A3923" t="s">
        <v>216</v>
      </c>
      <c r="B3923" t="s">
        <v>1</v>
      </c>
      <c r="C3923">
        <v>1998</v>
      </c>
      <c r="D3923">
        <v>0</v>
      </c>
      <c r="E3923">
        <v>8.39</v>
      </c>
      <c r="F3923">
        <v>128915</v>
      </c>
      <c r="G3923">
        <v>30157</v>
      </c>
      <c r="H3923">
        <v>0</v>
      </c>
      <c r="I3923">
        <v>133</v>
      </c>
      <c r="J3923">
        <v>6836</v>
      </c>
      <c r="K3923">
        <v>166041</v>
      </c>
    </row>
    <row r="3924" spans="1:11">
      <c r="A3924" t="s">
        <v>216</v>
      </c>
      <c r="B3924" t="s">
        <v>1</v>
      </c>
      <c r="C3924">
        <v>1999</v>
      </c>
      <c r="D3924">
        <v>0</v>
      </c>
      <c r="E3924">
        <v>7.11</v>
      </c>
      <c r="F3924">
        <v>131220</v>
      </c>
      <c r="G3924">
        <v>31071</v>
      </c>
      <c r="H3924">
        <v>0</v>
      </c>
      <c r="I3924">
        <v>133</v>
      </c>
      <c r="J3924">
        <v>6266</v>
      </c>
      <c r="K3924">
        <v>168690</v>
      </c>
    </row>
    <row r="3925" spans="1:11">
      <c r="A3925" t="s">
        <v>216</v>
      </c>
      <c r="B3925" t="s">
        <v>1</v>
      </c>
      <c r="C3925">
        <v>2000</v>
      </c>
      <c r="D3925">
        <v>0</v>
      </c>
      <c r="E3925">
        <v>10.84</v>
      </c>
      <c r="F3925">
        <v>138339</v>
      </c>
      <c r="G3925">
        <v>32550</v>
      </c>
      <c r="H3925">
        <v>0</v>
      </c>
      <c r="I3925">
        <v>133</v>
      </c>
      <c r="J3925">
        <v>7395</v>
      </c>
      <c r="K3925">
        <v>178417</v>
      </c>
    </row>
    <row r="3926" spans="1:11">
      <c r="A3926" t="s">
        <v>216</v>
      </c>
      <c r="B3926" t="s">
        <v>1</v>
      </c>
      <c r="C3926">
        <v>2001</v>
      </c>
      <c r="D3926">
        <v>0</v>
      </c>
      <c r="E3926">
        <v>3.44</v>
      </c>
      <c r="F3926">
        <v>142011</v>
      </c>
      <c r="G3926">
        <v>19853</v>
      </c>
      <c r="H3926">
        <v>13213</v>
      </c>
      <c r="I3926">
        <v>0</v>
      </c>
      <c r="J3926">
        <v>6962</v>
      </c>
      <c r="K3926">
        <v>182039</v>
      </c>
    </row>
    <row r="3927" spans="1:11">
      <c r="A3927" t="s">
        <v>216</v>
      </c>
      <c r="B3927" t="s">
        <v>1</v>
      </c>
      <c r="C3927">
        <v>2002</v>
      </c>
      <c r="D3927">
        <v>0</v>
      </c>
      <c r="E3927">
        <v>5.93</v>
      </c>
      <c r="F3927">
        <v>150464</v>
      </c>
      <c r="G3927">
        <v>20275</v>
      </c>
      <c r="H3927">
        <v>13585</v>
      </c>
      <c r="I3927">
        <v>0</v>
      </c>
      <c r="J3927">
        <v>7019</v>
      </c>
      <c r="K3927">
        <v>191343</v>
      </c>
    </row>
    <row r="3928" spans="1:11">
      <c r="A3928" t="s">
        <v>216</v>
      </c>
      <c r="B3928" t="s">
        <v>1</v>
      </c>
      <c r="C3928">
        <v>2003</v>
      </c>
      <c r="D3928">
        <v>0</v>
      </c>
      <c r="E3928">
        <v>8.0299999999999994</v>
      </c>
      <c r="F3928">
        <v>156301</v>
      </c>
      <c r="G3928">
        <v>28529</v>
      </c>
      <c r="H3928">
        <v>15166</v>
      </c>
      <c r="I3928">
        <v>0</v>
      </c>
      <c r="J3928">
        <v>0</v>
      </c>
      <c r="K3928">
        <v>199996</v>
      </c>
    </row>
    <row r="3929" spans="1:11">
      <c r="A3929" t="s">
        <v>216</v>
      </c>
      <c r="B3929" t="s">
        <v>1</v>
      </c>
      <c r="C3929">
        <v>2004</v>
      </c>
      <c r="D3929">
        <v>0</v>
      </c>
      <c r="E3929">
        <v>7.89</v>
      </c>
      <c r="F3929">
        <v>152865</v>
      </c>
      <c r="G3929">
        <v>44200</v>
      </c>
      <c r="H3929">
        <v>0</v>
      </c>
      <c r="I3929">
        <v>0</v>
      </c>
      <c r="J3929">
        <v>0</v>
      </c>
      <c r="K3929">
        <v>197065</v>
      </c>
    </row>
    <row r="3930" spans="1:11">
      <c r="A3930" t="s">
        <v>216</v>
      </c>
      <c r="B3930" t="s">
        <v>1</v>
      </c>
      <c r="C3930">
        <v>2005</v>
      </c>
      <c r="D3930">
        <v>0</v>
      </c>
      <c r="E3930">
        <v>7.93</v>
      </c>
      <c r="F3930">
        <v>162132</v>
      </c>
      <c r="G3930">
        <v>43790</v>
      </c>
      <c r="H3930">
        <v>0</v>
      </c>
      <c r="I3930">
        <v>0</v>
      </c>
      <c r="J3930">
        <v>0</v>
      </c>
      <c r="K3930">
        <v>205922</v>
      </c>
    </row>
    <row r="3931" spans="1:11">
      <c r="A3931" t="s">
        <v>216</v>
      </c>
      <c r="B3931" t="s">
        <v>1</v>
      </c>
      <c r="C3931">
        <v>2006</v>
      </c>
      <c r="D3931">
        <v>0</v>
      </c>
      <c r="E3931">
        <v>7.39</v>
      </c>
      <c r="F3931">
        <v>170099</v>
      </c>
      <c r="G3931">
        <v>49062</v>
      </c>
      <c r="H3931">
        <v>0</v>
      </c>
      <c r="I3931">
        <v>0</v>
      </c>
      <c r="J3931">
        <v>0</v>
      </c>
      <c r="K3931">
        <v>219161</v>
      </c>
    </row>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E12"/>
  <sheetViews>
    <sheetView showGridLines="0" workbookViewId="0"/>
  </sheetViews>
  <sheetFormatPr defaultRowHeight="13.2"/>
  <cols>
    <col min="1" max="1" width="1.109375" customWidth="1"/>
    <col min="2" max="2" width="64.44140625" customWidth="1"/>
    <col min="3" max="3" width="1.5546875" customWidth="1"/>
    <col min="4" max="4" width="5.5546875" customWidth="1"/>
    <col min="5" max="5" width="16" customWidth="1"/>
  </cols>
  <sheetData>
    <row r="1" spans="2:5">
      <c r="B1" s="95" t="s">
        <v>670</v>
      </c>
      <c r="C1" s="96"/>
      <c r="D1" s="101"/>
      <c r="E1" s="101"/>
    </row>
    <row r="2" spans="2:5">
      <c r="B2" s="95" t="s">
        <v>671</v>
      </c>
      <c r="C2" s="96"/>
      <c r="D2" s="101"/>
      <c r="E2" s="101"/>
    </row>
    <row r="3" spans="2:5">
      <c r="B3" s="97"/>
      <c r="C3" s="97"/>
      <c r="D3" s="102"/>
      <c r="E3" s="102"/>
    </row>
    <row r="4" spans="2:5" ht="39.6">
      <c r="B4" s="98" t="s">
        <v>672</v>
      </c>
      <c r="C4" s="97"/>
      <c r="D4" s="102"/>
      <c r="E4" s="102"/>
    </row>
    <row r="5" spans="2:5">
      <c r="B5" s="97"/>
      <c r="C5" s="97"/>
      <c r="D5" s="102"/>
      <c r="E5" s="102"/>
    </row>
    <row r="6" spans="2:5">
      <c r="B6" s="95" t="s">
        <v>673</v>
      </c>
      <c r="C6" s="96"/>
      <c r="D6" s="101"/>
      <c r="E6" s="103" t="s">
        <v>674</v>
      </c>
    </row>
    <row r="7" spans="2:5" ht="13.8" thickBot="1">
      <c r="B7" s="97"/>
      <c r="C7" s="97"/>
      <c r="D7" s="102"/>
      <c r="E7" s="102"/>
    </row>
    <row r="8" spans="2:5" ht="53.4" thickBot="1">
      <c r="B8" s="99" t="s">
        <v>675</v>
      </c>
      <c r="C8" s="100"/>
      <c r="D8" s="104"/>
      <c r="E8" s="105" t="s">
        <v>676</v>
      </c>
    </row>
    <row r="9" spans="2:5" ht="13.8" thickBot="1">
      <c r="B9" s="97"/>
      <c r="C9" s="97"/>
      <c r="D9" s="102"/>
      <c r="E9" s="102"/>
    </row>
    <row r="10" spans="2:5" ht="40.200000000000003" thickBot="1">
      <c r="B10" s="99" t="s">
        <v>677</v>
      </c>
      <c r="C10" s="100"/>
      <c r="D10" s="104"/>
      <c r="E10" s="106">
        <v>17</v>
      </c>
    </row>
    <row r="11" spans="2:5">
      <c r="B11" s="97"/>
      <c r="C11" s="97"/>
      <c r="D11" s="102"/>
      <c r="E11" s="102"/>
    </row>
    <row r="12" spans="2:5">
      <c r="B12" s="97"/>
      <c r="C12" s="97"/>
      <c r="D12" s="102"/>
      <c r="E12" s="10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5D550-02E7-4DE5-9302-4630796477F9}">
  <dimension ref="A1:BW9"/>
  <sheetViews>
    <sheetView topLeftCell="A5" workbookViewId="0">
      <selection activeCell="BF28" sqref="BF28"/>
    </sheetView>
  </sheetViews>
  <sheetFormatPr defaultRowHeight="13.2"/>
  <cols>
    <col min="1" max="8" width="8.88671875" style="116"/>
    <col min="9" max="9" width="13.44140625" style="116" bestFit="1" customWidth="1"/>
    <col min="10" max="16384" width="8.88671875" style="116"/>
  </cols>
  <sheetData>
    <row r="1" spans="1:75">
      <c r="A1" s="116" t="s">
        <v>682</v>
      </c>
    </row>
    <row r="2" spans="1:75">
      <c r="A2" s="116" t="s">
        <v>683</v>
      </c>
    </row>
    <row r="4" spans="1:75">
      <c r="I4" s="116" t="s">
        <v>684</v>
      </c>
    </row>
    <row r="5" spans="1:75">
      <c r="I5" s="116" t="s">
        <v>685</v>
      </c>
    </row>
    <row r="6" spans="1:75">
      <c r="I6" s="116" t="s">
        <v>686</v>
      </c>
    </row>
    <row r="7" spans="1:75">
      <c r="A7" s="116" t="s">
        <v>687</v>
      </c>
      <c r="B7" s="116" t="s">
        <v>688</v>
      </c>
      <c r="C7" s="116" t="s">
        <v>689</v>
      </c>
      <c r="D7" s="116" t="s">
        <v>690</v>
      </c>
      <c r="E7" s="116" t="s">
        <v>691</v>
      </c>
      <c r="F7" s="116" t="s">
        <v>692</v>
      </c>
      <c r="G7" s="116" t="s">
        <v>693</v>
      </c>
      <c r="H7" s="116" t="s">
        <v>694</v>
      </c>
      <c r="J7" s="116">
        <v>1986</v>
      </c>
      <c r="K7" s="116">
        <v>1987</v>
      </c>
      <c r="L7" s="116">
        <v>1988</v>
      </c>
      <c r="M7" s="116">
        <v>1989</v>
      </c>
      <c r="N7" s="116">
        <v>1990</v>
      </c>
      <c r="O7" s="116">
        <v>1991</v>
      </c>
      <c r="P7" s="116">
        <v>1992</v>
      </c>
      <c r="Q7" s="116">
        <v>1993</v>
      </c>
      <c r="R7" s="116">
        <v>1994</v>
      </c>
      <c r="S7" s="116">
        <v>1995</v>
      </c>
      <c r="T7" s="116">
        <v>1996</v>
      </c>
      <c r="U7" s="116">
        <v>1997</v>
      </c>
      <c r="V7" s="116">
        <v>1998</v>
      </c>
      <c r="W7" s="116">
        <v>1999</v>
      </c>
      <c r="X7" s="116">
        <v>2000</v>
      </c>
      <c r="Y7" s="116">
        <v>2001</v>
      </c>
      <c r="Z7" s="116">
        <v>2002</v>
      </c>
      <c r="AA7" s="116">
        <v>2003</v>
      </c>
      <c r="AB7" s="116">
        <v>2004</v>
      </c>
      <c r="AC7" s="116">
        <v>2005</v>
      </c>
      <c r="AD7" s="116">
        <v>2006</v>
      </c>
      <c r="AE7" s="116">
        <v>2007</v>
      </c>
      <c r="AF7" s="116">
        <v>2008</v>
      </c>
      <c r="AG7" s="116">
        <v>2009</v>
      </c>
      <c r="AH7" s="116">
        <v>2010</v>
      </c>
      <c r="AI7" s="116">
        <v>2011</v>
      </c>
      <c r="AJ7" s="116">
        <v>2012</v>
      </c>
      <c r="AK7" s="116">
        <v>2013</v>
      </c>
      <c r="AL7" s="116">
        <v>2014</v>
      </c>
      <c r="AM7" s="116">
        <v>2015</v>
      </c>
      <c r="AN7" s="116">
        <v>2016</v>
      </c>
      <c r="AO7" s="116">
        <v>2017</v>
      </c>
      <c r="AP7" s="116">
        <v>2018</v>
      </c>
      <c r="AQ7" s="116">
        <v>2019</v>
      </c>
      <c r="AR7" s="116">
        <v>2020</v>
      </c>
      <c r="AS7" s="116">
        <v>2021</v>
      </c>
      <c r="AT7" s="116">
        <v>2022</v>
      </c>
      <c r="AU7" s="116">
        <v>2023</v>
      </c>
      <c r="AV7" s="116">
        <v>2024</v>
      </c>
      <c r="AW7" s="116">
        <v>2025</v>
      </c>
      <c r="AX7" s="116">
        <v>2026</v>
      </c>
      <c r="AY7" s="116">
        <v>2027</v>
      </c>
      <c r="AZ7" s="116">
        <v>2028</v>
      </c>
      <c r="BA7" s="116">
        <v>2029</v>
      </c>
      <c r="BB7" s="116">
        <v>2030</v>
      </c>
      <c r="BC7" s="116">
        <v>2031</v>
      </c>
      <c r="BD7" s="116">
        <v>2032</v>
      </c>
      <c r="BE7" s="116">
        <v>2033</v>
      </c>
      <c r="BF7" s="116">
        <v>2034</v>
      </c>
      <c r="BG7" s="116">
        <v>2035</v>
      </c>
      <c r="BH7" s="116">
        <v>2036</v>
      </c>
      <c r="BI7" s="116">
        <v>2037</v>
      </c>
      <c r="BJ7" s="116">
        <v>2038</v>
      </c>
      <c r="BK7" s="116">
        <v>2039</v>
      </c>
      <c r="BL7" s="116">
        <v>2040</v>
      </c>
      <c r="BM7" s="116">
        <v>2041</v>
      </c>
      <c r="BN7" s="116">
        <v>2042</v>
      </c>
      <c r="BO7" s="116">
        <v>2043</v>
      </c>
      <c r="BP7" s="116">
        <v>2044</v>
      </c>
      <c r="BQ7" s="116">
        <v>2045</v>
      </c>
      <c r="BR7" s="116">
        <v>2046</v>
      </c>
      <c r="BS7" s="116">
        <v>2047</v>
      </c>
      <c r="BT7" s="116">
        <v>2048</v>
      </c>
      <c r="BU7" s="116">
        <v>2049</v>
      </c>
      <c r="BV7" s="116">
        <v>2050</v>
      </c>
      <c r="BW7" s="116" t="s">
        <v>695</v>
      </c>
    </row>
    <row r="8" spans="1:75">
      <c r="A8" s="116" t="s">
        <v>696</v>
      </c>
      <c r="B8" s="116" t="s">
        <v>697</v>
      </c>
      <c r="C8" s="116" t="s">
        <v>698</v>
      </c>
      <c r="D8" s="116" t="s">
        <v>697</v>
      </c>
      <c r="E8" s="116" t="s">
        <v>697</v>
      </c>
      <c r="F8" s="116" t="s">
        <v>697</v>
      </c>
      <c r="G8" s="116" t="s">
        <v>699</v>
      </c>
      <c r="I8" s="116" t="s">
        <v>700</v>
      </c>
      <c r="J8" s="116">
        <v>0.83960000000000001</v>
      </c>
      <c r="K8" s="116">
        <v>0.8417</v>
      </c>
      <c r="L8" s="116">
        <v>0.85450000000000004</v>
      </c>
      <c r="M8" s="116">
        <v>0.84860000000000002</v>
      </c>
      <c r="N8" s="116">
        <v>0.85560000000000003</v>
      </c>
      <c r="O8" s="116">
        <v>0.85499999999999998</v>
      </c>
      <c r="P8" s="116">
        <v>0.85399999999999998</v>
      </c>
      <c r="Q8" s="116">
        <v>0.85519999999999996</v>
      </c>
      <c r="R8" s="116">
        <v>0.85360000000000003</v>
      </c>
      <c r="S8" s="116">
        <v>0.85070000000000001</v>
      </c>
      <c r="T8" s="116">
        <v>0.84770000000000001</v>
      </c>
      <c r="U8" s="116">
        <v>0.86439999999999995</v>
      </c>
      <c r="V8" s="116">
        <v>0.87219999999999998</v>
      </c>
      <c r="W8" s="116">
        <v>0.87890000000000001</v>
      </c>
      <c r="X8" s="116">
        <v>0.87919999999999998</v>
      </c>
      <c r="Y8" s="116">
        <v>0.86570000000000003</v>
      </c>
      <c r="Z8" s="116">
        <v>0.82679999999999998</v>
      </c>
      <c r="AA8" s="116">
        <v>0.83299999999999996</v>
      </c>
      <c r="AB8" s="116">
        <v>0.83789999999999998</v>
      </c>
      <c r="AC8" s="116">
        <v>0.84619999999999995</v>
      </c>
      <c r="AD8" s="116">
        <v>0.88539999999999996</v>
      </c>
      <c r="AE8" s="116">
        <v>0.89870000000000005</v>
      </c>
      <c r="AF8" s="116">
        <v>0.88300000000000001</v>
      </c>
      <c r="AG8" s="116">
        <v>0.89970000000000006</v>
      </c>
      <c r="AH8" s="116">
        <v>0.91539999999999999</v>
      </c>
      <c r="AI8" s="116">
        <v>0.90659999999999996</v>
      </c>
      <c r="AJ8" s="116">
        <v>0.92490000000000006</v>
      </c>
      <c r="AK8" s="116">
        <v>0.91879999999999995</v>
      </c>
      <c r="AL8" s="116">
        <v>0.91410000000000002</v>
      </c>
      <c r="AM8" s="116">
        <v>0.91</v>
      </c>
      <c r="AN8" s="116">
        <v>0.91869999999999996</v>
      </c>
      <c r="AO8" s="116">
        <v>0.91969999999999996</v>
      </c>
      <c r="AP8" s="116">
        <v>0.92059999999999997</v>
      </c>
      <c r="AQ8" s="116">
        <v>0.92149999999999999</v>
      </c>
      <c r="AR8" s="116">
        <v>0.9224</v>
      </c>
      <c r="AS8" s="116">
        <v>0.92330000000000001</v>
      </c>
      <c r="AT8" s="116">
        <v>0.92430000000000001</v>
      </c>
      <c r="AU8" s="116">
        <v>0.92520000000000002</v>
      </c>
      <c r="AV8" s="116">
        <v>0.92610000000000003</v>
      </c>
      <c r="AW8" s="116">
        <v>0.92700000000000005</v>
      </c>
      <c r="AX8" s="116">
        <v>0.92800000000000005</v>
      </c>
      <c r="AY8" s="116">
        <v>0.92889999999999995</v>
      </c>
      <c r="AZ8" s="116">
        <v>0.92979999999999996</v>
      </c>
      <c r="BA8" s="116">
        <v>0.93079999999999996</v>
      </c>
      <c r="BB8" s="116">
        <v>0.93169999999999997</v>
      </c>
      <c r="BC8" s="116">
        <v>0.93259999999999998</v>
      </c>
      <c r="BD8" s="116">
        <v>0.93359999999999999</v>
      </c>
      <c r="BE8" s="116">
        <v>0.9345</v>
      </c>
      <c r="BF8" s="116">
        <v>0.93540000000000001</v>
      </c>
      <c r="BG8" s="116">
        <v>0.93640000000000001</v>
      </c>
      <c r="BH8" s="116">
        <v>0.93730000000000002</v>
      </c>
      <c r="BI8" s="116">
        <v>0.93820000000000003</v>
      </c>
      <c r="BJ8" s="116">
        <v>0.93920000000000003</v>
      </c>
      <c r="BK8" s="116">
        <v>0.94010000000000005</v>
      </c>
      <c r="BL8" s="116">
        <v>0.94099999999999995</v>
      </c>
      <c r="BM8" s="116">
        <v>0.94199999999999995</v>
      </c>
      <c r="BN8" s="116">
        <v>0.94289999999999996</v>
      </c>
      <c r="BO8" s="116">
        <v>0.94389999999999996</v>
      </c>
      <c r="BP8" s="116">
        <v>0.94479999999999997</v>
      </c>
      <c r="BQ8" s="116">
        <v>0.94579999999999997</v>
      </c>
      <c r="BR8" s="116">
        <v>0.94669999999999999</v>
      </c>
      <c r="BS8" s="116">
        <v>0.94769999999999999</v>
      </c>
      <c r="BT8" s="116">
        <v>0.9486</v>
      </c>
      <c r="BU8" s="116">
        <v>0.94950000000000001</v>
      </c>
      <c r="BV8" s="116">
        <v>0.95050000000000001</v>
      </c>
      <c r="BW8" s="117">
        <f>RATE(33,,AO8,-BV8)</f>
        <v>9.9869933890649209E-4</v>
      </c>
    </row>
    <row r="9" spans="1:75">
      <c r="I9" s="116" t="s">
        <v>701</v>
      </c>
      <c r="J9" s="116">
        <f>1-J8</f>
        <v>0.16039999999999999</v>
      </c>
      <c r="K9" s="116">
        <f t="shared" ref="K9:BV9" si="0">1-K8</f>
        <v>0.1583</v>
      </c>
      <c r="L9" s="116">
        <f t="shared" si="0"/>
        <v>0.14549999999999996</v>
      </c>
      <c r="M9" s="116">
        <f t="shared" si="0"/>
        <v>0.15139999999999998</v>
      </c>
      <c r="N9" s="116">
        <f t="shared" si="0"/>
        <v>0.14439999999999997</v>
      </c>
      <c r="O9" s="116">
        <f t="shared" si="0"/>
        <v>0.14500000000000002</v>
      </c>
      <c r="P9" s="116">
        <f t="shared" si="0"/>
        <v>0.14600000000000002</v>
      </c>
      <c r="Q9" s="116">
        <f t="shared" si="0"/>
        <v>0.14480000000000004</v>
      </c>
      <c r="R9" s="116">
        <f t="shared" si="0"/>
        <v>0.14639999999999997</v>
      </c>
      <c r="S9" s="116">
        <f t="shared" si="0"/>
        <v>0.14929999999999999</v>
      </c>
      <c r="T9" s="116">
        <f t="shared" si="0"/>
        <v>0.15229999999999999</v>
      </c>
      <c r="U9" s="116">
        <f t="shared" si="0"/>
        <v>0.13560000000000005</v>
      </c>
      <c r="V9" s="116">
        <f t="shared" si="0"/>
        <v>0.12780000000000002</v>
      </c>
      <c r="W9" s="116">
        <f t="shared" si="0"/>
        <v>0.12109999999999999</v>
      </c>
      <c r="X9" s="116">
        <f t="shared" si="0"/>
        <v>0.12080000000000002</v>
      </c>
      <c r="Y9" s="116">
        <f t="shared" si="0"/>
        <v>0.13429999999999997</v>
      </c>
      <c r="Z9" s="116">
        <f t="shared" si="0"/>
        <v>0.17320000000000002</v>
      </c>
      <c r="AA9" s="116">
        <f t="shared" si="0"/>
        <v>0.16700000000000004</v>
      </c>
      <c r="AB9" s="116">
        <f t="shared" si="0"/>
        <v>0.16210000000000002</v>
      </c>
      <c r="AC9" s="116">
        <f t="shared" si="0"/>
        <v>0.15380000000000005</v>
      </c>
      <c r="AD9" s="116">
        <f t="shared" si="0"/>
        <v>0.11460000000000004</v>
      </c>
      <c r="AE9" s="116">
        <f t="shared" si="0"/>
        <v>0.10129999999999995</v>
      </c>
      <c r="AF9" s="116">
        <f t="shared" si="0"/>
        <v>0.11699999999999999</v>
      </c>
      <c r="AG9" s="116">
        <f t="shared" si="0"/>
        <v>0.10029999999999994</v>
      </c>
      <c r="AH9" s="116">
        <f t="shared" si="0"/>
        <v>8.4600000000000009E-2</v>
      </c>
      <c r="AI9" s="116">
        <f t="shared" si="0"/>
        <v>9.3400000000000039E-2</v>
      </c>
      <c r="AJ9" s="116">
        <f t="shared" si="0"/>
        <v>7.5099999999999945E-2</v>
      </c>
      <c r="AK9" s="116">
        <f t="shared" si="0"/>
        <v>8.120000000000005E-2</v>
      </c>
      <c r="AL9" s="116">
        <f t="shared" si="0"/>
        <v>8.5899999999999976E-2</v>
      </c>
      <c r="AM9" s="116">
        <f t="shared" si="0"/>
        <v>8.9999999999999969E-2</v>
      </c>
      <c r="AN9" s="116">
        <f t="shared" si="0"/>
        <v>8.1300000000000039E-2</v>
      </c>
      <c r="AO9" s="118">
        <f t="shared" si="0"/>
        <v>8.0300000000000038E-2</v>
      </c>
      <c r="AP9" s="118">
        <f t="shared" si="0"/>
        <v>7.9400000000000026E-2</v>
      </c>
      <c r="AQ9" s="118">
        <f t="shared" si="0"/>
        <v>7.8500000000000014E-2</v>
      </c>
      <c r="AR9" s="118">
        <f t="shared" si="0"/>
        <v>7.7600000000000002E-2</v>
      </c>
      <c r="AS9" s="118">
        <f t="shared" si="0"/>
        <v>7.669999999999999E-2</v>
      </c>
      <c r="AT9" s="118">
        <f t="shared" si="0"/>
        <v>7.569999999999999E-2</v>
      </c>
      <c r="AU9" s="118">
        <f t="shared" si="0"/>
        <v>7.4799999999999978E-2</v>
      </c>
      <c r="AV9" s="118">
        <f t="shared" si="0"/>
        <v>7.3899999999999966E-2</v>
      </c>
      <c r="AW9" s="118">
        <f t="shared" si="0"/>
        <v>7.2999999999999954E-2</v>
      </c>
      <c r="AX9" s="118">
        <f t="shared" si="0"/>
        <v>7.1999999999999953E-2</v>
      </c>
      <c r="AY9" s="118">
        <f t="shared" si="0"/>
        <v>7.1100000000000052E-2</v>
      </c>
      <c r="AZ9" s="118">
        <f t="shared" si="0"/>
        <v>7.020000000000004E-2</v>
      </c>
      <c r="BA9" s="118">
        <f t="shared" si="0"/>
        <v>6.9200000000000039E-2</v>
      </c>
      <c r="BB9" s="118">
        <f t="shared" si="0"/>
        <v>6.8300000000000027E-2</v>
      </c>
      <c r="BC9" s="118">
        <f t="shared" si="0"/>
        <v>6.7400000000000015E-2</v>
      </c>
      <c r="BD9" s="118">
        <f t="shared" si="0"/>
        <v>6.6400000000000015E-2</v>
      </c>
      <c r="BE9" s="118">
        <f t="shared" si="0"/>
        <v>6.5500000000000003E-2</v>
      </c>
      <c r="BF9" s="118">
        <f t="shared" si="0"/>
        <v>6.4599999999999991E-2</v>
      </c>
      <c r="BG9" s="118">
        <f t="shared" si="0"/>
        <v>6.359999999999999E-2</v>
      </c>
      <c r="BH9" s="118">
        <f t="shared" si="0"/>
        <v>6.2699999999999978E-2</v>
      </c>
      <c r="BI9" s="118">
        <f t="shared" si="0"/>
        <v>6.1799999999999966E-2</v>
      </c>
      <c r="BJ9" s="118">
        <f t="shared" si="0"/>
        <v>6.0799999999999965E-2</v>
      </c>
      <c r="BK9" s="118">
        <f t="shared" si="0"/>
        <v>5.9899999999999953E-2</v>
      </c>
      <c r="BL9" s="118">
        <f t="shared" si="0"/>
        <v>5.9000000000000052E-2</v>
      </c>
      <c r="BM9" s="118">
        <f t="shared" si="0"/>
        <v>5.8000000000000052E-2</v>
      </c>
      <c r="BN9" s="118">
        <f t="shared" si="0"/>
        <v>5.710000000000004E-2</v>
      </c>
      <c r="BO9" s="118">
        <f t="shared" si="0"/>
        <v>5.6100000000000039E-2</v>
      </c>
      <c r="BP9" s="118">
        <f t="shared" si="0"/>
        <v>5.5200000000000027E-2</v>
      </c>
      <c r="BQ9" s="118">
        <f t="shared" si="0"/>
        <v>5.4200000000000026E-2</v>
      </c>
      <c r="BR9" s="118">
        <f t="shared" si="0"/>
        <v>5.3300000000000014E-2</v>
      </c>
      <c r="BS9" s="118">
        <f t="shared" si="0"/>
        <v>5.2300000000000013E-2</v>
      </c>
      <c r="BT9" s="118">
        <f t="shared" si="0"/>
        <v>5.1400000000000001E-2</v>
      </c>
      <c r="BU9" s="118">
        <f t="shared" si="0"/>
        <v>5.0499999999999989E-2</v>
      </c>
      <c r="BV9" s="118">
        <f t="shared" si="0"/>
        <v>4.9499999999999988E-2</v>
      </c>
      <c r="BW9" s="11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4DE9F-9D6D-4EE5-AAF9-18BDA88F36F7}">
  <dimension ref="B11:AH78"/>
  <sheetViews>
    <sheetView topLeftCell="C17" workbookViewId="0">
      <selection activeCell="L34" sqref="L34"/>
    </sheetView>
  </sheetViews>
  <sheetFormatPr defaultRowHeight="13.2"/>
  <cols>
    <col min="1" max="1" width="8.88671875" style="116"/>
    <col min="2" max="2" width="10.33203125" style="116" bestFit="1" customWidth="1"/>
    <col min="3" max="3" width="24" style="116" customWidth="1"/>
    <col min="4" max="13" width="10.44140625" style="116" bestFit="1" customWidth="1"/>
    <col min="14" max="14" width="21.77734375" style="116" customWidth="1"/>
    <col min="15" max="15" width="12.77734375" style="116" customWidth="1"/>
    <col min="16" max="27" width="10.5546875" style="116" bestFit="1" customWidth="1"/>
    <col min="28" max="28" width="10.44140625" style="116" bestFit="1" customWidth="1"/>
    <col min="29" max="29" width="8.88671875" style="116"/>
    <col min="30" max="30" width="19" style="116" customWidth="1"/>
    <col min="31" max="31" width="20.44140625" style="116" bestFit="1" customWidth="1"/>
    <col min="32" max="16384" width="8.88671875" style="116"/>
  </cols>
  <sheetData>
    <row r="11" spans="2:27">
      <c r="B11" s="155" t="s">
        <v>704</v>
      </c>
      <c r="C11" s="155"/>
      <c r="D11" s="155">
        <v>1995</v>
      </c>
      <c r="E11" s="155">
        <v>1996</v>
      </c>
      <c r="F11" s="155">
        <v>1997</v>
      </c>
      <c r="G11" s="155">
        <v>1998</v>
      </c>
      <c r="H11" s="155">
        <v>1999</v>
      </c>
      <c r="I11" s="155">
        <v>2000</v>
      </c>
      <c r="J11" s="155">
        <v>2001</v>
      </c>
      <c r="K11" s="155">
        <v>2002</v>
      </c>
      <c r="L11" s="155">
        <v>2003</v>
      </c>
      <c r="M11" s="155">
        <v>2004</v>
      </c>
      <c r="N11" s="155">
        <v>2005</v>
      </c>
      <c r="O11" s="155">
        <v>2006</v>
      </c>
      <c r="P11" s="155">
        <v>2007</v>
      </c>
      <c r="Q11" s="155">
        <v>2008</v>
      </c>
      <c r="R11" s="155">
        <v>2009</v>
      </c>
      <c r="S11" s="155">
        <v>2010</v>
      </c>
      <c r="T11" s="155">
        <v>2011</v>
      </c>
      <c r="U11" s="155">
        <v>2012</v>
      </c>
      <c r="V11" s="155">
        <v>2013</v>
      </c>
      <c r="W11" s="155">
        <v>2014</v>
      </c>
      <c r="X11" s="155">
        <v>2015</v>
      </c>
      <c r="Y11" s="155">
        <v>2016</v>
      </c>
      <c r="Z11" s="155">
        <v>2017</v>
      </c>
      <c r="AA11" s="155">
        <v>2018</v>
      </c>
    </row>
    <row r="12" spans="2:27">
      <c r="B12" s="116" t="s">
        <v>705</v>
      </c>
      <c r="C12" s="116" t="s">
        <v>706</v>
      </c>
      <c r="D12" s="151">
        <v>21120.027739726029</v>
      </c>
      <c r="E12" s="151">
        <v>21816.507172131147</v>
      </c>
      <c r="F12" s="151">
        <v>21566.098744292238</v>
      </c>
      <c r="G12" s="151">
        <v>21885.70593607306</v>
      </c>
      <c r="H12" s="151">
        <v>22359.941324200914</v>
      </c>
      <c r="I12" s="151">
        <v>22426.461748633879</v>
      </c>
      <c r="J12" s="151">
        <v>19286.493721461185</v>
      </c>
      <c r="K12" s="151">
        <v>19475.249709257932</v>
      </c>
      <c r="L12" s="151">
        <v>19986.172562864358</v>
      </c>
      <c r="M12" s="151">
        <v>19162.388542951976</v>
      </c>
      <c r="N12" s="151">
        <v>19773.975805955899</v>
      </c>
      <c r="O12" s="151">
        <v>20507.383227196104</v>
      </c>
      <c r="P12" s="151">
        <v>20666.205361073098</v>
      </c>
      <c r="Q12" s="151">
        <v>21350.312035908108</v>
      </c>
      <c r="R12" s="151">
        <v>20925.02950276577</v>
      </c>
      <c r="S12" s="151">
        <v>20347.742612268801</v>
      </c>
      <c r="T12" s="151">
        <v>21096.481375680338</v>
      </c>
      <c r="U12" s="151">
        <v>20689.934093802665</v>
      </c>
      <c r="V12" s="151">
        <v>20970.907088586559</v>
      </c>
      <c r="W12" s="151">
        <v>20782.495321511662</v>
      </c>
      <c r="X12" s="151">
        <v>20586.296191197012</v>
      </c>
      <c r="Y12" s="151">
        <v>20283.723962644115</v>
      </c>
      <c r="Z12" s="151">
        <v>21142.278753426741</v>
      </c>
      <c r="AA12" s="151">
        <v>20747.641711907512</v>
      </c>
    </row>
    <row r="13" spans="2:27">
      <c r="B13" s="116" t="s">
        <v>707</v>
      </c>
      <c r="C13" s="116" t="s">
        <v>708</v>
      </c>
      <c r="D13" s="151">
        <v>18256</v>
      </c>
      <c r="E13" s="151">
        <v>19189</v>
      </c>
      <c r="F13" s="151">
        <v>19535</v>
      </c>
      <c r="G13" s="151">
        <v>19829</v>
      </c>
      <c r="H13" s="151">
        <v>20166</v>
      </c>
      <c r="I13" s="151">
        <v>20162</v>
      </c>
      <c r="J13" s="151">
        <v>17357</v>
      </c>
      <c r="K13" s="151">
        <v>16879.203558447487</v>
      </c>
      <c r="L13" s="151">
        <v>17231.983696347033</v>
      </c>
      <c r="M13" s="151">
        <v>17061.782013591943</v>
      </c>
      <c r="N13" s="151">
        <v>17494.478716265294</v>
      </c>
      <c r="O13" s="151">
        <v>18012.1191716262</v>
      </c>
      <c r="P13" s="151">
        <v>18104.528883122479</v>
      </c>
      <c r="Q13" s="151">
        <v>18421.860978310502</v>
      </c>
      <c r="R13" s="151">
        <v>18143.753420662099</v>
      </c>
      <c r="S13" s="151">
        <v>18299.743230622018</v>
      </c>
      <c r="T13" s="151">
        <v>18909.242262869113</v>
      </c>
      <c r="U13" s="151">
        <v>18655.116414766904</v>
      </c>
      <c r="V13" s="151">
        <v>18831.561248972601</v>
      </c>
      <c r="W13" s="151">
        <v>18617.360887203919</v>
      </c>
      <c r="X13" s="151">
        <v>18332.306395694679</v>
      </c>
      <c r="Y13" s="151">
        <v>18141.924209872413</v>
      </c>
      <c r="Z13" s="151">
        <v>18928.272278000724</v>
      </c>
      <c r="AA13" s="151">
        <v>18574.10558527895</v>
      </c>
    </row>
    <row r="14" spans="2:27">
      <c r="C14" s="116" t="s">
        <v>383</v>
      </c>
      <c r="D14" s="151">
        <f>D12-D13</f>
        <v>2864.0277397260288</v>
      </c>
      <c r="E14" s="151">
        <f t="shared" ref="E14:AA14" si="0">E12-E13</f>
        <v>2627.5071721311469</v>
      </c>
      <c r="F14" s="151">
        <f t="shared" si="0"/>
        <v>2031.0987442922378</v>
      </c>
      <c r="G14" s="151">
        <f t="shared" si="0"/>
        <v>2056.70593607306</v>
      </c>
      <c r="H14" s="151">
        <f t="shared" si="0"/>
        <v>2193.9413242009141</v>
      </c>
      <c r="I14" s="151">
        <f t="shared" si="0"/>
        <v>2264.4617486338793</v>
      </c>
      <c r="J14" s="151">
        <f t="shared" si="0"/>
        <v>1929.4937214611855</v>
      </c>
      <c r="K14" s="151">
        <f t="shared" si="0"/>
        <v>2596.0461508104454</v>
      </c>
      <c r="L14" s="151">
        <f t="shared" si="0"/>
        <v>2754.1888665173246</v>
      </c>
      <c r="M14" s="151">
        <f t="shared" si="0"/>
        <v>2100.6065293600332</v>
      </c>
      <c r="N14" s="151">
        <f t="shared" si="0"/>
        <v>2279.4970896906052</v>
      </c>
      <c r="O14" s="151">
        <f t="shared" si="0"/>
        <v>2495.2640555699036</v>
      </c>
      <c r="P14" s="151">
        <f t="shared" si="0"/>
        <v>2561.6764779506193</v>
      </c>
      <c r="Q14" s="151">
        <f t="shared" si="0"/>
        <v>2928.4510575976055</v>
      </c>
      <c r="R14" s="151">
        <f t="shared" si="0"/>
        <v>2781.2760821036718</v>
      </c>
      <c r="S14" s="151">
        <f t="shared" si="0"/>
        <v>2047.9993816467831</v>
      </c>
      <c r="T14" s="151">
        <f t="shared" si="0"/>
        <v>2187.2391128112249</v>
      </c>
      <c r="U14" s="151">
        <f t="shared" si="0"/>
        <v>2034.8176790357611</v>
      </c>
      <c r="V14" s="151">
        <f t="shared" si="0"/>
        <v>2139.3458396139577</v>
      </c>
      <c r="W14" s="151">
        <f t="shared" si="0"/>
        <v>2165.1344343077435</v>
      </c>
      <c r="X14" s="151">
        <f t="shared" si="0"/>
        <v>2253.9897955023334</v>
      </c>
      <c r="Y14" s="151">
        <f t="shared" si="0"/>
        <v>2141.7997527717016</v>
      </c>
      <c r="Z14" s="151">
        <f t="shared" si="0"/>
        <v>2214.0064754260166</v>
      </c>
      <c r="AA14" s="151">
        <f t="shared" si="0"/>
        <v>2173.5361266285618</v>
      </c>
    </row>
    <row r="15" spans="2:27">
      <c r="C15" s="116" t="s">
        <v>709</v>
      </c>
      <c r="D15" s="152">
        <f>D14/D12</f>
        <v>0.13560719592895673</v>
      </c>
      <c r="E15" s="152">
        <f>E14/E12</f>
        <v>0.12043665612466044</v>
      </c>
      <c r="F15" s="152">
        <f t="shared" ref="F15:AA15" si="1">F14/F12</f>
        <v>9.4180165285100342E-2</v>
      </c>
      <c r="G15" s="152">
        <f t="shared" si="1"/>
        <v>9.3974850163873386E-2</v>
      </c>
      <c r="H15" s="152">
        <f t="shared" si="1"/>
        <v>9.8119279133632512E-2</v>
      </c>
      <c r="I15" s="152">
        <f t="shared" si="1"/>
        <v>0.10097276039417231</v>
      </c>
      <c r="J15" s="152">
        <f t="shared" si="1"/>
        <v>0.10004377930624722</v>
      </c>
      <c r="K15" s="152">
        <f t="shared" si="1"/>
        <v>0.13329976198335292</v>
      </c>
      <c r="L15" s="152">
        <f t="shared" si="1"/>
        <v>0.13780471762936697</v>
      </c>
      <c r="M15" s="152">
        <f t="shared" si="1"/>
        <v>0.10962133058995127</v>
      </c>
      <c r="N15" s="152">
        <f t="shared" si="1"/>
        <v>0.11527763116833709</v>
      </c>
      <c r="O15" s="152">
        <f t="shared" si="1"/>
        <v>0.12167637518280637</v>
      </c>
      <c r="P15" s="152">
        <f t="shared" si="1"/>
        <v>0.12395485446862914</v>
      </c>
      <c r="Q15" s="152">
        <f t="shared" si="1"/>
        <v>0.13716197930373938</v>
      </c>
      <c r="R15" s="152">
        <f t="shared" si="1"/>
        <v>0.13291623229186159</v>
      </c>
      <c r="S15" s="152">
        <f t="shared" si="1"/>
        <v>0.10064995516563734</v>
      </c>
      <c r="T15" s="152">
        <f t="shared" si="1"/>
        <v>0.10367791073124813</v>
      </c>
      <c r="U15" s="152">
        <f t="shared" si="1"/>
        <v>9.8348195301659169E-2</v>
      </c>
      <c r="V15" s="152">
        <f t="shared" si="1"/>
        <v>0.10201494053532378</v>
      </c>
      <c r="W15" s="152">
        <f t="shared" si="1"/>
        <v>0.10418067709447017</v>
      </c>
      <c r="X15" s="152">
        <f t="shared" si="1"/>
        <v>0.10948981665124254</v>
      </c>
      <c r="Y15" s="152">
        <f t="shared" si="1"/>
        <v>0.10559203806540582</v>
      </c>
      <c r="Z15" s="152">
        <f t="shared" si="1"/>
        <v>0.10471938721681882</v>
      </c>
      <c r="AA15" s="152">
        <f t="shared" si="1"/>
        <v>0.10476063529577548</v>
      </c>
    </row>
    <row r="16" spans="2:27">
      <c r="C16" s="153" t="s">
        <v>679</v>
      </c>
      <c r="D16" s="154">
        <f>D14/D13</f>
        <v>0.15688144937149587</v>
      </c>
      <c r="E16" s="154">
        <f t="shared" ref="E16:AA16" si="2">E14/E13</f>
        <v>0.13692778008917333</v>
      </c>
      <c r="F16" s="154">
        <f t="shared" si="2"/>
        <v>0.1039722930275013</v>
      </c>
      <c r="G16" s="154">
        <f t="shared" si="2"/>
        <v>0.10372212093767008</v>
      </c>
      <c r="H16" s="154">
        <f t="shared" si="2"/>
        <v>0.10879407538435555</v>
      </c>
      <c r="I16" s="154">
        <f t="shared" si="2"/>
        <v>0.11231334930234498</v>
      </c>
      <c r="J16" s="154">
        <f t="shared" si="2"/>
        <v>0.11116516226658901</v>
      </c>
      <c r="K16" s="154">
        <f t="shared" si="2"/>
        <v>0.15380145999312922</v>
      </c>
      <c r="L16" s="154">
        <f t="shared" si="2"/>
        <v>0.15983005294400193</v>
      </c>
      <c r="M16" s="154">
        <f t="shared" si="2"/>
        <v>0.12311765135005388</v>
      </c>
      <c r="N16" s="154">
        <f t="shared" si="2"/>
        <v>0.13029808585101016</v>
      </c>
      <c r="O16" s="154">
        <f t="shared" si="2"/>
        <v>0.13853250868451933</v>
      </c>
      <c r="P16" s="154">
        <f t="shared" si="2"/>
        <v>0.14149368340308938</v>
      </c>
      <c r="Q16" s="154">
        <f t="shared" si="2"/>
        <v>0.15896608171375845</v>
      </c>
      <c r="R16" s="154">
        <f t="shared" si="2"/>
        <v>0.15329110893539569</v>
      </c>
      <c r="S16" s="154">
        <f t="shared" si="2"/>
        <v>0.11191410479573</v>
      </c>
      <c r="T16" s="154">
        <f t="shared" si="2"/>
        <v>0.1156703733764186</v>
      </c>
      <c r="U16" s="154">
        <f t="shared" si="2"/>
        <v>0.10907558193660226</v>
      </c>
      <c r="V16" s="154">
        <f t="shared" si="2"/>
        <v>0.11360427376836185</v>
      </c>
      <c r="W16" s="154">
        <f t="shared" si="2"/>
        <v>0.11629652813981188</v>
      </c>
      <c r="X16" s="154">
        <f t="shared" si="2"/>
        <v>0.122951785053717</v>
      </c>
      <c r="Y16" s="154">
        <f t="shared" si="2"/>
        <v>0.11805802559830914</v>
      </c>
      <c r="Z16" s="154">
        <f t="shared" si="2"/>
        <v>0.11696822842089148</v>
      </c>
      <c r="AA16" s="154">
        <f t="shared" si="2"/>
        <v>0.11701969263872466</v>
      </c>
    </row>
    <row r="20" spans="11:34" s="176" customFormat="1"/>
    <row r="21" spans="11:34">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row>
    <row r="22" spans="11:34">
      <c r="K22" s="176"/>
      <c r="L22" s="176"/>
      <c r="M22" s="176"/>
      <c r="N22" s="177" t="s">
        <v>710</v>
      </c>
      <c r="O22" s="178">
        <f>N13</f>
        <v>17494.478716265294</v>
      </c>
      <c r="P22" s="178">
        <f>O13</f>
        <v>18012.1191716262</v>
      </c>
      <c r="Q22" s="178">
        <f>P13</f>
        <v>18104.528883122479</v>
      </c>
      <c r="R22" s="178">
        <f>Q13</f>
        <v>18421.860978310502</v>
      </c>
      <c r="S22" s="178">
        <f>R13</f>
        <v>18143.753420662099</v>
      </c>
      <c r="T22" s="178">
        <f>S13</f>
        <v>18299.743230622018</v>
      </c>
      <c r="U22" s="178">
        <f>T13</f>
        <v>18909.242262869113</v>
      </c>
      <c r="V22" s="178">
        <f>U13</f>
        <v>18655.116414766904</v>
      </c>
      <c r="W22" s="178">
        <f>V13</f>
        <v>18831.561248972601</v>
      </c>
      <c r="X22" s="178">
        <f>W13</f>
        <v>18617.360887203919</v>
      </c>
      <c r="Y22" s="178">
        <f>X13</f>
        <v>18332.306395694679</v>
      </c>
      <c r="Z22" s="178">
        <f>Y13</f>
        <v>18141.924209872413</v>
      </c>
      <c r="AA22" s="178">
        <f>Z13</f>
        <v>18928.272278000724</v>
      </c>
      <c r="AB22" s="178">
        <f>AA13</f>
        <v>18574.10558527895</v>
      </c>
      <c r="AC22" s="167"/>
      <c r="AD22" s="167"/>
      <c r="AE22" s="167"/>
      <c r="AF22" s="167"/>
      <c r="AG22" s="167"/>
      <c r="AH22" s="167"/>
    </row>
    <row r="23" spans="11:34">
      <c r="K23" s="176"/>
      <c r="L23" s="176"/>
      <c r="M23" s="176"/>
      <c r="N23" s="177" t="s">
        <v>711</v>
      </c>
      <c r="O23" s="178">
        <f>O26-O22</f>
        <v>409.25353881278716</v>
      </c>
      <c r="P23" s="178">
        <f t="shared" ref="P23:AB23" si="3">P26-P22</f>
        <v>365.20776255707824</v>
      </c>
      <c r="Q23" s="178">
        <f t="shared" si="3"/>
        <v>502.34155251141419</v>
      </c>
      <c r="R23" s="178">
        <f t="shared" si="3"/>
        <v>469.1669326639967</v>
      </c>
      <c r="S23" s="178">
        <f t="shared" si="3"/>
        <v>827.50216894977348</v>
      </c>
      <c r="T23" s="178">
        <f t="shared" si="3"/>
        <v>429.57671232876601</v>
      </c>
      <c r="U23" s="178">
        <f t="shared" si="3"/>
        <v>320.84356354329793</v>
      </c>
      <c r="V23" s="178">
        <f t="shared" si="3"/>
        <v>450.87021191549866</v>
      </c>
      <c r="W23" s="178">
        <f t="shared" si="3"/>
        <v>448.19342739726198</v>
      </c>
      <c r="X23" s="178">
        <f t="shared" si="3"/>
        <v>571.49610766614933</v>
      </c>
      <c r="Y23" s="178">
        <f t="shared" si="3"/>
        <v>577.54278124320626</v>
      </c>
      <c r="Z23" s="178">
        <f t="shared" si="3"/>
        <v>591.9370101493696</v>
      </c>
      <c r="AA23" s="178">
        <f t="shared" si="3"/>
        <v>499.65536815904852</v>
      </c>
      <c r="AB23" s="178">
        <f t="shared" si="3"/>
        <v>653.05702865940475</v>
      </c>
      <c r="AC23" s="167"/>
      <c r="AD23" s="167"/>
      <c r="AE23" s="167"/>
      <c r="AF23" s="167"/>
      <c r="AG23" s="167"/>
      <c r="AH23" s="167"/>
    </row>
    <row r="24" spans="11:34">
      <c r="K24" s="176"/>
      <c r="L24" s="176"/>
      <c r="M24" s="176"/>
      <c r="N24" s="177"/>
      <c r="O24" s="179"/>
      <c r="P24" s="179"/>
      <c r="Q24" s="179"/>
      <c r="R24" s="179"/>
      <c r="S24" s="179"/>
      <c r="T24" s="179"/>
      <c r="U24" s="179"/>
      <c r="V24" s="179"/>
      <c r="W24" s="179"/>
      <c r="X24" s="179"/>
      <c r="Y24" s="179"/>
      <c r="Z24" s="179"/>
      <c r="AA24" s="179"/>
      <c r="AB24" s="179"/>
      <c r="AC24" s="167"/>
      <c r="AD24" s="167"/>
      <c r="AE24" s="167"/>
      <c r="AF24" s="167"/>
      <c r="AG24" s="167"/>
      <c r="AH24" s="167"/>
    </row>
    <row r="25" spans="11:34">
      <c r="K25" s="176"/>
      <c r="L25" s="176"/>
      <c r="M25" s="176"/>
      <c r="N25" s="177"/>
      <c r="O25" s="179">
        <v>2005</v>
      </c>
      <c r="P25" s="179">
        <v>2006</v>
      </c>
      <c r="Q25" s="179">
        <v>2007</v>
      </c>
      <c r="R25" s="179">
        <v>2008</v>
      </c>
      <c r="S25" s="179">
        <v>2009</v>
      </c>
      <c r="T25" s="179">
        <v>2010</v>
      </c>
      <c r="U25" s="179">
        <v>2011</v>
      </c>
      <c r="V25" s="179">
        <v>2012</v>
      </c>
      <c r="W25" s="179">
        <v>2013</v>
      </c>
      <c r="X25" s="179">
        <v>2014</v>
      </c>
      <c r="Y25" s="179">
        <v>2015</v>
      </c>
      <c r="Z25" s="179">
        <v>2016</v>
      </c>
      <c r="AA25" s="179">
        <v>2017</v>
      </c>
      <c r="AB25" s="179">
        <v>2018</v>
      </c>
      <c r="AC25" s="167"/>
      <c r="AD25" s="167"/>
      <c r="AE25" s="167"/>
      <c r="AF25" s="167"/>
      <c r="AG25" s="167"/>
      <c r="AH25" s="167"/>
    </row>
    <row r="26" spans="11:34" ht="14.4">
      <c r="K26" s="176"/>
      <c r="L26" s="176"/>
      <c r="M26" s="176"/>
      <c r="N26" s="180" t="s">
        <v>712</v>
      </c>
      <c r="O26" s="181">
        <v>17903.732255078081</v>
      </c>
      <c r="P26" s="181">
        <v>18377.326934183278</v>
      </c>
      <c r="Q26" s="181">
        <v>18606.870435633893</v>
      </c>
      <c r="R26" s="181">
        <v>18891.027910974499</v>
      </c>
      <c r="S26" s="181">
        <v>18971.255589611872</v>
      </c>
      <c r="T26" s="181">
        <v>18729.319942950784</v>
      </c>
      <c r="U26" s="181">
        <v>19230.085826412411</v>
      </c>
      <c r="V26" s="181">
        <v>19105.986626682403</v>
      </c>
      <c r="W26" s="181">
        <v>19279.754676369863</v>
      </c>
      <c r="X26" s="181">
        <v>19188.856994870068</v>
      </c>
      <c r="Y26" s="181">
        <v>18909.849176937885</v>
      </c>
      <c r="Z26" s="181">
        <v>18733.861220021783</v>
      </c>
      <c r="AA26" s="181">
        <v>19427.927646159773</v>
      </c>
      <c r="AB26" s="181">
        <v>19227.162613938355</v>
      </c>
      <c r="AC26" s="167"/>
      <c r="AD26" s="167"/>
      <c r="AE26" s="167"/>
      <c r="AF26" s="167"/>
      <c r="AG26" s="167"/>
      <c r="AH26" s="167"/>
    </row>
    <row r="27" spans="11:34">
      <c r="K27" s="176"/>
      <c r="L27" s="176"/>
      <c r="M27" s="176"/>
      <c r="N27" s="182" t="s">
        <v>713</v>
      </c>
      <c r="O27" s="181">
        <v>19773.975805955899</v>
      </c>
      <c r="P27" s="181">
        <v>20507.383227196104</v>
      </c>
      <c r="Q27" s="181">
        <v>20666.205361073098</v>
      </c>
      <c r="R27" s="181">
        <v>21350.312035908108</v>
      </c>
      <c r="S27" s="181">
        <v>20925.02950276577</v>
      </c>
      <c r="T27" s="181">
        <v>20347.742612268801</v>
      </c>
      <c r="U27" s="181">
        <v>21096.481375680338</v>
      </c>
      <c r="V27" s="181">
        <v>20689.934093802665</v>
      </c>
      <c r="W27" s="181">
        <v>20970.907088586559</v>
      </c>
      <c r="X27" s="181">
        <v>20782.495321511662</v>
      </c>
      <c r="Y27" s="181">
        <v>20586.296191197012</v>
      </c>
      <c r="Z27" s="181">
        <v>20283.723962644115</v>
      </c>
      <c r="AA27" s="181">
        <v>21142.278753426741</v>
      </c>
      <c r="AB27" s="181">
        <v>20747.641711907512</v>
      </c>
      <c r="AC27" s="167"/>
      <c r="AD27" s="167"/>
      <c r="AE27" s="167"/>
      <c r="AF27" s="167"/>
      <c r="AG27" s="167"/>
      <c r="AH27" s="167"/>
    </row>
    <row r="28" spans="11:34">
      <c r="K28" s="176"/>
      <c r="L28" s="176"/>
      <c r="M28" s="176"/>
      <c r="N28" s="182" t="s">
        <v>714</v>
      </c>
      <c r="O28" s="183">
        <f>1-O26/O27</f>
        <v>9.4581057913224686E-2</v>
      </c>
      <c r="P28" s="183">
        <f t="shared" ref="P28:AB28" si="4">1-P26/P27</f>
        <v>0.10386777627425559</v>
      </c>
      <c r="Q28" s="183">
        <f t="shared" si="4"/>
        <v>9.9647462582471591E-2</v>
      </c>
      <c r="R28" s="183">
        <f t="shared" si="4"/>
        <v>0.115187268495067</v>
      </c>
      <c r="S28" s="183">
        <f t="shared" si="4"/>
        <v>9.3370186784953346E-2</v>
      </c>
      <c r="T28" s="183">
        <f t="shared" si="4"/>
        <v>7.9538192523733731E-2</v>
      </c>
      <c r="U28" s="183">
        <f t="shared" si="4"/>
        <v>8.8469518496078536E-2</v>
      </c>
      <c r="V28" s="183">
        <f t="shared" si="4"/>
        <v>7.6556428838248869E-2</v>
      </c>
      <c r="W28" s="183">
        <f t="shared" si="4"/>
        <v>8.0642787890520373E-2</v>
      </c>
      <c r="X28" s="183">
        <f t="shared" si="4"/>
        <v>7.6681760394385456E-2</v>
      </c>
      <c r="Y28" s="183">
        <f t="shared" si="4"/>
        <v>8.1435096371342386E-2</v>
      </c>
      <c r="Z28" s="183">
        <f t="shared" si="4"/>
        <v>7.6409181345430732E-2</v>
      </c>
      <c r="AA28" s="183">
        <f t="shared" si="4"/>
        <v>8.1086392212528446E-2</v>
      </c>
      <c r="AB28" s="183">
        <f t="shared" si="4"/>
        <v>7.3284430061105299E-2</v>
      </c>
      <c r="AC28" s="167"/>
      <c r="AD28" s="167"/>
      <c r="AE28" s="167"/>
      <c r="AF28" s="167"/>
      <c r="AG28" s="167"/>
      <c r="AH28" s="167"/>
    </row>
    <row r="29" spans="11:34">
      <c r="K29" s="176"/>
      <c r="L29" s="176"/>
      <c r="M29" s="176"/>
      <c r="N29" s="182" t="s">
        <v>715</v>
      </c>
      <c r="O29" s="183">
        <v>8.7999999999999995E-2</v>
      </c>
      <c r="P29" s="183">
        <v>9.9000000000000005E-2</v>
      </c>
      <c r="Q29" s="183">
        <v>8.4000000000000005E-2</v>
      </c>
      <c r="R29" s="183">
        <v>0.10299999999999999</v>
      </c>
      <c r="S29" s="183">
        <v>8.5999999999999993E-2</v>
      </c>
      <c r="T29" s="183">
        <v>7.1999999999999995E-2</v>
      </c>
      <c r="U29" s="183">
        <v>7.6999999999999999E-2</v>
      </c>
      <c r="V29" s="183">
        <v>0.06</v>
      </c>
      <c r="W29" s="184"/>
      <c r="X29" s="184"/>
      <c r="Y29" s="184"/>
      <c r="Z29" s="184"/>
      <c r="AA29" s="184"/>
      <c r="AB29" s="184"/>
      <c r="AC29" s="167"/>
      <c r="AD29" s="167"/>
      <c r="AE29" s="167"/>
      <c r="AF29" s="167"/>
      <c r="AG29" s="167"/>
      <c r="AH29" s="167"/>
    </row>
    <row r="30" spans="11:34">
      <c r="K30" s="176"/>
      <c r="L30" s="176"/>
      <c r="M30" s="176"/>
      <c r="N30" s="182" t="s">
        <v>716</v>
      </c>
      <c r="O30" s="183">
        <f>O28-O29</f>
        <v>6.5810579132246916E-3</v>
      </c>
      <c r="P30" s="183">
        <f t="shared" ref="P30:V30" si="5">P28-P29</f>
        <v>4.8677762742555808E-3</v>
      </c>
      <c r="Q30" s="183">
        <f t="shared" si="5"/>
        <v>1.5647462582471586E-2</v>
      </c>
      <c r="R30" s="183">
        <f t="shared" si="5"/>
        <v>1.2187268495067002E-2</v>
      </c>
      <c r="S30" s="183">
        <f t="shared" si="5"/>
        <v>7.3701867849533531E-3</v>
      </c>
      <c r="T30" s="183">
        <f t="shared" si="5"/>
        <v>7.5381925237337361E-3</v>
      </c>
      <c r="U30" s="183">
        <f t="shared" si="5"/>
        <v>1.1469518496078537E-2</v>
      </c>
      <c r="V30" s="183">
        <f t="shared" si="5"/>
        <v>1.6556428838248871E-2</v>
      </c>
      <c r="W30" s="185"/>
      <c r="X30" s="185"/>
      <c r="Y30" s="185"/>
      <c r="Z30" s="185"/>
      <c r="AA30" s="185"/>
      <c r="AB30" s="185"/>
      <c r="AC30" s="167"/>
      <c r="AD30" s="167"/>
      <c r="AE30" s="167"/>
      <c r="AF30" s="167"/>
      <c r="AG30" s="167"/>
      <c r="AH30" s="167"/>
    </row>
    <row r="31" spans="11:34">
      <c r="K31" s="176"/>
      <c r="L31" s="176"/>
      <c r="M31" s="176"/>
      <c r="N31" s="182" t="s">
        <v>717</v>
      </c>
      <c r="O31" s="183">
        <f>(O27-O26)/O26</f>
        <v>0.10446109918491191</v>
      </c>
      <c r="P31" s="183">
        <f t="shared" ref="P31:AB31" si="6">(P27-P26)/P26</f>
        <v>0.11590675295930838</v>
      </c>
      <c r="Q31" s="183">
        <f t="shared" si="6"/>
        <v>0.11067605014841113</v>
      </c>
      <c r="R31" s="183">
        <f t="shared" si="6"/>
        <v>0.1301826526604685</v>
      </c>
      <c r="S31" s="183">
        <f t="shared" si="6"/>
        <v>0.10298600975170721</v>
      </c>
      <c r="T31" s="183">
        <f t="shared" si="6"/>
        <v>8.6411181732583317E-2</v>
      </c>
      <c r="U31" s="186">
        <f t="shared" si="6"/>
        <v>9.7056017644208514E-2</v>
      </c>
      <c r="V31" s="183">
        <f t="shared" si="6"/>
        <v>8.2903201916210173E-2</v>
      </c>
      <c r="W31" s="183">
        <f t="shared" si="6"/>
        <v>8.771649020459002E-2</v>
      </c>
      <c r="X31" s="183">
        <f t="shared" si="6"/>
        <v>8.3050195593600815E-2</v>
      </c>
      <c r="Y31" s="183">
        <f t="shared" si="6"/>
        <v>8.8654700445929102E-2</v>
      </c>
      <c r="Z31" s="183">
        <f t="shared" si="6"/>
        <v>8.2730555352140578E-2</v>
      </c>
      <c r="AA31" s="183">
        <f t="shared" si="6"/>
        <v>8.8241583893577849E-2</v>
      </c>
      <c r="AB31" s="183">
        <f t="shared" si="6"/>
        <v>7.9079744031858107E-2</v>
      </c>
      <c r="AC31" s="167"/>
      <c r="AD31" s="167"/>
      <c r="AE31" s="167"/>
      <c r="AF31" s="167"/>
      <c r="AG31" s="167"/>
      <c r="AH31" s="167"/>
    </row>
    <row r="32" spans="11:34">
      <c r="K32" s="176"/>
      <c r="L32" s="176"/>
      <c r="M32" s="176"/>
      <c r="N32" s="187" t="s">
        <v>718</v>
      </c>
      <c r="O32" s="188">
        <f>O26/O27</f>
        <v>0.90541894208677531</v>
      </c>
      <c r="P32" s="188">
        <f t="shared" ref="P32:AB32" si="7">P26/P27</f>
        <v>0.89613222372574441</v>
      </c>
      <c r="Q32" s="188">
        <f t="shared" si="7"/>
        <v>0.90035253741752841</v>
      </c>
      <c r="R32" s="188">
        <f t="shared" si="7"/>
        <v>0.884812731504933</v>
      </c>
      <c r="S32" s="188">
        <f t="shared" si="7"/>
        <v>0.90662981321504665</v>
      </c>
      <c r="T32" s="188">
        <f t="shared" si="7"/>
        <v>0.92046180747626627</v>
      </c>
      <c r="U32" s="188">
        <f t="shared" si="7"/>
        <v>0.91153048150392146</v>
      </c>
      <c r="V32" s="188">
        <f t="shared" si="7"/>
        <v>0.92344357116175113</v>
      </c>
      <c r="W32" s="188">
        <f t="shared" si="7"/>
        <v>0.91935721210947963</v>
      </c>
      <c r="X32" s="188">
        <f t="shared" si="7"/>
        <v>0.92331823960561454</v>
      </c>
      <c r="Y32" s="188">
        <f t="shared" si="7"/>
        <v>0.91856490362865761</v>
      </c>
      <c r="Z32" s="188">
        <f t="shared" si="7"/>
        <v>0.92359081865456927</v>
      </c>
      <c r="AA32" s="188">
        <f t="shared" si="7"/>
        <v>0.91891360778747155</v>
      </c>
      <c r="AB32" s="188">
        <f t="shared" si="7"/>
        <v>0.9267155699388947</v>
      </c>
      <c r="AC32" s="167"/>
      <c r="AD32" s="167"/>
      <c r="AE32" s="167"/>
      <c r="AF32" s="167"/>
      <c r="AG32" s="167"/>
      <c r="AH32" s="167"/>
    </row>
    <row r="33" spans="14:34">
      <c r="N33" s="176"/>
      <c r="O33" s="176"/>
      <c r="P33" s="176"/>
      <c r="Q33" s="176"/>
      <c r="R33" s="176"/>
      <c r="S33" s="176"/>
      <c r="T33" s="176"/>
      <c r="U33" s="176"/>
      <c r="V33" s="176"/>
      <c r="W33" s="176"/>
      <c r="X33" s="176"/>
      <c r="Y33" s="176"/>
      <c r="Z33" s="176"/>
      <c r="AA33" s="176"/>
      <c r="AB33" s="176"/>
      <c r="AC33" s="176"/>
      <c r="AD33" s="176"/>
      <c r="AE33" s="176"/>
      <c r="AF33" s="176"/>
      <c r="AG33" s="176"/>
      <c r="AH33" s="176"/>
    </row>
    <row r="34" spans="14:34" ht="39.6">
      <c r="N34" s="167"/>
      <c r="O34" s="167"/>
      <c r="P34" s="167"/>
      <c r="Q34" s="167"/>
      <c r="R34" s="167"/>
      <c r="S34" s="167"/>
      <c r="T34" s="167"/>
      <c r="U34" s="167"/>
      <c r="V34" s="167"/>
      <c r="W34" s="167"/>
      <c r="X34" s="167"/>
      <c r="Y34" s="167"/>
      <c r="Z34" s="167"/>
      <c r="AA34" s="167"/>
      <c r="AB34" s="167"/>
      <c r="AC34" s="167"/>
      <c r="AD34" s="167"/>
      <c r="AE34" s="174" t="s">
        <v>719</v>
      </c>
      <c r="AF34" s="174" t="s">
        <v>720</v>
      </c>
      <c r="AG34" s="167"/>
      <c r="AH34" s="167"/>
    </row>
    <row r="35" spans="14:34">
      <c r="N35" s="167"/>
      <c r="O35" s="167"/>
      <c r="P35" s="167"/>
      <c r="Q35" s="167"/>
      <c r="R35" s="167"/>
      <c r="S35" s="167"/>
      <c r="T35" s="167"/>
      <c r="U35" s="167"/>
      <c r="V35" s="167"/>
      <c r="W35" s="167"/>
      <c r="X35" s="167"/>
      <c r="Y35" s="167"/>
      <c r="Z35" s="167"/>
      <c r="AA35" s="167"/>
      <c r="AB35" s="167"/>
      <c r="AC35" s="167"/>
      <c r="AD35" s="167" t="s">
        <v>721</v>
      </c>
      <c r="AE35" s="173">
        <f>AVERAGE(X31:AB31)</f>
        <v>8.4351355863421282E-2</v>
      </c>
      <c r="AF35" s="173">
        <f>AVERAGE(X32:AB32)</f>
        <v>0.9222206279230416</v>
      </c>
      <c r="AG35" s="167"/>
      <c r="AH35" s="167"/>
    </row>
    <row r="36" spans="14:34">
      <c r="N36" s="167"/>
      <c r="O36" s="167"/>
      <c r="P36" s="167"/>
      <c r="Q36" s="167"/>
      <c r="R36" s="167"/>
      <c r="S36" s="167"/>
      <c r="T36" s="167"/>
      <c r="U36" s="167"/>
      <c r="V36" s="167"/>
      <c r="W36" s="167"/>
      <c r="X36" s="167"/>
      <c r="Y36" s="167"/>
      <c r="Z36" s="167"/>
      <c r="AA36" s="167"/>
      <c r="AB36" s="167"/>
      <c r="AC36" s="167"/>
      <c r="AD36" s="167" t="s">
        <v>722</v>
      </c>
      <c r="AE36" s="173">
        <f>AVERAGE(S31:AB31)</f>
        <v>8.7882968056640559E-2</v>
      </c>
      <c r="AF36" s="173">
        <f>AVERAGE(S32:AB32)</f>
        <v>0.91925260250816732</v>
      </c>
      <c r="AG36" s="167"/>
      <c r="AH36" s="167"/>
    </row>
    <row r="37" spans="14:34">
      <c r="N37" s="167"/>
      <c r="O37" s="167"/>
      <c r="P37" s="167"/>
      <c r="Q37" s="167"/>
      <c r="R37" s="167"/>
      <c r="S37" s="167"/>
      <c r="T37" s="167"/>
      <c r="U37" s="167"/>
      <c r="V37" s="167"/>
      <c r="W37" s="167"/>
      <c r="X37" s="167"/>
      <c r="Y37" s="167"/>
      <c r="Z37" s="167"/>
      <c r="AA37" s="167"/>
      <c r="AB37" s="167"/>
      <c r="AC37" s="167"/>
      <c r="AD37" s="167" t="s">
        <v>723</v>
      </c>
      <c r="AE37" s="173">
        <f>AVERAGE(O31:AB31)</f>
        <v>9.5718302537107558E-2</v>
      </c>
      <c r="AF37" s="173">
        <f>AVERAGE(O32:AB32)</f>
        <v>0.91280303284404674</v>
      </c>
      <c r="AG37" s="167"/>
      <c r="AH37" s="167"/>
    </row>
    <row r="38" spans="14:34">
      <c r="N38" s="167"/>
      <c r="O38" s="167"/>
      <c r="P38" s="167"/>
      <c r="Q38" s="167"/>
      <c r="R38" s="167"/>
      <c r="S38" s="167"/>
      <c r="T38" s="167"/>
      <c r="U38" s="167"/>
      <c r="V38" s="167"/>
      <c r="W38" s="167"/>
      <c r="X38" s="167"/>
      <c r="Y38" s="167"/>
      <c r="Z38" s="167"/>
      <c r="AA38" s="167"/>
      <c r="AB38" s="167"/>
      <c r="AC38" s="167"/>
      <c r="AD38" s="167"/>
      <c r="AE38" s="167"/>
      <c r="AF38" s="167"/>
      <c r="AG38" s="167"/>
      <c r="AH38" s="167"/>
    </row>
    <row r="39" spans="14:34">
      <c r="N39" s="167"/>
      <c r="O39" s="167"/>
      <c r="P39" s="167"/>
      <c r="Q39" s="167"/>
      <c r="R39" s="167"/>
      <c r="S39" s="167"/>
      <c r="T39" s="167"/>
      <c r="U39" s="167"/>
      <c r="V39" s="167"/>
      <c r="W39" s="167"/>
      <c r="X39" s="167"/>
      <c r="Y39" s="167"/>
      <c r="Z39" s="167"/>
      <c r="AA39" s="167"/>
      <c r="AB39" s="167"/>
      <c r="AC39" s="167"/>
      <c r="AD39" s="167"/>
      <c r="AE39" s="167"/>
      <c r="AF39" s="167"/>
      <c r="AG39" s="167"/>
      <c r="AH39" s="167"/>
    </row>
    <row r="40" spans="14:34">
      <c r="N40" s="167"/>
      <c r="O40" s="167"/>
      <c r="P40" s="167"/>
      <c r="Q40" s="167"/>
      <c r="R40" s="167"/>
      <c r="S40" s="167"/>
      <c r="T40" s="167"/>
      <c r="U40" s="167"/>
      <c r="V40" s="167"/>
      <c r="W40" s="167"/>
      <c r="X40" s="167"/>
      <c r="Y40" s="167"/>
      <c r="Z40" s="167"/>
      <c r="AA40" s="167"/>
      <c r="AB40" s="167"/>
      <c r="AC40" s="167"/>
      <c r="AD40" s="167" t="s">
        <v>724</v>
      </c>
      <c r="AE40" s="167"/>
      <c r="AF40" s="167"/>
      <c r="AG40" s="167"/>
      <c r="AH40" s="167"/>
    </row>
    <row r="41" spans="14:34">
      <c r="N41" s="167"/>
      <c r="O41" s="167"/>
      <c r="P41" s="167"/>
      <c r="Q41" s="167"/>
      <c r="R41" s="167"/>
      <c r="S41" s="167"/>
      <c r="T41" s="167"/>
      <c r="U41" s="167"/>
      <c r="V41" s="167"/>
      <c r="W41" s="167"/>
      <c r="X41" s="167"/>
      <c r="Y41" s="167"/>
      <c r="Z41" s="167"/>
      <c r="AA41" s="167"/>
      <c r="AB41" s="167"/>
      <c r="AC41" s="167">
        <v>2005</v>
      </c>
      <c r="AD41" s="167"/>
      <c r="AE41" s="167"/>
      <c r="AF41" s="167"/>
      <c r="AG41" s="167"/>
      <c r="AH41" s="167"/>
    </row>
    <row r="42" spans="14:34">
      <c r="N42" s="167"/>
      <c r="O42" s="167"/>
      <c r="P42" s="167"/>
      <c r="Q42" s="167"/>
      <c r="R42" s="167"/>
      <c r="S42" s="167"/>
      <c r="T42" s="167"/>
      <c r="U42" s="167"/>
      <c r="V42" s="167"/>
      <c r="W42" s="167"/>
      <c r="X42" s="167"/>
      <c r="Y42" s="167"/>
      <c r="Z42" s="167"/>
      <c r="AA42" s="167"/>
      <c r="AB42" s="167"/>
      <c r="AC42" s="167">
        <v>2006</v>
      </c>
      <c r="AD42" s="167"/>
      <c r="AE42" s="167"/>
      <c r="AF42" s="167"/>
      <c r="AG42" s="167"/>
      <c r="AH42" s="167"/>
    </row>
    <row r="43" spans="14:34">
      <c r="N43" s="167"/>
      <c r="O43" s="167"/>
      <c r="P43" s="167"/>
      <c r="Q43" s="167"/>
      <c r="R43" s="167"/>
      <c r="S43" s="167"/>
      <c r="T43" s="167"/>
      <c r="U43" s="167"/>
      <c r="V43" s="167"/>
      <c r="W43" s="167"/>
      <c r="X43" s="167"/>
      <c r="Y43" s="167"/>
      <c r="Z43" s="167"/>
      <c r="AA43" s="167"/>
      <c r="AB43" s="167"/>
      <c r="AC43" s="167">
        <v>2007</v>
      </c>
      <c r="AD43" s="167" t="s">
        <v>725</v>
      </c>
      <c r="AE43" s="173">
        <f>AVERAGE(O31:R31)</f>
        <v>0.11530663873827499</v>
      </c>
      <c r="AF43" s="167"/>
      <c r="AG43" s="167"/>
      <c r="AH43" s="167"/>
    </row>
    <row r="44" spans="14:34">
      <c r="N44" s="167"/>
      <c r="O44" s="167"/>
      <c r="P44" s="167"/>
      <c r="Q44" s="167"/>
      <c r="R44" s="167"/>
      <c r="S44" s="167"/>
      <c r="T44" s="167"/>
      <c r="U44" s="167"/>
      <c r="V44" s="167"/>
      <c r="W44" s="167"/>
      <c r="X44" s="167"/>
      <c r="Y44" s="167"/>
      <c r="Z44" s="167"/>
      <c r="AA44" s="167"/>
      <c r="AB44" s="167"/>
      <c r="AC44" s="167">
        <v>2008</v>
      </c>
      <c r="AD44" s="167" t="s">
        <v>726</v>
      </c>
      <c r="AE44" s="173">
        <f>AVERAGE(P31:S31)</f>
        <v>0.1149378663799738</v>
      </c>
      <c r="AF44" s="167"/>
      <c r="AG44" s="167"/>
      <c r="AH44" s="167"/>
    </row>
    <row r="45" spans="14:34">
      <c r="N45" s="167"/>
      <c r="O45" s="167"/>
      <c r="P45" s="167"/>
      <c r="Q45" s="167"/>
      <c r="R45" s="167"/>
      <c r="S45" s="167"/>
      <c r="T45" s="167"/>
      <c r="U45" s="167"/>
      <c r="V45" s="167"/>
      <c r="W45" s="167"/>
      <c r="X45" s="167"/>
      <c r="Y45" s="167"/>
      <c r="Z45" s="167"/>
      <c r="AA45" s="167"/>
      <c r="AB45" s="167"/>
      <c r="AC45" s="167">
        <v>2009</v>
      </c>
      <c r="AD45" s="167" t="s">
        <v>727</v>
      </c>
      <c r="AE45" s="173">
        <f>AVERAGE(Q31:T31)</f>
        <v>0.10756397357329253</v>
      </c>
      <c r="AF45" s="167"/>
      <c r="AG45" s="167"/>
      <c r="AH45" s="167"/>
    </row>
    <row r="46" spans="14:34">
      <c r="N46" s="167"/>
      <c r="O46" s="167"/>
      <c r="P46" s="167"/>
      <c r="Q46" s="167"/>
      <c r="R46" s="167"/>
      <c r="S46" s="167"/>
      <c r="T46" s="167"/>
      <c r="U46" s="167"/>
      <c r="V46" s="167"/>
      <c r="W46" s="167"/>
      <c r="X46" s="167"/>
      <c r="Y46" s="167"/>
      <c r="Z46" s="167"/>
      <c r="AA46" s="167"/>
      <c r="AB46" s="167"/>
      <c r="AC46" s="167">
        <v>2010</v>
      </c>
      <c r="AD46" s="167" t="s">
        <v>728</v>
      </c>
      <c r="AE46" s="173">
        <f>AVERAGE(R31:U31)</f>
        <v>0.10415896544724189</v>
      </c>
      <c r="AF46" s="167"/>
      <c r="AG46" s="167"/>
      <c r="AH46" s="167"/>
    </row>
    <row r="47" spans="14:34">
      <c r="N47" s="167"/>
      <c r="O47" s="167"/>
      <c r="P47" s="167"/>
      <c r="Q47" s="167"/>
      <c r="R47" s="167"/>
      <c r="S47" s="167"/>
      <c r="T47" s="167"/>
      <c r="U47" s="167"/>
      <c r="V47" s="167"/>
      <c r="W47" s="167"/>
      <c r="X47" s="167"/>
      <c r="Y47" s="167"/>
      <c r="Z47" s="167"/>
      <c r="AA47" s="167"/>
      <c r="AB47" s="167"/>
      <c r="AC47" s="167">
        <v>2011</v>
      </c>
      <c r="AD47" s="167" t="s">
        <v>729</v>
      </c>
      <c r="AE47" s="173">
        <f>AVERAGE(S31:V31)</f>
        <v>9.2339102761177294E-2</v>
      </c>
      <c r="AF47" s="167"/>
      <c r="AG47" s="167"/>
      <c r="AH47" s="167"/>
    </row>
    <row r="48" spans="14:34">
      <c r="N48" s="167"/>
      <c r="O48" s="167"/>
      <c r="P48" s="167"/>
      <c r="Q48" s="167"/>
      <c r="R48" s="167"/>
      <c r="S48" s="167"/>
      <c r="T48" s="167"/>
      <c r="U48" s="167"/>
      <c r="V48" s="167"/>
      <c r="W48" s="167"/>
      <c r="X48" s="167"/>
      <c r="Y48" s="167"/>
      <c r="Z48" s="167"/>
      <c r="AA48" s="167"/>
      <c r="AB48" s="167"/>
      <c r="AC48" s="167">
        <v>2012</v>
      </c>
      <c r="AD48" s="167" t="s">
        <v>730</v>
      </c>
      <c r="AE48" s="173">
        <f>AVERAGE(T31:W31)</f>
        <v>8.8521722874398023E-2</v>
      </c>
      <c r="AF48" s="167"/>
      <c r="AG48" s="167"/>
      <c r="AH48" s="167"/>
    </row>
    <row r="49" spans="14:34">
      <c r="N49" s="167"/>
      <c r="O49" s="167"/>
      <c r="P49" s="167"/>
      <c r="Q49" s="167"/>
      <c r="R49" s="167"/>
      <c r="S49" s="167"/>
      <c r="T49" s="167"/>
      <c r="U49" s="167"/>
      <c r="V49" s="167"/>
      <c r="W49" s="167"/>
      <c r="X49" s="167"/>
      <c r="Y49" s="167"/>
      <c r="Z49" s="167"/>
      <c r="AA49" s="167"/>
      <c r="AB49" s="167"/>
      <c r="AC49" s="167">
        <v>2013</v>
      </c>
      <c r="AD49" s="167" t="s">
        <v>731</v>
      </c>
      <c r="AE49" s="173">
        <f>AVERAGE(U31:X31)</f>
        <v>8.7681476339652384E-2</v>
      </c>
      <c r="AF49" s="167"/>
      <c r="AG49" s="167"/>
      <c r="AH49" s="167"/>
    </row>
    <row r="50" spans="14:34">
      <c r="N50" s="167"/>
      <c r="O50" s="167"/>
      <c r="P50" s="167"/>
      <c r="Q50" s="167"/>
      <c r="R50" s="167"/>
      <c r="S50" s="167"/>
      <c r="T50" s="167"/>
      <c r="U50" s="167"/>
      <c r="V50" s="167"/>
      <c r="W50" s="167"/>
      <c r="X50" s="167"/>
      <c r="Y50" s="167"/>
      <c r="Z50" s="167"/>
      <c r="AA50" s="167"/>
      <c r="AB50" s="167"/>
      <c r="AC50" s="167">
        <v>2014</v>
      </c>
      <c r="AD50" s="167" t="s">
        <v>732</v>
      </c>
      <c r="AE50" s="173">
        <f>AVERAGE(V31:Y31)</f>
        <v>8.5581147040082531E-2</v>
      </c>
      <c r="AF50" s="167"/>
      <c r="AG50" s="167"/>
      <c r="AH50" s="167"/>
    </row>
    <row r="51" spans="14:34">
      <c r="N51" s="167"/>
      <c r="O51" s="167"/>
      <c r="P51" s="167"/>
      <c r="Q51" s="167"/>
      <c r="R51" s="167"/>
      <c r="S51" s="167"/>
      <c r="T51" s="167"/>
      <c r="U51" s="167"/>
      <c r="V51" s="167"/>
      <c r="W51" s="167"/>
      <c r="X51" s="167"/>
      <c r="Y51" s="167"/>
      <c r="Z51" s="167"/>
      <c r="AA51" s="167"/>
      <c r="AB51" s="167"/>
      <c r="AC51" s="167">
        <v>2015</v>
      </c>
      <c r="AD51" s="167" t="s">
        <v>733</v>
      </c>
      <c r="AE51" s="173">
        <f>AVERAGE(W31:Z31)</f>
        <v>8.5537985399065125E-2</v>
      </c>
      <c r="AF51" s="167"/>
      <c r="AG51" s="167"/>
      <c r="AH51" s="167"/>
    </row>
    <row r="52" spans="14:34">
      <c r="N52" s="167"/>
      <c r="O52" s="167"/>
      <c r="P52" s="167"/>
      <c r="Q52" s="167"/>
      <c r="R52" s="167"/>
      <c r="S52" s="167"/>
      <c r="T52" s="167"/>
      <c r="U52" s="167"/>
      <c r="V52" s="167"/>
      <c r="W52" s="167"/>
      <c r="X52" s="167"/>
      <c r="Y52" s="167"/>
      <c r="Z52" s="167"/>
      <c r="AA52" s="167"/>
      <c r="AB52" s="167"/>
      <c r="AC52" s="167">
        <v>2016</v>
      </c>
      <c r="AD52" s="167" t="s">
        <v>734</v>
      </c>
      <c r="AE52" s="173">
        <f>AVERAGE(X31:AA31)</f>
        <v>8.5669258821312086E-2</v>
      </c>
      <c r="AF52" s="167"/>
      <c r="AG52" s="167"/>
      <c r="AH52" s="167"/>
    </row>
    <row r="53" spans="14:34">
      <c r="N53" s="167"/>
      <c r="O53" s="167"/>
      <c r="P53" s="167"/>
      <c r="Q53" s="167"/>
      <c r="R53" s="167"/>
      <c r="S53" s="167"/>
      <c r="T53" s="167"/>
      <c r="U53" s="167"/>
      <c r="V53" s="167"/>
      <c r="W53" s="167"/>
      <c r="X53" s="167"/>
      <c r="Y53" s="167"/>
      <c r="Z53" s="167"/>
      <c r="AA53" s="167"/>
      <c r="AB53" s="167"/>
      <c r="AC53" s="167">
        <v>2017</v>
      </c>
      <c r="AD53" s="167" t="s">
        <v>735</v>
      </c>
      <c r="AE53" s="173">
        <f>AVERAGE(Y31:AB31)</f>
        <v>8.4676645930876399E-2</v>
      </c>
      <c r="AF53" s="167"/>
      <c r="AG53" s="167"/>
      <c r="AH53" s="167"/>
    </row>
    <row r="54" spans="14:34">
      <c r="N54" s="167"/>
      <c r="O54" s="167"/>
      <c r="P54" s="167"/>
      <c r="Q54" s="167"/>
      <c r="R54" s="167"/>
      <c r="S54" s="167"/>
      <c r="T54" s="167"/>
      <c r="U54" s="167"/>
      <c r="V54" s="167"/>
      <c r="W54" s="167"/>
      <c r="X54" s="167"/>
      <c r="Y54" s="167"/>
      <c r="Z54" s="167"/>
      <c r="AA54" s="167"/>
      <c r="AB54" s="167"/>
      <c r="AC54" s="167">
        <v>2018</v>
      </c>
      <c r="AD54" s="167"/>
      <c r="AE54" s="173">
        <f t="shared" ref="AE54:AE77" si="8">AE53*(1+$AF$54)</f>
        <v>8.3480579995405632E-2</v>
      </c>
      <c r="AF54" s="175">
        <f>Transformer!I26</f>
        <v>-1.4125098158081828E-2</v>
      </c>
      <c r="AG54" s="167"/>
      <c r="AH54" s="167"/>
    </row>
    <row r="55" spans="14:34">
      <c r="N55" s="167"/>
      <c r="O55" s="167"/>
      <c r="P55" s="167"/>
      <c r="Q55" s="167"/>
      <c r="R55" s="167"/>
      <c r="S55" s="167"/>
      <c r="T55" s="167"/>
      <c r="U55" s="167"/>
      <c r="V55" s="167"/>
      <c r="W55" s="167"/>
      <c r="X55" s="167"/>
      <c r="Y55" s="167"/>
      <c r="Z55" s="167"/>
      <c r="AA55" s="167"/>
      <c r="AB55" s="167"/>
      <c r="AC55" s="167">
        <v>2019</v>
      </c>
      <c r="AD55" s="167"/>
      <c r="AE55" s="173">
        <f t="shared" si="8"/>
        <v>8.2301408608676921E-2</v>
      </c>
      <c r="AF55" s="167"/>
      <c r="AG55" s="167"/>
      <c r="AH55" s="167"/>
    </row>
    <row r="56" spans="14:34">
      <c r="N56" s="167"/>
      <c r="O56" s="167"/>
      <c r="P56" s="167"/>
      <c r="Q56" s="167"/>
      <c r="R56" s="167"/>
      <c r="S56" s="167"/>
      <c r="T56" s="167"/>
      <c r="U56" s="167"/>
      <c r="V56" s="167"/>
      <c r="W56" s="167"/>
      <c r="X56" s="167"/>
      <c r="Y56" s="167"/>
      <c r="Z56" s="167"/>
      <c r="AA56" s="167"/>
      <c r="AB56" s="167"/>
      <c r="AC56" s="167">
        <v>2020</v>
      </c>
      <c r="AD56" s="167"/>
      <c r="AE56" s="173">
        <f t="shared" si="8"/>
        <v>8.1138893133530954E-2</v>
      </c>
      <c r="AF56" s="167"/>
      <c r="AG56" s="167"/>
      <c r="AH56" s="167"/>
    </row>
    <row r="57" spans="14:34">
      <c r="N57" s="167"/>
      <c r="O57" s="167"/>
      <c r="P57" s="167"/>
      <c r="Q57" s="167"/>
      <c r="R57" s="167"/>
      <c r="S57" s="167"/>
      <c r="T57" s="167"/>
      <c r="U57" s="167"/>
      <c r="V57" s="167"/>
      <c r="W57" s="167"/>
      <c r="X57" s="167"/>
      <c r="Y57" s="167"/>
      <c r="Z57" s="167"/>
      <c r="AA57" s="167"/>
      <c r="AB57" s="167"/>
      <c r="AC57" s="167">
        <v>2021</v>
      </c>
      <c r="AD57" s="167"/>
      <c r="AE57" s="173">
        <f t="shared" si="8"/>
        <v>7.9992798303581719E-2</v>
      </c>
      <c r="AF57" s="167"/>
      <c r="AG57" s="167"/>
      <c r="AH57" s="167"/>
    </row>
    <row r="58" spans="14:34">
      <c r="N58" s="167"/>
      <c r="O58" s="167"/>
      <c r="P58" s="167"/>
      <c r="Q58" s="167"/>
      <c r="R58" s="167"/>
      <c r="S58" s="167"/>
      <c r="T58" s="167"/>
      <c r="U58" s="167"/>
      <c r="V58" s="167"/>
      <c r="W58" s="167"/>
      <c r="X58" s="167"/>
      <c r="Y58" s="167"/>
      <c r="Z58" s="167"/>
      <c r="AA58" s="167"/>
      <c r="AB58" s="167"/>
      <c r="AC58" s="167">
        <v>2022</v>
      </c>
      <c r="AD58" s="167"/>
      <c r="AE58" s="173">
        <f t="shared" si="8"/>
        <v>7.886289217560398E-2</v>
      </c>
      <c r="AF58" s="167"/>
      <c r="AG58" s="167"/>
      <c r="AH58" s="167"/>
    </row>
    <row r="59" spans="14:34">
      <c r="N59" s="167"/>
      <c r="O59" s="167"/>
      <c r="P59" s="167"/>
      <c r="Q59" s="167"/>
      <c r="R59" s="167"/>
      <c r="S59" s="167"/>
      <c r="T59" s="167"/>
      <c r="U59" s="167"/>
      <c r="V59" s="167"/>
      <c r="W59" s="167"/>
      <c r="X59" s="167"/>
      <c r="Y59" s="167"/>
      <c r="Z59" s="167"/>
      <c r="AA59" s="167"/>
      <c r="AB59" s="167"/>
      <c r="AC59" s="167">
        <v>2023</v>
      </c>
      <c r="AD59" s="167"/>
      <c r="AE59" s="173">
        <f t="shared" si="8"/>
        <v>7.7748946082593348E-2</v>
      </c>
      <c r="AF59" s="167"/>
      <c r="AG59" s="167"/>
      <c r="AH59" s="167"/>
    </row>
    <row r="60" spans="14:34">
      <c r="N60" s="167"/>
      <c r="O60" s="167"/>
      <c r="P60" s="167"/>
      <c r="Q60" s="167"/>
      <c r="R60" s="167"/>
      <c r="S60" s="167"/>
      <c r="T60" s="167"/>
      <c r="U60" s="167"/>
      <c r="V60" s="167"/>
      <c r="W60" s="167"/>
      <c r="X60" s="167"/>
      <c r="Y60" s="167"/>
      <c r="Z60" s="167"/>
      <c r="AA60" s="167"/>
      <c r="AB60" s="167"/>
      <c r="AC60" s="167">
        <v>2024</v>
      </c>
      <c r="AD60" s="167"/>
      <c r="AE60" s="173">
        <f t="shared" si="8"/>
        <v>7.6650734587489305E-2</v>
      </c>
      <c r="AF60" s="167"/>
      <c r="AG60" s="167"/>
      <c r="AH60" s="167"/>
    </row>
    <row r="61" spans="14:34">
      <c r="N61" s="167"/>
      <c r="O61" s="167"/>
      <c r="P61" s="167"/>
      <c r="Q61" s="167"/>
      <c r="R61" s="167"/>
      <c r="S61" s="167"/>
      <c r="T61" s="167"/>
      <c r="U61" s="167"/>
      <c r="V61" s="167"/>
      <c r="W61" s="167"/>
      <c r="X61" s="167"/>
      <c r="Y61" s="167"/>
      <c r="Z61" s="167"/>
      <c r="AA61" s="167"/>
      <c r="AB61" s="167"/>
      <c r="AC61" s="167">
        <v>2025</v>
      </c>
      <c r="AD61" s="167"/>
      <c r="AE61" s="173">
        <f t="shared" si="8"/>
        <v>7.5568035437551945E-2</v>
      </c>
      <c r="AF61" s="167"/>
      <c r="AG61" s="167"/>
      <c r="AH61" s="167"/>
    </row>
    <row r="62" spans="14:34">
      <c r="N62" s="167"/>
      <c r="O62" s="167"/>
      <c r="P62" s="167"/>
      <c r="Q62" s="167"/>
      <c r="R62" s="167"/>
      <c r="S62" s="167"/>
      <c r="T62" s="167"/>
      <c r="U62" s="167"/>
      <c r="V62" s="167"/>
      <c r="W62" s="167"/>
      <c r="X62" s="167"/>
      <c r="Y62" s="167"/>
      <c r="Z62" s="167"/>
      <c r="AA62" s="167"/>
      <c r="AB62" s="167"/>
      <c r="AC62" s="167">
        <v>2026</v>
      </c>
      <c r="AD62" s="167"/>
      <c r="AE62" s="173">
        <f t="shared" si="8"/>
        <v>7.4500629519383119E-2</v>
      </c>
      <c r="AF62" s="167"/>
      <c r="AG62" s="167"/>
      <c r="AH62" s="167"/>
    </row>
    <row r="63" spans="14:34">
      <c r="N63" s="167"/>
      <c r="O63" s="167"/>
      <c r="P63" s="167"/>
      <c r="Q63" s="167"/>
      <c r="R63" s="167"/>
      <c r="S63" s="167"/>
      <c r="T63" s="167"/>
      <c r="U63" s="167"/>
      <c r="V63" s="167"/>
      <c r="W63" s="167"/>
      <c r="X63" s="167"/>
      <c r="Y63" s="167"/>
      <c r="Z63" s="167"/>
      <c r="AA63" s="167"/>
      <c r="AB63" s="167"/>
      <c r="AC63" s="167">
        <v>2027</v>
      </c>
      <c r="AD63" s="167"/>
      <c r="AE63" s="173">
        <f t="shared" si="8"/>
        <v>7.3448300814582937E-2</v>
      </c>
      <c r="AF63" s="167"/>
      <c r="AG63" s="167"/>
      <c r="AH63" s="167"/>
    </row>
    <row r="64" spans="14:34">
      <c r="N64" s="167"/>
      <c r="O64" s="167"/>
      <c r="P64" s="167"/>
      <c r="Q64" s="167"/>
      <c r="R64" s="167"/>
      <c r="S64" s="167"/>
      <c r="T64" s="167"/>
      <c r="U64" s="167"/>
      <c r="V64" s="167"/>
      <c r="W64" s="167"/>
      <c r="X64" s="167"/>
      <c r="Y64" s="167"/>
      <c r="Z64" s="167"/>
      <c r="AA64" s="167"/>
      <c r="AB64" s="167"/>
      <c r="AC64" s="167">
        <v>2028</v>
      </c>
      <c r="AD64" s="167"/>
      <c r="AE64" s="173">
        <f t="shared" si="8"/>
        <v>7.2410836356032626E-2</v>
      </c>
      <c r="AF64" s="167"/>
      <c r="AG64" s="167"/>
      <c r="AH64" s="167"/>
    </row>
    <row r="65" spans="14:34">
      <c r="N65" s="167"/>
      <c r="O65" s="167"/>
      <c r="P65" s="167"/>
      <c r="Q65" s="167"/>
      <c r="R65" s="167"/>
      <c r="S65" s="167"/>
      <c r="T65" s="167"/>
      <c r="U65" s="167"/>
      <c r="V65" s="167"/>
      <c r="W65" s="167"/>
      <c r="X65" s="167"/>
      <c r="Y65" s="167"/>
      <c r="Z65" s="167"/>
      <c r="AA65" s="167"/>
      <c r="AB65" s="167"/>
      <c r="AC65" s="167">
        <v>2029</v>
      </c>
      <c r="AD65" s="167"/>
      <c r="AE65" s="173">
        <f t="shared" si="8"/>
        <v>7.1388026184794867E-2</v>
      </c>
      <c r="AF65" s="167"/>
      <c r="AG65" s="167"/>
      <c r="AH65" s="167"/>
    </row>
    <row r="66" spans="14:34">
      <c r="N66" s="167"/>
      <c r="O66" s="167"/>
      <c r="P66" s="167"/>
      <c r="Q66" s="167"/>
      <c r="R66" s="167"/>
      <c r="S66" s="167"/>
      <c r="T66" s="167"/>
      <c r="U66" s="167"/>
      <c r="V66" s="167"/>
      <c r="W66" s="167"/>
      <c r="X66" s="167"/>
      <c r="Y66" s="167"/>
      <c r="Z66" s="167"/>
      <c r="AA66" s="167"/>
      <c r="AB66" s="167"/>
      <c r="AC66" s="167">
        <v>2030</v>
      </c>
      <c r="AD66" s="167"/>
      <c r="AE66" s="173">
        <f t="shared" si="8"/>
        <v>7.0379663307622922E-2</v>
      </c>
      <c r="AF66" s="167"/>
      <c r="AG66" s="167"/>
      <c r="AH66" s="167"/>
    </row>
    <row r="67" spans="14:34">
      <c r="N67" s="167"/>
      <c r="O67" s="167"/>
      <c r="P67" s="167"/>
      <c r="Q67" s="167"/>
      <c r="R67" s="167"/>
      <c r="S67" s="167"/>
      <c r="T67" s="167"/>
      <c r="U67" s="167"/>
      <c r="V67" s="167"/>
      <c r="W67" s="167"/>
      <c r="X67" s="167"/>
      <c r="Y67" s="167"/>
      <c r="Z67" s="167"/>
      <c r="AA67" s="167"/>
      <c r="AB67" s="167"/>
      <c r="AC67" s="167">
        <v>2031</v>
      </c>
      <c r="AD67" s="167"/>
      <c r="AE67" s="173">
        <f t="shared" si="8"/>
        <v>6.9385543655069992E-2</v>
      </c>
      <c r="AF67" s="167"/>
      <c r="AG67" s="167"/>
      <c r="AH67" s="167"/>
    </row>
    <row r="68" spans="14:34">
      <c r="N68" s="167"/>
      <c r="O68" s="167"/>
      <c r="P68" s="167"/>
      <c r="Q68" s="167"/>
      <c r="R68" s="167"/>
      <c r="S68" s="167"/>
      <c r="T68" s="167"/>
      <c r="U68" s="167"/>
      <c r="V68" s="167"/>
      <c r="W68" s="167"/>
      <c r="X68" s="167"/>
      <c r="Y68" s="167"/>
      <c r="Z68" s="167"/>
      <c r="AA68" s="167"/>
      <c r="AB68" s="167"/>
      <c r="AC68" s="167">
        <v>2032</v>
      </c>
      <c r="AD68" s="167"/>
      <c r="AE68" s="173">
        <f t="shared" si="8"/>
        <v>6.8405466040190252E-2</v>
      </c>
      <c r="AF68" s="167"/>
      <c r="AG68" s="167"/>
      <c r="AH68" s="167"/>
    </row>
    <row r="69" spans="14:34">
      <c r="N69" s="167"/>
      <c r="O69" s="167"/>
      <c r="P69" s="167"/>
      <c r="Q69" s="167"/>
      <c r="R69" s="167"/>
      <c r="S69" s="167"/>
      <c r="T69" s="167"/>
      <c r="U69" s="167"/>
      <c r="V69" s="167"/>
      <c r="W69" s="167"/>
      <c r="X69" s="167"/>
      <c r="Y69" s="167"/>
      <c r="Z69" s="167"/>
      <c r="AA69" s="167"/>
      <c r="AB69" s="167"/>
      <c r="AC69" s="167">
        <v>2033</v>
      </c>
      <c r="AD69" s="167"/>
      <c r="AE69" s="173">
        <f t="shared" si="8"/>
        <v>6.7439232117823225E-2</v>
      </c>
      <c r="AF69" s="167"/>
      <c r="AG69" s="167"/>
      <c r="AH69" s="167"/>
    </row>
    <row r="70" spans="14:34">
      <c r="N70" s="167"/>
      <c r="O70" s="167"/>
      <c r="P70" s="167"/>
      <c r="Q70" s="167"/>
      <c r="R70" s="167"/>
      <c r="S70" s="167"/>
      <c r="T70" s="167"/>
      <c r="U70" s="167"/>
      <c r="V70" s="167"/>
      <c r="W70" s="167"/>
      <c r="X70" s="167"/>
      <c r="Y70" s="167"/>
      <c r="Z70" s="167"/>
      <c r="AA70" s="167"/>
      <c r="AB70" s="167"/>
      <c r="AC70" s="167">
        <v>2034</v>
      </c>
      <c r="AD70" s="167"/>
      <c r="AE70" s="173">
        <f t="shared" si="8"/>
        <v>6.648664634445331E-2</v>
      </c>
      <c r="AF70" s="167"/>
      <c r="AG70" s="167"/>
      <c r="AH70" s="167"/>
    </row>
    <row r="71" spans="14:34">
      <c r="N71" s="167"/>
      <c r="O71" s="167"/>
      <c r="P71" s="167"/>
      <c r="Q71" s="167"/>
      <c r="R71" s="167"/>
      <c r="S71" s="167"/>
      <c r="T71" s="167"/>
      <c r="U71" s="167"/>
      <c r="V71" s="167"/>
      <c r="W71" s="167"/>
      <c r="X71" s="167"/>
      <c r="Y71" s="167"/>
      <c r="Z71" s="167"/>
      <c r="AA71" s="167"/>
      <c r="AB71" s="167"/>
      <c r="AC71" s="167">
        <v>2035</v>
      </c>
      <c r="AD71" s="167"/>
      <c r="AE71" s="173">
        <f t="shared" si="8"/>
        <v>6.5547515938636239E-2</v>
      </c>
      <c r="AF71" s="167"/>
      <c r="AG71" s="167"/>
      <c r="AH71" s="167"/>
    </row>
    <row r="72" spans="14:34">
      <c r="N72" s="167"/>
      <c r="O72" s="167"/>
      <c r="P72" s="167"/>
      <c r="Q72" s="167"/>
      <c r="R72" s="167"/>
      <c r="S72" s="167"/>
      <c r="T72" s="167"/>
      <c r="U72" s="167"/>
      <c r="V72" s="167"/>
      <c r="W72" s="167"/>
      <c r="X72" s="167"/>
      <c r="Y72" s="167"/>
      <c r="Z72" s="167"/>
      <c r="AA72" s="167"/>
      <c r="AB72" s="167"/>
      <c r="AC72" s="167">
        <v>2036</v>
      </c>
      <c r="AD72" s="167"/>
      <c r="AE72" s="173">
        <f t="shared" si="8"/>
        <v>6.4621650841984568E-2</v>
      </c>
      <c r="AF72" s="167"/>
      <c r="AG72" s="167"/>
      <c r="AH72" s="167"/>
    </row>
    <row r="73" spans="14:34">
      <c r="N73" s="167"/>
      <c r="O73" s="167"/>
      <c r="P73" s="167"/>
      <c r="Q73" s="167"/>
      <c r="R73" s="167"/>
      <c r="S73" s="167"/>
      <c r="T73" s="167"/>
      <c r="U73" s="167"/>
      <c r="V73" s="167"/>
      <c r="W73" s="167"/>
      <c r="X73" s="167"/>
      <c r="Y73" s="167"/>
      <c r="Z73" s="167"/>
      <c r="AA73" s="167"/>
      <c r="AB73" s="167"/>
      <c r="AC73" s="167">
        <v>2037</v>
      </c>
      <c r="AD73" s="167"/>
      <c r="AE73" s="173">
        <f t="shared" si="8"/>
        <v>6.3708863680704247E-2</v>
      </c>
      <c r="AF73" s="167"/>
      <c r="AG73" s="167"/>
      <c r="AH73" s="167"/>
    </row>
    <row r="74" spans="14:34">
      <c r="N74" s="167"/>
      <c r="O74" s="167"/>
      <c r="P74" s="167"/>
      <c r="Q74" s="167"/>
      <c r="R74" s="167"/>
      <c r="S74" s="167"/>
      <c r="T74" s="167"/>
      <c r="U74" s="167"/>
      <c r="V74" s="167"/>
      <c r="W74" s="167"/>
      <c r="X74" s="167"/>
      <c r="Y74" s="167"/>
      <c r="Z74" s="167"/>
      <c r="AA74" s="167"/>
      <c r="AB74" s="167"/>
      <c r="AC74" s="167">
        <v>2038</v>
      </c>
      <c r="AD74" s="167"/>
      <c r="AE74" s="173">
        <f t="shared" si="8"/>
        <v>6.2808969727674441E-2</v>
      </c>
      <c r="AF74" s="167"/>
      <c r="AG74" s="167"/>
      <c r="AH74" s="167"/>
    </row>
    <row r="75" spans="14:34">
      <c r="N75" s="167"/>
      <c r="O75" s="167"/>
      <c r="P75" s="167"/>
      <c r="Q75" s="167"/>
      <c r="R75" s="167"/>
      <c r="S75" s="167"/>
      <c r="T75" s="167"/>
      <c r="U75" s="167"/>
      <c r="V75" s="167"/>
      <c r="W75" s="167"/>
      <c r="X75" s="167"/>
      <c r="Y75" s="167"/>
      <c r="Z75" s="167"/>
      <c r="AA75" s="167"/>
      <c r="AB75" s="167"/>
      <c r="AC75" s="167">
        <v>2039</v>
      </c>
      <c r="AD75" s="167"/>
      <c r="AE75" s="173">
        <f t="shared" si="8"/>
        <v>6.1921786865063048E-2</v>
      </c>
      <c r="AF75" s="167"/>
      <c r="AG75" s="167"/>
      <c r="AH75" s="167"/>
    </row>
    <row r="76" spans="14:34">
      <c r="N76" s="167"/>
      <c r="O76" s="167"/>
      <c r="P76" s="167"/>
      <c r="Q76" s="167"/>
      <c r="R76" s="167"/>
      <c r="S76" s="167"/>
      <c r="T76" s="167"/>
      <c r="U76" s="167"/>
      <c r="V76" s="167"/>
      <c r="W76" s="167"/>
      <c r="X76" s="167"/>
      <c r="Y76" s="167"/>
      <c r="Z76" s="167"/>
      <c r="AA76" s="167"/>
      <c r="AB76" s="167"/>
      <c r="AC76" s="167">
        <v>2040</v>
      </c>
      <c r="AD76" s="167"/>
      <c r="AE76" s="173">
        <f t="shared" si="8"/>
        <v>6.104713554747021E-2</v>
      </c>
      <c r="AF76" s="167"/>
      <c r="AG76" s="167"/>
      <c r="AH76" s="167"/>
    </row>
    <row r="77" spans="14:34">
      <c r="N77" s="167"/>
      <c r="O77" s="167"/>
      <c r="P77" s="167"/>
      <c r="Q77" s="167"/>
      <c r="R77" s="167"/>
      <c r="S77" s="167"/>
      <c r="T77" s="167"/>
      <c r="U77" s="167"/>
      <c r="V77" s="167"/>
      <c r="W77" s="167"/>
      <c r="X77" s="167"/>
      <c r="Y77" s="167"/>
      <c r="Z77" s="167"/>
      <c r="AA77" s="167"/>
      <c r="AB77" s="167"/>
      <c r="AC77" s="167">
        <v>2041</v>
      </c>
      <c r="AD77" s="167"/>
      <c r="AE77" s="173">
        <f t="shared" si="8"/>
        <v>6.0184838765592469E-2</v>
      </c>
      <c r="AF77" s="167"/>
      <c r="AG77" s="167"/>
      <c r="AH77" s="167"/>
    </row>
    <row r="78" spans="14:34">
      <c r="N78" s="167"/>
      <c r="O78" s="167"/>
      <c r="P78" s="167"/>
      <c r="Q78" s="167"/>
      <c r="R78" s="167"/>
      <c r="S78" s="167"/>
      <c r="T78" s="167"/>
      <c r="U78" s="167"/>
      <c r="V78" s="167"/>
      <c r="W78" s="167"/>
      <c r="X78" s="167"/>
      <c r="Y78" s="167"/>
      <c r="Z78" s="167"/>
      <c r="AA78" s="167"/>
      <c r="AB78" s="167"/>
      <c r="AC78" s="167"/>
      <c r="AD78" s="167"/>
      <c r="AE78" s="167"/>
      <c r="AF78" s="167"/>
      <c r="AG78" s="167"/>
      <c r="AH78" s="16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8EE99-9659-4CAF-9A8C-C47CBAAADB26}">
  <dimension ref="C9:N54"/>
  <sheetViews>
    <sheetView workbookViewId="0">
      <selection activeCell="Q53" sqref="Q53"/>
    </sheetView>
  </sheetViews>
  <sheetFormatPr defaultRowHeight="13.2"/>
  <cols>
    <col min="1" max="3" width="8.88671875" style="116"/>
    <col min="4" max="4" width="10.21875" style="116" customWidth="1"/>
    <col min="5" max="5" width="10.33203125" style="116" customWidth="1"/>
    <col min="6" max="9" width="8.88671875" style="116"/>
    <col min="10" max="10" width="9.21875" style="116" customWidth="1"/>
    <col min="11" max="13" width="8.88671875" style="116"/>
    <col min="14" max="14" width="6.6640625" style="116" customWidth="1"/>
    <col min="15" max="16384" width="8.88671875" style="116"/>
  </cols>
  <sheetData>
    <row r="9" spans="3:12" ht="66.599999999999994" customHeight="1">
      <c r="D9" s="157" t="s">
        <v>736</v>
      </c>
      <c r="E9" s="158" t="s">
        <v>737</v>
      </c>
      <c r="G9" s="157" t="s">
        <v>738</v>
      </c>
      <c r="H9" s="157" t="s">
        <v>739</v>
      </c>
      <c r="I9" s="157" t="s">
        <v>740</v>
      </c>
      <c r="J9" s="158" t="s">
        <v>741</v>
      </c>
      <c r="K9" s="158" t="s">
        <v>742</v>
      </c>
      <c r="L9" s="159"/>
    </row>
    <row r="10" spans="3:12">
      <c r="C10" s="116">
        <v>2005</v>
      </c>
      <c r="D10" s="153"/>
      <c r="E10" s="160">
        <v>1870.7216602141889</v>
      </c>
    </row>
    <row r="11" spans="3:12">
      <c r="C11" s="116">
        <v>2006</v>
      </c>
      <c r="D11" s="153"/>
      <c r="E11" s="160">
        <v>1887.9423409518822</v>
      </c>
    </row>
    <row r="12" spans="3:12">
      <c r="C12" s="116">
        <v>2007</v>
      </c>
      <c r="D12" s="153"/>
      <c r="E12" s="160">
        <v>1915.2361328580562</v>
      </c>
    </row>
    <row r="13" spans="3:12">
      <c r="C13" s="116">
        <v>2008</v>
      </c>
      <c r="D13" s="153"/>
      <c r="E13" s="160">
        <v>1940.4777172831521</v>
      </c>
    </row>
    <row r="14" spans="3:12">
      <c r="C14" s="116">
        <v>2009</v>
      </c>
      <c r="D14" s="153"/>
      <c r="E14" s="160">
        <v>1942.1727020525964</v>
      </c>
      <c r="K14" s="161">
        <f>(E39/E14)^(1/(C39-C14))-1</f>
        <v>-1.3447311724732125E-2</v>
      </c>
    </row>
    <row r="15" spans="3:12">
      <c r="C15" s="116">
        <v>2010</v>
      </c>
      <c r="D15" s="153"/>
      <c r="E15" s="160">
        <v>1936.6846856245286</v>
      </c>
      <c r="K15" s="161"/>
    </row>
    <row r="16" spans="3:12">
      <c r="C16" s="116">
        <v>2011</v>
      </c>
      <c r="D16" s="153"/>
      <c r="E16" s="160">
        <v>1929.6635279863085</v>
      </c>
      <c r="K16" s="161"/>
    </row>
    <row r="17" spans="3:14">
      <c r="C17" s="116">
        <v>2012</v>
      </c>
      <c r="D17" s="153"/>
      <c r="E17" s="160">
        <v>1919.116036711114</v>
      </c>
      <c r="K17" s="161"/>
    </row>
    <row r="18" spans="3:14">
      <c r="C18" s="116">
        <v>2013</v>
      </c>
      <c r="D18" s="153"/>
      <c r="E18" s="160">
        <v>1907.0803804869715</v>
      </c>
      <c r="K18" s="161"/>
    </row>
    <row r="19" spans="3:14">
      <c r="C19" s="116">
        <v>2014</v>
      </c>
      <c r="D19" s="153"/>
      <c r="E19" s="160">
        <v>1893.97539008835</v>
      </c>
      <c r="K19" s="161"/>
    </row>
    <row r="20" spans="3:14">
      <c r="C20" s="116">
        <v>2015</v>
      </c>
      <c r="D20" s="153"/>
      <c r="E20" s="160">
        <v>1879.6162361040233</v>
      </c>
      <c r="K20" s="161"/>
    </row>
    <row r="21" spans="3:14">
      <c r="C21" s="116">
        <v>2016</v>
      </c>
      <c r="D21" s="153"/>
      <c r="E21" s="160">
        <v>1855.5710769340178</v>
      </c>
      <c r="K21" s="161"/>
    </row>
    <row r="22" spans="3:14">
      <c r="C22" s="116">
        <v>2017</v>
      </c>
      <c r="D22" s="153"/>
      <c r="E22" s="160">
        <v>1830.7585886537374</v>
      </c>
      <c r="K22" s="161"/>
    </row>
    <row r="23" spans="3:14">
      <c r="C23" s="116">
        <v>2018</v>
      </c>
      <c r="D23" s="153"/>
      <c r="E23" s="160">
        <v>1805.1499707399109</v>
      </c>
      <c r="J23" s="162"/>
      <c r="K23" s="161"/>
    </row>
    <row r="24" spans="3:14">
      <c r="C24" s="116">
        <v>2019</v>
      </c>
      <c r="D24" s="153"/>
      <c r="E24" s="160">
        <v>1778.7346386703521</v>
      </c>
      <c r="K24" s="161"/>
    </row>
    <row r="25" spans="3:14">
      <c r="C25" s="116">
        <v>2020</v>
      </c>
      <c r="D25" s="153"/>
      <c r="E25" s="160">
        <v>1751.3732137661884</v>
      </c>
      <c r="K25" s="161"/>
    </row>
    <row r="26" spans="3:14">
      <c r="C26" s="116">
        <v>2021</v>
      </c>
      <c r="D26" s="163">
        <v>7.5999999999999998E-2</v>
      </c>
      <c r="E26" s="160">
        <v>1723.6663148910523</v>
      </c>
      <c r="G26" s="164">
        <f>(D39/D26)^(1/(C39-C26))-1</f>
        <v>-1.4327039643826311E-2</v>
      </c>
      <c r="H26" s="164">
        <f>(D54/D26)^(1/(C54-C26))-1</f>
        <v>-1.5553245133361093E-2</v>
      </c>
      <c r="I26" s="164">
        <f>(D45/D26)^(1/(C45-C26))-1</f>
        <v>-1.4125098158081828E-2</v>
      </c>
      <c r="J26" s="165">
        <f>(E39/E26)^(1/(C39-C26))-1</f>
        <v>-1.6713366913721828E-2</v>
      </c>
      <c r="K26" s="161"/>
      <c r="N26" s="156"/>
    </row>
    <row r="27" spans="3:14">
      <c r="C27" s="116">
        <v>2022</v>
      </c>
      <c r="D27" s="153"/>
      <c r="E27" s="160">
        <v>1695.8043686880055</v>
      </c>
      <c r="G27" s="164"/>
      <c r="H27" s="164"/>
      <c r="I27" s="164"/>
      <c r="J27" s="165"/>
      <c r="K27" s="161"/>
      <c r="N27" s="162"/>
    </row>
    <row r="28" spans="3:14">
      <c r="C28" s="116">
        <v>2023</v>
      </c>
      <c r="D28" s="153"/>
      <c r="E28" s="160">
        <v>1667.9198483858293</v>
      </c>
      <c r="G28" s="164"/>
      <c r="H28" s="164"/>
      <c r="I28" s="164"/>
      <c r="J28" s="165"/>
      <c r="K28" s="161"/>
      <c r="N28" s="162"/>
    </row>
    <row r="29" spans="3:14">
      <c r="C29" s="116">
        <v>2024</v>
      </c>
      <c r="D29" s="153"/>
      <c r="E29" s="160">
        <v>1640.0119016362078</v>
      </c>
      <c r="G29" s="164"/>
      <c r="H29" s="164"/>
      <c r="I29" s="164"/>
      <c r="J29" s="165"/>
      <c r="K29" s="161"/>
      <c r="N29" s="162"/>
    </row>
    <row r="30" spans="3:14">
      <c r="C30" s="116">
        <v>2025</v>
      </c>
      <c r="D30" s="153"/>
      <c r="E30" s="160">
        <v>1612.1898104667723</v>
      </c>
      <c r="G30" s="164"/>
      <c r="H30" s="164"/>
      <c r="I30" s="164"/>
      <c r="J30" s="165"/>
      <c r="K30" s="161"/>
      <c r="N30" s="162"/>
    </row>
    <row r="31" spans="3:14">
      <c r="C31" s="116">
        <v>2026</v>
      </c>
      <c r="D31" s="153"/>
      <c r="E31" s="160">
        <v>1584.601634641057</v>
      </c>
      <c r="G31" s="164"/>
      <c r="H31" s="164"/>
      <c r="I31" s="164"/>
      <c r="J31" s="165"/>
      <c r="K31" s="161"/>
      <c r="N31" s="162"/>
    </row>
    <row r="32" spans="3:14">
      <c r="C32" s="116">
        <v>2027</v>
      </c>
      <c r="D32" s="153"/>
      <c r="E32" s="160">
        <v>1557.4105543568837</v>
      </c>
      <c r="G32" s="164"/>
      <c r="H32" s="164"/>
      <c r="I32" s="164"/>
      <c r="J32" s="165"/>
      <c r="K32" s="161"/>
      <c r="N32" s="162"/>
    </row>
    <row r="33" spans="3:14">
      <c r="C33" s="116">
        <v>2028</v>
      </c>
      <c r="D33" s="153"/>
      <c r="E33" s="160">
        <v>1530.7749721877599</v>
      </c>
      <c r="G33" s="164"/>
      <c r="H33" s="164"/>
      <c r="I33" s="164"/>
      <c r="J33" s="165"/>
      <c r="K33" s="161"/>
      <c r="N33" s="162"/>
    </row>
    <row r="34" spans="3:14">
      <c r="C34" s="116">
        <v>2029</v>
      </c>
      <c r="D34" s="153"/>
      <c r="E34" s="160">
        <v>1504.7772658234794</v>
      </c>
      <c r="G34" s="164"/>
      <c r="H34" s="164"/>
      <c r="I34" s="164"/>
      <c r="J34" s="165"/>
      <c r="K34" s="161"/>
      <c r="N34" s="162"/>
    </row>
    <row r="35" spans="3:14">
      <c r="C35" s="116">
        <v>2030</v>
      </c>
      <c r="D35" s="153"/>
      <c r="E35" s="160">
        <v>1479.4716002731814</v>
      </c>
      <c r="G35" s="164"/>
      <c r="H35" s="164"/>
      <c r="I35" s="164"/>
      <c r="J35" s="165"/>
      <c r="K35" s="161"/>
      <c r="N35" s="162"/>
    </row>
    <row r="36" spans="3:14">
      <c r="C36" s="116">
        <v>2031</v>
      </c>
      <c r="D36" s="153"/>
      <c r="E36" s="160">
        <v>1454.7130498256834</v>
      </c>
      <c r="G36" s="164"/>
      <c r="H36" s="164"/>
      <c r="I36" s="164"/>
      <c r="J36" s="165"/>
      <c r="K36" s="161"/>
      <c r="N36" s="162"/>
    </row>
    <row r="37" spans="3:14">
      <c r="C37" s="116">
        <v>2032</v>
      </c>
      <c r="D37" s="153"/>
      <c r="E37" s="160">
        <v>1430.5868456867406</v>
      </c>
      <c r="G37" s="164"/>
      <c r="H37" s="164"/>
      <c r="I37" s="164"/>
      <c r="J37" s="165"/>
      <c r="K37" s="161"/>
      <c r="N37" s="162"/>
    </row>
    <row r="38" spans="3:14">
      <c r="C38" s="116">
        <v>2033</v>
      </c>
      <c r="D38" s="153"/>
      <c r="E38" s="160">
        <v>1407.170936081659</v>
      </c>
      <c r="G38" s="164"/>
      <c r="H38" s="164"/>
      <c r="I38" s="164"/>
      <c r="J38" s="165"/>
      <c r="K38" s="161"/>
      <c r="N38" s="162"/>
    </row>
    <row r="39" spans="3:14">
      <c r="C39" s="116">
        <v>2034</v>
      </c>
      <c r="D39" s="163">
        <v>6.3E-2</v>
      </c>
      <c r="E39" s="160">
        <v>1384.5063564767272</v>
      </c>
      <c r="G39" s="164"/>
      <c r="H39" s="164"/>
      <c r="I39" s="164"/>
      <c r="J39" s="165"/>
      <c r="K39" s="161"/>
      <c r="N39" s="162"/>
    </row>
    <row r="40" spans="3:14">
      <c r="C40" s="116">
        <v>2035</v>
      </c>
      <c r="D40" s="153"/>
      <c r="E40" s="166"/>
      <c r="H40" s="164"/>
      <c r="I40" s="164"/>
      <c r="N40" s="162"/>
    </row>
    <row r="41" spans="3:14">
      <c r="C41" s="116">
        <v>2036</v>
      </c>
      <c r="D41" s="153"/>
      <c r="E41" s="166"/>
      <c r="H41" s="164"/>
      <c r="I41" s="164"/>
      <c r="N41" s="162"/>
    </row>
    <row r="42" spans="3:14">
      <c r="C42" s="116">
        <v>2037</v>
      </c>
      <c r="D42" s="153"/>
      <c r="E42" s="166"/>
      <c r="H42" s="164"/>
      <c r="I42" s="164"/>
      <c r="N42" s="162"/>
    </row>
    <row r="43" spans="3:14">
      <c r="C43" s="116">
        <v>2038</v>
      </c>
      <c r="D43" s="153"/>
      <c r="E43" s="166"/>
      <c r="H43" s="164"/>
      <c r="I43" s="164"/>
      <c r="N43" s="162"/>
    </row>
    <row r="44" spans="3:14">
      <c r="C44" s="116">
        <v>2039</v>
      </c>
      <c r="D44" s="153"/>
      <c r="E44" s="166"/>
      <c r="H44" s="164"/>
      <c r="I44" s="164"/>
      <c r="N44" s="162"/>
    </row>
    <row r="45" spans="3:14">
      <c r="C45" s="116">
        <v>2040</v>
      </c>
      <c r="D45" s="163">
        <v>5.8000000000000003E-2</v>
      </c>
      <c r="E45" s="166"/>
      <c r="H45" s="164"/>
      <c r="I45" s="164"/>
      <c r="N45" s="162"/>
    </row>
    <row r="46" spans="3:14">
      <c r="C46" s="116">
        <v>2041</v>
      </c>
      <c r="D46" s="153"/>
      <c r="E46" s="166"/>
      <c r="H46" s="164"/>
      <c r="N46" s="162"/>
    </row>
    <row r="47" spans="3:14">
      <c r="C47" s="116">
        <v>2042</v>
      </c>
      <c r="D47" s="153"/>
      <c r="E47" s="166"/>
      <c r="H47" s="164"/>
      <c r="N47" s="162"/>
    </row>
    <row r="48" spans="3:14">
      <c r="C48" s="116">
        <v>2043</v>
      </c>
      <c r="D48" s="153"/>
      <c r="E48" s="166"/>
      <c r="H48" s="164"/>
      <c r="N48" s="162"/>
    </row>
    <row r="49" spans="3:14">
      <c r="C49" s="116">
        <v>2044</v>
      </c>
      <c r="D49" s="153"/>
      <c r="E49" s="166"/>
      <c r="H49" s="164"/>
      <c r="N49" s="162"/>
    </row>
    <row r="50" spans="3:14">
      <c r="C50" s="116">
        <v>2045</v>
      </c>
      <c r="D50" s="153"/>
      <c r="E50" s="166"/>
      <c r="H50" s="164"/>
      <c r="N50" s="162"/>
    </row>
    <row r="51" spans="3:14">
      <c r="C51" s="116">
        <v>2046</v>
      </c>
      <c r="D51" s="153"/>
      <c r="E51" s="166"/>
      <c r="H51" s="164"/>
      <c r="N51" s="162"/>
    </row>
    <row r="52" spans="3:14">
      <c r="C52" s="116">
        <v>2047</v>
      </c>
      <c r="D52" s="153"/>
      <c r="E52" s="166"/>
      <c r="H52" s="164"/>
      <c r="N52" s="162"/>
    </row>
    <row r="53" spans="3:14">
      <c r="C53" s="116">
        <v>2048</v>
      </c>
      <c r="D53" s="153"/>
      <c r="E53" s="166"/>
      <c r="H53" s="164"/>
      <c r="N53" s="162"/>
    </row>
    <row r="54" spans="3:14">
      <c r="C54" s="116">
        <v>2049</v>
      </c>
      <c r="D54" s="163">
        <v>4.9000000000000002E-2</v>
      </c>
      <c r="E54" s="166"/>
      <c r="H54" s="164"/>
      <c r="N54" s="162"/>
    </row>
  </sheetData>
  <mergeCells count="5">
    <mergeCell ref="K14:K39"/>
    <mergeCell ref="G26:G39"/>
    <mergeCell ref="H26:H54"/>
    <mergeCell ref="I26:I45"/>
    <mergeCell ref="J26:J39"/>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FFAFF-7947-4653-8937-0B72BE4D60DA}">
  <dimension ref="A1"/>
  <sheetViews>
    <sheetView workbookViewId="0">
      <selection activeCell="G21" sqref="G21"/>
    </sheetView>
  </sheetViews>
  <sheetFormatPr defaultRowHeight="13.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3:R14"/>
  <sheetViews>
    <sheetView topLeftCell="E1" workbookViewId="0">
      <selection activeCell="Q13" sqref="Q13"/>
    </sheetView>
  </sheetViews>
  <sheetFormatPr defaultRowHeight="13.2"/>
  <cols>
    <col min="1" max="1" width="27.88671875" customWidth="1"/>
    <col min="2" max="2" width="10.33203125" bestFit="1" customWidth="1"/>
    <col min="16" max="16" width="29.44140625" customWidth="1"/>
    <col min="17" max="17" width="16.21875" customWidth="1"/>
    <col min="18" max="18" width="11.109375" customWidth="1"/>
  </cols>
  <sheetData>
    <row r="3" spans="1:18" ht="24.6" customHeight="1">
      <c r="H3" s="170" t="s">
        <v>745</v>
      </c>
      <c r="I3" s="171"/>
    </row>
    <row r="4" spans="1:18" ht="21" customHeight="1"/>
    <row r="5" spans="1:18">
      <c r="B5" s="115" t="s">
        <v>661</v>
      </c>
      <c r="C5" s="115"/>
      <c r="D5" s="115"/>
      <c r="E5" s="115"/>
      <c r="F5" s="115"/>
      <c r="G5" s="115"/>
      <c r="H5" s="115"/>
      <c r="I5" s="114" t="s">
        <v>660</v>
      </c>
      <c r="J5" s="114"/>
      <c r="K5" s="114"/>
      <c r="L5" s="114"/>
      <c r="M5" s="114"/>
      <c r="N5" s="114"/>
    </row>
    <row r="6" spans="1:18" ht="30" customHeight="1">
      <c r="B6" s="75">
        <v>2000</v>
      </c>
      <c r="C6" s="75">
        <v>2001</v>
      </c>
      <c r="D6" s="75">
        <v>2002</v>
      </c>
      <c r="E6" s="75">
        <v>2003</v>
      </c>
      <c r="F6" s="75">
        <v>2004</v>
      </c>
      <c r="G6" s="75">
        <v>2005</v>
      </c>
      <c r="H6" s="75">
        <v>2006</v>
      </c>
      <c r="I6" s="75">
        <v>2007</v>
      </c>
      <c r="J6" s="75">
        <v>2008</v>
      </c>
      <c r="K6" s="75">
        <v>2009</v>
      </c>
      <c r="L6" s="75">
        <v>2010</v>
      </c>
      <c r="M6" s="75">
        <v>2011</v>
      </c>
      <c r="N6" s="75">
        <v>2012</v>
      </c>
      <c r="P6" s="23"/>
      <c r="Q6" s="172" t="s">
        <v>746</v>
      </c>
      <c r="R6" s="23" t="s">
        <v>399</v>
      </c>
    </row>
    <row r="7" spans="1:18">
      <c r="A7" t="s">
        <v>390</v>
      </c>
      <c r="B7" s="73">
        <f>'PNW Weighted Losses 19882006'!C148</f>
        <v>5.6387121212121201E-2</v>
      </c>
      <c r="C7" s="73">
        <f>'PNW Weighted Losses 19882006'!D148</f>
        <v>5.2581818181818181E-2</v>
      </c>
      <c r="D7" s="73">
        <f>'PNW Weighted Losses 19882006'!E148</f>
        <v>5.5893939393939378E-2</v>
      </c>
      <c r="E7" s="73">
        <f>'PNW Weighted Losses 19882006'!F148</f>
        <v>5.9305303030303021E-2</v>
      </c>
      <c r="F7" s="73">
        <f>'PNW Weighted Losses 19882006'!G148</f>
        <v>5.1400757575757586E-2</v>
      </c>
      <c r="G7" s="73">
        <f>'PNW Weighted Losses 19882006'!H148</f>
        <v>5.4945454545454547E-2</v>
      </c>
      <c r="H7" s="73">
        <f>'PNW Weighted Losses 19882006'!I148</f>
        <v>5.3691666666666651E-2</v>
      </c>
      <c r="I7" s="76">
        <f>'PNW Clean SNL 20072012'!AP139</f>
        <v>5.3814133367582562E-2</v>
      </c>
      <c r="J7" s="76">
        <f>'PNW Clean SNL 20072012'!AQ139</f>
        <v>6.0079326169924931E-2</v>
      </c>
      <c r="K7" s="76">
        <f>'PNW Clean SNL 20072012'!AR139</f>
        <v>4.9960096102109559E-2</v>
      </c>
      <c r="L7" s="76">
        <f>'PNW Clean SNL 20072012'!AS139</f>
        <v>4.7585554975144752E-2</v>
      </c>
      <c r="M7" s="76">
        <f>'PNW Clean SNL 20072012'!AT139</f>
        <v>4.8378064123458304E-2</v>
      </c>
      <c r="N7" s="76">
        <f>'PNW Clean SNL 20072012'!AU139</f>
        <v>5.068921324667678E-2</v>
      </c>
      <c r="P7" s="23" t="str">
        <f>A7</f>
        <v>Average Losses</v>
      </c>
      <c r="Q7" s="37">
        <f>AVERAGE(I7:N7)</f>
        <v>5.1751064664149478E-2</v>
      </c>
      <c r="R7" s="37">
        <f>AVERAGE(B7:N7)</f>
        <v>5.3439419122381336E-2</v>
      </c>
    </row>
    <row r="8" spans="1:18">
      <c r="A8" t="s">
        <v>659</v>
      </c>
      <c r="B8" s="73">
        <f>'PNW Weighted Losses 19882006'!C150</f>
        <v>4.4401396694191742E-2</v>
      </c>
      <c r="C8" s="73">
        <f>'PNW Weighted Losses 19882006'!D150</f>
        <v>4.8906797899702335E-2</v>
      </c>
      <c r="D8" s="73">
        <f>'PNW Weighted Losses 19882006'!E150</f>
        <v>5.5547895477414892E-2</v>
      </c>
      <c r="E8" s="73">
        <f>'PNW Weighted Losses 19882006'!F150</f>
        <v>4.7149560146855236E-2</v>
      </c>
      <c r="F8" s="73">
        <f>'PNW Weighted Losses 19882006'!G150</f>
        <v>4.7304041805880971E-2</v>
      </c>
      <c r="G8" s="73">
        <f>'PNW Weighted Losses 19882006'!H150</f>
        <v>4.9002196342402056E-2</v>
      </c>
      <c r="H8" s="73">
        <f>'PNW Weighted Losses 19882006'!I150</f>
        <v>4.7790974841579882E-2</v>
      </c>
      <c r="I8" s="76">
        <f>'PNW Clean SNL 20072012'!AP140</f>
        <v>6.5945638352951017E-2</v>
      </c>
      <c r="J8" s="76">
        <f>'PNW Clean SNL 20072012'!AQ140</f>
        <v>6.6247884255019415E-2</v>
      </c>
      <c r="K8" s="76">
        <f>'PNW Clean SNL 20072012'!AR140</f>
        <v>6.2696056561686225E-2</v>
      </c>
      <c r="L8" s="76">
        <f>'PNW Clean SNL 20072012'!AS140</f>
        <v>6.3242569777835433E-2</v>
      </c>
      <c r="M8" s="76">
        <f>'PNW Clean SNL 20072012'!AT140</f>
        <v>6.3036937921203143E-2</v>
      </c>
      <c r="N8" s="76">
        <f>'PNW Clean SNL 20072012'!AU140</f>
        <v>6.5459936655596782E-2</v>
      </c>
      <c r="P8" s="23" t="str">
        <f t="shared" ref="P8:P9" si="0">A8</f>
        <v>Sales Weigted Average Losses</v>
      </c>
      <c r="Q8" s="37">
        <f t="shared" ref="Q8:Q9" si="1">AVERAGE(I8:N8)</f>
        <v>6.4438170587382007E-2</v>
      </c>
      <c r="R8" s="37">
        <f>AVERAGE(B8:N8)</f>
        <v>5.5902452825563019E-2</v>
      </c>
    </row>
    <row r="9" spans="1:18">
      <c r="A9" t="s">
        <v>657</v>
      </c>
      <c r="B9" s="74">
        <f>'PNW Weighted Losses 19882006'!C151</f>
        <v>20793.138127853883</v>
      </c>
      <c r="C9" s="74">
        <f>'PNW Weighted Losses 19882006'!D151</f>
        <v>19507.584817351599</v>
      </c>
      <c r="D9" s="74">
        <f>'PNW Weighted Losses 19882006'!E151</f>
        <v>19586.254337899543</v>
      </c>
      <c r="E9" s="74">
        <f>'PNW Weighted Losses 19882006'!F151</f>
        <v>19770.037671232876</v>
      </c>
      <c r="F9" s="74">
        <f>'PNW Weighted Losses 19882006'!G151</f>
        <v>20056.637214611874</v>
      </c>
      <c r="G9" s="74">
        <f>'PNW Weighted Losses 19882006'!H151</f>
        <v>20367.953538812784</v>
      </c>
      <c r="H9" s="74">
        <f>'PNW Weighted Losses 19882006'!I151</f>
        <v>21144.540867579908</v>
      </c>
      <c r="I9" s="77">
        <f>'PNW Clean SNL 20072012'!BE129</f>
        <v>21908.577397260273</v>
      </c>
      <c r="J9" s="77">
        <f>'PNW Clean SNL 20072012'!BF129</f>
        <v>22283.619748858448</v>
      </c>
      <c r="K9" s="77">
        <f>'PNW Clean SNL 20072012'!BG129</f>
        <v>21856.118607305936</v>
      </c>
      <c r="L9" s="77">
        <f>'PNW Clean SNL 20072012'!BH129</f>
        <v>21433.549200913243</v>
      </c>
      <c r="M9" s="77">
        <f>'PNW Clean SNL 20072012'!BI129</f>
        <v>22018.411529680365</v>
      </c>
      <c r="N9" s="77">
        <f>'PNW Clean SNL 20072012'!BJ129</f>
        <v>21899.351712328767</v>
      </c>
      <c r="P9" s="23" t="str">
        <f t="shared" si="0"/>
        <v>Sales  aMW</v>
      </c>
      <c r="Q9" s="83">
        <f t="shared" si="1"/>
        <v>21899.938032724505</v>
      </c>
      <c r="R9" s="83">
        <f>AVERAGE(B9:N9)</f>
        <v>20971.213443976114</v>
      </c>
    </row>
    <row r="14" spans="1:18">
      <c r="O14" s="50"/>
    </row>
  </sheetData>
  <mergeCells count="3">
    <mergeCell ref="I5:N5"/>
    <mergeCell ref="B5:H5"/>
    <mergeCell ref="H3:I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N44"/>
  <sheetViews>
    <sheetView workbookViewId="0">
      <selection activeCell="U15" sqref="U15:Z15"/>
    </sheetView>
  </sheetViews>
  <sheetFormatPr defaultColWidth="9.109375" defaultRowHeight="14.4"/>
  <cols>
    <col min="1" max="1" width="43.6640625" style="52" customWidth="1"/>
    <col min="2" max="13" width="10" style="52" hidden="1" customWidth="1"/>
    <col min="14" max="20" width="10" style="52" customWidth="1"/>
    <col min="21" max="27" width="9.109375" style="52"/>
    <col min="28" max="34" width="0" style="52" hidden="1" customWidth="1"/>
    <col min="35" max="16384" width="9.109375" style="52"/>
  </cols>
  <sheetData>
    <row r="1" spans="1:40" ht="43.2">
      <c r="A1" s="65" t="s">
        <v>422</v>
      </c>
      <c r="B1" s="65">
        <v>1988</v>
      </c>
      <c r="C1" s="65">
        <v>1989</v>
      </c>
      <c r="D1" s="65">
        <v>1990</v>
      </c>
      <c r="E1" s="65">
        <v>1991</v>
      </c>
      <c r="F1" s="65">
        <v>1992</v>
      </c>
      <c r="G1" s="65">
        <v>1993</v>
      </c>
      <c r="H1" s="65">
        <v>1994</v>
      </c>
      <c r="I1" s="65">
        <v>1995</v>
      </c>
      <c r="J1" s="65">
        <v>1996</v>
      </c>
      <c r="K1" s="65">
        <v>1997</v>
      </c>
      <c r="L1" s="65">
        <v>1998</v>
      </c>
      <c r="M1" s="65">
        <v>1999</v>
      </c>
      <c r="N1" s="65">
        <v>2000</v>
      </c>
      <c r="O1" s="65">
        <v>2001</v>
      </c>
      <c r="P1" s="65">
        <v>2002</v>
      </c>
      <c r="Q1" s="65">
        <v>2003</v>
      </c>
      <c r="R1" s="65">
        <v>2004</v>
      </c>
      <c r="S1" s="65">
        <v>2005</v>
      </c>
      <c r="T1" s="65">
        <v>2006</v>
      </c>
      <c r="U1" s="65">
        <v>2007</v>
      </c>
      <c r="V1" s="65">
        <v>2008</v>
      </c>
      <c r="W1" s="65">
        <v>2009</v>
      </c>
      <c r="X1" s="65">
        <v>2010</v>
      </c>
      <c r="Y1" s="65">
        <v>2011</v>
      </c>
      <c r="Z1" s="65">
        <v>2012</v>
      </c>
      <c r="AA1" s="65"/>
      <c r="AB1" s="65" t="s">
        <v>637</v>
      </c>
      <c r="AC1" s="65" t="s">
        <v>638</v>
      </c>
      <c r="AD1" s="65" t="s">
        <v>639</v>
      </c>
      <c r="AE1" s="65" t="s">
        <v>640</v>
      </c>
      <c r="AF1" s="65" t="s">
        <v>641</v>
      </c>
      <c r="AG1" s="65" t="s">
        <v>642</v>
      </c>
      <c r="AH1" s="65" t="s">
        <v>643</v>
      </c>
      <c r="AI1" s="65" t="s">
        <v>644</v>
      </c>
      <c r="AJ1" s="65" t="s">
        <v>645</v>
      </c>
      <c r="AK1" s="65" t="s">
        <v>646</v>
      </c>
      <c r="AL1" s="65" t="s">
        <v>647</v>
      </c>
      <c r="AM1" s="65" t="s">
        <v>648</v>
      </c>
      <c r="AN1" s="65" t="s">
        <v>649</v>
      </c>
    </row>
    <row r="2" spans="1:40">
      <c r="A2" s="52" t="s">
        <v>439</v>
      </c>
      <c r="B2" s="67">
        <v>5.3899999999999997E-2</v>
      </c>
      <c r="C2" s="61">
        <v>5.7200000000000001E-2</v>
      </c>
      <c r="D2" s="61">
        <v>5.1399999999999994E-2</v>
      </c>
      <c r="E2" s="61">
        <v>5.1699999999999996E-2</v>
      </c>
      <c r="F2" s="61">
        <v>4.8899999999999999E-2</v>
      </c>
      <c r="G2" s="61">
        <v>5.2900000000000003E-2</v>
      </c>
      <c r="H2" s="61">
        <v>4.5999999999999999E-2</v>
      </c>
      <c r="I2" s="61">
        <v>4.2599999999999999E-2</v>
      </c>
      <c r="J2" s="61">
        <v>3.8300000000000001E-2</v>
      </c>
      <c r="K2" s="61">
        <v>2.29E-2</v>
      </c>
      <c r="L2" s="61">
        <v>1.9799999999999998E-2</v>
      </c>
      <c r="M2" s="61">
        <v>5.79E-2</v>
      </c>
      <c r="N2" s="80">
        <v>2.4500000000000001E-2</v>
      </c>
      <c r="O2" s="80">
        <v>2.8799999999999999E-2</v>
      </c>
      <c r="P2" s="80">
        <v>5.6900000000000006E-2</v>
      </c>
      <c r="Q2" s="80">
        <v>5.3899999999999997E-2</v>
      </c>
      <c r="R2" s="80">
        <v>5.3699999999999998E-2</v>
      </c>
      <c r="S2" s="80">
        <v>4.6600000000000003E-2</v>
      </c>
      <c r="T2" s="81">
        <v>4.3299999999999998E-2</v>
      </c>
      <c r="U2" s="82">
        <v>6.9182740176000915E-2</v>
      </c>
      <c r="V2" s="82">
        <v>6.9087270036643958E-2</v>
      </c>
      <c r="W2" s="82">
        <v>5.9445667351276113E-2</v>
      </c>
      <c r="X2" s="82">
        <v>6.3913407597611174E-2</v>
      </c>
      <c r="Y2" s="82">
        <v>6.3353356281529008E-2</v>
      </c>
      <c r="Z2" s="82">
        <v>7.0286898294320804E-2</v>
      </c>
      <c r="AB2" s="60">
        <v>8251809</v>
      </c>
      <c r="AC2" s="60">
        <v>8031037</v>
      </c>
      <c r="AD2" s="60">
        <v>7598029</v>
      </c>
      <c r="AE2" s="60">
        <v>8041166</v>
      </c>
      <c r="AF2" s="60">
        <v>8376616</v>
      </c>
      <c r="AG2" s="60">
        <v>8542674</v>
      </c>
      <c r="AH2" s="60">
        <v>8787002</v>
      </c>
      <c r="AI2" s="60">
        <v>8924726</v>
      </c>
      <c r="AJ2" s="60">
        <v>9029319</v>
      </c>
      <c r="AK2" s="60">
        <v>8954984</v>
      </c>
      <c r="AL2" s="60">
        <v>8856389</v>
      </c>
      <c r="AM2" s="60">
        <v>9035133</v>
      </c>
      <c r="AN2" s="60">
        <v>8873005</v>
      </c>
    </row>
    <row r="3" spans="1:40">
      <c r="A3" s="52" t="s">
        <v>465</v>
      </c>
      <c r="B3" s="67">
        <v>4.1399999999999999E-2</v>
      </c>
      <c r="C3" s="61">
        <v>4.1799999999999997E-2</v>
      </c>
      <c r="D3" s="61">
        <v>4.24E-2</v>
      </c>
      <c r="E3" s="61">
        <v>4.1599999999999998E-2</v>
      </c>
      <c r="F3" s="61">
        <v>4.2300000000000004E-2</v>
      </c>
      <c r="G3" s="61">
        <v>4.1500000000000002E-2</v>
      </c>
      <c r="H3" s="61">
        <v>4.2199999999999994E-2</v>
      </c>
      <c r="I3" s="61">
        <v>4.6999999999999993E-3</v>
      </c>
      <c r="J3" s="61">
        <v>2.92E-2</v>
      </c>
      <c r="K3" s="61">
        <v>2.35E-2</v>
      </c>
      <c r="L3" s="61">
        <v>3.5200000000000002E-2</v>
      </c>
      <c r="M3" s="61">
        <v>3.7000000000000005E-2</v>
      </c>
      <c r="N3" s="80">
        <v>3.7499999999999999E-2</v>
      </c>
      <c r="O3" s="80">
        <v>3.6200000000000003E-2</v>
      </c>
      <c r="P3" s="79">
        <v>1.4000000000000002E-3</v>
      </c>
      <c r="Q3" s="79">
        <v>0</v>
      </c>
      <c r="R3" s="79">
        <v>0</v>
      </c>
      <c r="S3" s="80">
        <v>3.4700000000000002E-2</v>
      </c>
      <c r="T3" s="80">
        <v>3.32E-2</v>
      </c>
      <c r="U3" s="78">
        <v>3.7316026941437923E-2</v>
      </c>
      <c r="V3" s="78">
        <v>3.7344798011629717E-2</v>
      </c>
      <c r="W3" s="78">
        <v>3.7685355988946914E-2</v>
      </c>
      <c r="X3" s="78">
        <v>3.7302121810446086E-2</v>
      </c>
      <c r="Y3" s="78">
        <v>3.9508363058003627E-2</v>
      </c>
      <c r="Z3" s="78">
        <v>4.8778219487865322E-2</v>
      </c>
      <c r="AB3" s="60">
        <v>4213247</v>
      </c>
      <c r="AC3" s="60">
        <v>3984998</v>
      </c>
      <c r="AD3" s="60">
        <v>4029289</v>
      </c>
      <c r="AE3" s="60">
        <v>4081653</v>
      </c>
      <c r="AF3" s="60">
        <v>4202563</v>
      </c>
      <c r="AG3" s="60">
        <v>4289629</v>
      </c>
      <c r="AH3" s="60">
        <v>4429952</v>
      </c>
      <c r="AI3" s="60">
        <v>4542445</v>
      </c>
      <c r="AJ3" s="60">
        <v>4661506</v>
      </c>
      <c r="AK3" s="60">
        <v>4533034</v>
      </c>
      <c r="AL3" s="60">
        <v>4350530</v>
      </c>
      <c r="AM3" s="60">
        <v>4466548</v>
      </c>
      <c r="AN3" s="60">
        <v>4354792</v>
      </c>
    </row>
    <row r="4" spans="1:40">
      <c r="A4" s="52" t="s">
        <v>492</v>
      </c>
      <c r="B4" s="67">
        <v>5.3399999999999996E-2</v>
      </c>
      <c r="C4" s="61">
        <v>1.34E-2</v>
      </c>
      <c r="D4" s="61">
        <v>1.46E-2</v>
      </c>
      <c r="E4" s="61">
        <v>1.4199999999999999E-2</v>
      </c>
      <c r="F4" s="61">
        <v>9.4999999999999998E-3</v>
      </c>
      <c r="G4" s="61">
        <v>1.7100000000000001E-2</v>
      </c>
      <c r="H4" s="61">
        <v>1.7299999999999999E-2</v>
      </c>
      <c r="I4" s="61">
        <v>1.1899999999999999E-2</v>
      </c>
      <c r="J4" s="61">
        <v>1.6799999999999999E-2</v>
      </c>
      <c r="K4" s="61">
        <v>1.7500000000000002E-2</v>
      </c>
      <c r="L4" s="61">
        <v>2.12E-2</v>
      </c>
      <c r="M4" s="61">
        <v>1.7899999999999999E-2</v>
      </c>
      <c r="N4" s="80">
        <v>8.8999999999999999E-3</v>
      </c>
      <c r="O4" s="80">
        <v>1.55E-2</v>
      </c>
      <c r="P4" s="80">
        <v>2.06E-2</v>
      </c>
      <c r="Q4" s="80">
        <v>1.7100000000000001E-2</v>
      </c>
      <c r="R4" s="80">
        <v>2.1600000000000001E-2</v>
      </c>
      <c r="S4" s="80">
        <v>1.6799999999999999E-2</v>
      </c>
      <c r="T4" s="80">
        <v>1.09E-2</v>
      </c>
      <c r="U4" s="82">
        <v>5.6190697550175361E-2</v>
      </c>
      <c r="V4" s="82">
        <v>4.6390377416578817E-2</v>
      </c>
      <c r="W4" s="82">
        <v>4.7571536139481223E-2</v>
      </c>
      <c r="X4" s="82">
        <v>3.8273266652742645E-2</v>
      </c>
      <c r="Y4" s="82">
        <v>5.0138829812226123E-2</v>
      </c>
      <c r="Z4" s="82">
        <v>4.5820596978694526E-2</v>
      </c>
      <c r="AB4" s="60">
        <v>2859861</v>
      </c>
      <c r="AC4" s="60">
        <v>2660306</v>
      </c>
      <c r="AD4" s="60">
        <v>2439741</v>
      </c>
      <c r="AE4" s="60">
        <v>2791272</v>
      </c>
      <c r="AF4" s="60">
        <v>2892344</v>
      </c>
      <c r="AG4" s="60">
        <v>3018611</v>
      </c>
      <c r="AH4" s="60">
        <v>3143916</v>
      </c>
      <c r="AI4" s="60">
        <v>3256927</v>
      </c>
      <c r="AJ4" s="60">
        <v>3553474</v>
      </c>
      <c r="AK4" s="60">
        <v>3693343</v>
      </c>
      <c r="AL4" s="60">
        <v>3878190</v>
      </c>
      <c r="AM4" s="60">
        <v>4022551</v>
      </c>
      <c r="AN4" s="60">
        <v>3930023</v>
      </c>
    </row>
    <row r="5" spans="1:40">
      <c r="A5" s="52" t="s">
        <v>90</v>
      </c>
      <c r="B5" s="67">
        <v>7.8100000000000003E-2</v>
      </c>
      <c r="C5" s="61">
        <v>6.3799999999999996E-2</v>
      </c>
      <c r="D5" s="61">
        <v>7.4499999999999997E-2</v>
      </c>
      <c r="E5" s="61">
        <v>6.1699999999999998E-2</v>
      </c>
      <c r="F5" s="61">
        <v>8.0700000000000008E-2</v>
      </c>
      <c r="G5" s="61">
        <v>6.9800000000000001E-2</v>
      </c>
      <c r="H5" s="61">
        <v>7.7899999999999997E-2</v>
      </c>
      <c r="I5" s="61">
        <v>7.1500000000000008E-2</v>
      </c>
      <c r="J5" s="61">
        <v>6.7799999999999999E-2</v>
      </c>
      <c r="K5" s="61">
        <v>4.1100000000000005E-2</v>
      </c>
      <c r="L5" s="61">
        <v>3.2199999999999999E-2</v>
      </c>
      <c r="M5" s="61">
        <v>6.4399999999999999E-2</v>
      </c>
      <c r="N5" s="80">
        <v>6.1900000000000004E-2</v>
      </c>
      <c r="O5" s="80">
        <v>8.0199999999999994E-2</v>
      </c>
      <c r="P5" s="80">
        <v>7.5999999999999998E-2</v>
      </c>
      <c r="Q5" s="80">
        <v>8.8900000000000007E-2</v>
      </c>
      <c r="R5" s="80">
        <v>7.6499999999999999E-2</v>
      </c>
      <c r="S5" s="80">
        <v>6.7099999999999993E-2</v>
      </c>
      <c r="T5" s="80">
        <v>5.9699999999999996E-2</v>
      </c>
      <c r="U5" s="78">
        <v>8.6567194970369951E-2</v>
      </c>
      <c r="V5" s="78">
        <v>9.305353501863417E-2</v>
      </c>
      <c r="W5" s="78">
        <v>9.135907796516847E-2</v>
      </c>
      <c r="X5" s="78">
        <v>8.5399567689304665E-2</v>
      </c>
      <c r="Y5" s="78">
        <v>8.9330973327615346E-2</v>
      </c>
      <c r="Z5" s="78">
        <v>8.9025549728525791E-2</v>
      </c>
      <c r="AB5" s="60">
        <v>14598389</v>
      </c>
      <c r="AC5" s="60">
        <v>13031025</v>
      </c>
      <c r="AD5" s="60">
        <v>12894068</v>
      </c>
      <c r="AE5" s="60">
        <v>12980031</v>
      </c>
      <c r="AF5" s="60">
        <v>13239589</v>
      </c>
      <c r="AG5" s="60">
        <v>13288812</v>
      </c>
      <c r="AH5" s="60">
        <v>13939314</v>
      </c>
      <c r="AI5" s="60">
        <v>14541825</v>
      </c>
      <c r="AJ5" s="60">
        <v>14543714</v>
      </c>
      <c r="AK5" s="60">
        <v>13948280</v>
      </c>
      <c r="AL5" s="60">
        <v>13512504</v>
      </c>
      <c r="AM5" s="60">
        <v>13734430</v>
      </c>
      <c r="AN5" s="60">
        <v>14085316</v>
      </c>
    </row>
    <row r="6" spans="1:40">
      <c r="A6" s="52" t="s">
        <v>240</v>
      </c>
      <c r="B6" s="67">
        <v>8.8000000000000009E-2</v>
      </c>
      <c r="C6" s="61">
        <v>7.9000000000000001E-2</v>
      </c>
      <c r="D6" s="61">
        <v>8.2200000000000009E-2</v>
      </c>
      <c r="E6" s="61">
        <v>7.8799999999999995E-2</v>
      </c>
      <c r="F6" s="61">
        <v>7.7600000000000002E-2</v>
      </c>
      <c r="G6" s="61">
        <v>7.3399999999999993E-2</v>
      </c>
      <c r="H6" s="61">
        <v>7.3700000000000002E-2</v>
      </c>
      <c r="I6" s="61">
        <v>6.4500000000000002E-2</v>
      </c>
      <c r="J6" s="61">
        <v>5.3499999999999999E-2</v>
      </c>
      <c r="K6" s="61">
        <v>4.0099999999999997E-2</v>
      </c>
      <c r="L6" s="61">
        <v>5.0599999999999999E-2</v>
      </c>
      <c r="M6" s="61">
        <v>5.7200000000000001E-2</v>
      </c>
      <c r="N6" s="80">
        <v>5.7800000000000004E-2</v>
      </c>
      <c r="O6" s="80">
        <v>6.1799999999999994E-2</v>
      </c>
      <c r="P6" s="80">
        <v>5.2199999999999996E-2</v>
      </c>
      <c r="Q6" s="80">
        <v>4.4999999999999998E-2</v>
      </c>
      <c r="R6" s="80">
        <v>5.67E-2</v>
      </c>
      <c r="S6" s="80">
        <v>5.9200000000000003E-2</v>
      </c>
      <c r="T6" s="80">
        <v>6.2600000000000003E-2</v>
      </c>
      <c r="U6" s="82">
        <v>8.4099132519326866E-2</v>
      </c>
      <c r="V6" s="82">
        <v>8.2693641953244565E-2</v>
      </c>
      <c r="W6" s="82">
        <v>7.9508527090221923E-2</v>
      </c>
      <c r="X6" s="82">
        <v>8.2575536956970216E-2</v>
      </c>
      <c r="Y6" s="82">
        <v>7.8083069911859898E-2</v>
      </c>
      <c r="Z6" s="82">
        <v>8.3926609810146657E-2</v>
      </c>
      <c r="AB6" s="60">
        <v>48300473</v>
      </c>
      <c r="AC6" s="60">
        <v>47708461</v>
      </c>
      <c r="AD6" s="60">
        <v>47029924</v>
      </c>
      <c r="AE6" s="60">
        <v>48338551</v>
      </c>
      <c r="AF6" s="60">
        <v>48816147</v>
      </c>
      <c r="AG6" s="60">
        <v>49646202</v>
      </c>
      <c r="AH6" s="60">
        <v>51906001</v>
      </c>
      <c r="AI6" s="60">
        <v>53494333</v>
      </c>
      <c r="AJ6" s="60">
        <v>54462591</v>
      </c>
      <c r="AK6" s="60">
        <v>52785005</v>
      </c>
      <c r="AL6" s="60">
        <v>53132237</v>
      </c>
      <c r="AM6" s="60">
        <v>54396350</v>
      </c>
      <c r="AN6" s="60">
        <v>54736144</v>
      </c>
    </row>
    <row r="7" spans="1:40">
      <c r="A7" s="52" t="s">
        <v>320</v>
      </c>
      <c r="B7" s="67">
        <v>5.91E-2</v>
      </c>
      <c r="C7" s="61">
        <v>0.06</v>
      </c>
      <c r="D7" s="61">
        <v>6.0599999999999994E-2</v>
      </c>
      <c r="E7" s="61">
        <v>4.7500000000000001E-2</v>
      </c>
      <c r="F7" s="61">
        <v>6.1900000000000004E-2</v>
      </c>
      <c r="G7" s="61">
        <v>5.9299999999999999E-2</v>
      </c>
      <c r="H7" s="61">
        <v>5.1500000000000004E-2</v>
      </c>
      <c r="I7" s="61">
        <v>5.1100000000000007E-2</v>
      </c>
      <c r="J7" s="61">
        <v>2.7099999999999999E-2</v>
      </c>
      <c r="K7" s="61">
        <v>2.3300000000000001E-2</v>
      </c>
      <c r="L7" s="61">
        <v>4.3400000000000001E-2</v>
      </c>
      <c r="M7" s="61">
        <v>4.6300000000000001E-2</v>
      </c>
      <c r="N7" s="80">
        <v>3.1699999999999999E-2</v>
      </c>
      <c r="O7" s="80">
        <v>4.0599999999999997E-2</v>
      </c>
      <c r="P7" s="80">
        <v>3.4099999999999998E-2</v>
      </c>
      <c r="Q7" s="80">
        <v>0.04</v>
      </c>
      <c r="R7" s="80">
        <v>4.0500000000000001E-2</v>
      </c>
      <c r="S7" s="80">
        <v>4.0399999999999998E-2</v>
      </c>
      <c r="T7" s="80">
        <v>3.7499999999999999E-2</v>
      </c>
      <c r="U7" s="78">
        <v>5.7716867393451964E-2</v>
      </c>
      <c r="V7" s="78">
        <v>5.603892178520193E-2</v>
      </c>
      <c r="W7" s="78">
        <v>5.8242245438503121E-2</v>
      </c>
      <c r="X7" s="78">
        <v>5.8382638007177259E-2</v>
      </c>
      <c r="Y7" s="78">
        <v>5.5600068316462366E-2</v>
      </c>
      <c r="Z7" s="78">
        <v>5.2907270817584964E-2</v>
      </c>
      <c r="AB7" s="60">
        <v>19872544</v>
      </c>
      <c r="AC7" s="60">
        <v>19040188</v>
      </c>
      <c r="AD7" s="60">
        <v>18771884</v>
      </c>
      <c r="AE7" s="60">
        <v>18425854</v>
      </c>
      <c r="AF7" s="60">
        <v>18540016</v>
      </c>
      <c r="AG7" s="60">
        <v>18753953</v>
      </c>
      <c r="AH7" s="60">
        <v>19431102</v>
      </c>
      <c r="AI7" s="60">
        <v>19626429</v>
      </c>
      <c r="AJ7" s="60">
        <v>19993122</v>
      </c>
      <c r="AK7" s="60">
        <v>19336909</v>
      </c>
      <c r="AL7" s="60">
        <v>18732504</v>
      </c>
      <c r="AM7" s="60">
        <v>19345264</v>
      </c>
      <c r="AN7" s="60">
        <v>19191143</v>
      </c>
    </row>
    <row r="8" spans="1:40">
      <c r="A8" s="52" t="s">
        <v>357</v>
      </c>
      <c r="B8" s="67">
        <v>1.21E-2</v>
      </c>
      <c r="C8" s="61">
        <v>1.18E-2</v>
      </c>
      <c r="D8" s="61">
        <v>1.9799999999999998E-2</v>
      </c>
      <c r="E8" s="61">
        <v>7.6E-3</v>
      </c>
      <c r="F8" s="61">
        <v>1.3600000000000001E-2</v>
      </c>
      <c r="G8" s="61">
        <v>1.1399999999999999E-2</v>
      </c>
      <c r="H8" s="61">
        <v>6.3E-3</v>
      </c>
      <c r="I8" s="61">
        <v>8.8999999999999999E-3</v>
      </c>
      <c r="J8" s="61">
        <v>7.0999999999999995E-3</v>
      </c>
      <c r="K8" s="61">
        <v>9.8999999999999991E-3</v>
      </c>
      <c r="L8" s="61">
        <v>1.29E-2</v>
      </c>
      <c r="M8" s="61">
        <v>5.7999999999999996E-3</v>
      </c>
      <c r="N8" s="80">
        <v>6.4000000000000003E-3</v>
      </c>
      <c r="O8" s="80">
        <v>1.7100000000000001E-2</v>
      </c>
      <c r="P8" s="80">
        <v>1.1000000000000001E-3</v>
      </c>
      <c r="Q8" s="80">
        <v>5.5000000000000005E-3</v>
      </c>
      <c r="R8" s="80">
        <v>7.8000000000000005E-3</v>
      </c>
      <c r="S8" s="80">
        <v>5.1000000000000004E-3</v>
      </c>
      <c r="T8" s="80">
        <v>4.8999999999999998E-3</v>
      </c>
      <c r="U8" s="78">
        <v>2.345248905189693E-3</v>
      </c>
      <c r="V8" s="78">
        <v>1.0549879681202761E-2</v>
      </c>
      <c r="W8" s="78">
        <v>1.3035587230788785E-2</v>
      </c>
      <c r="X8" s="78">
        <v>3.514742979231384E-2</v>
      </c>
      <c r="Y8" s="78">
        <v>2.8491484861192181E-2</v>
      </c>
      <c r="Z8" s="78">
        <v>0</v>
      </c>
      <c r="AB8" s="60">
        <v>4216752</v>
      </c>
      <c r="AC8" s="60">
        <v>4382321</v>
      </c>
      <c r="AD8" s="60">
        <v>4168968</v>
      </c>
      <c r="AE8" s="60">
        <v>4217346</v>
      </c>
      <c r="AF8" s="60">
        <v>4235931</v>
      </c>
      <c r="AG8" s="60">
        <v>4384861</v>
      </c>
      <c r="AH8" s="60">
        <v>4606966</v>
      </c>
      <c r="AI8" s="60">
        <v>4896282</v>
      </c>
      <c r="AJ8" s="60">
        <v>5202429</v>
      </c>
      <c r="AK8" s="60">
        <v>4893834</v>
      </c>
      <c r="AL8" s="60">
        <v>4686061</v>
      </c>
      <c r="AM8" s="60">
        <v>4964922</v>
      </c>
      <c r="AN8" s="60">
        <v>5150728</v>
      </c>
    </row>
    <row r="9" spans="1:40">
      <c r="A9" s="52" t="s">
        <v>170</v>
      </c>
      <c r="B9" s="67">
        <v>6.2300000000000001E-2</v>
      </c>
      <c r="C9" s="61">
        <v>5.0700000000000002E-2</v>
      </c>
      <c r="D9" s="61">
        <v>6.2E-2</v>
      </c>
      <c r="E9" s="61">
        <v>5.7699999999999994E-2</v>
      </c>
      <c r="F9" s="61">
        <v>5.6500000000000002E-2</v>
      </c>
      <c r="G9" s="61">
        <v>5.16E-2</v>
      </c>
      <c r="H9" s="61">
        <v>5.4299999999999994E-2</v>
      </c>
      <c r="I9" s="61">
        <v>4.9500000000000002E-2</v>
      </c>
      <c r="J9" s="61">
        <v>4.9200000000000001E-2</v>
      </c>
      <c r="K9" s="61">
        <v>4.7199999999999999E-2</v>
      </c>
      <c r="L9" s="61">
        <v>4.2900000000000001E-2</v>
      </c>
      <c r="M9" s="61">
        <v>5.3800000000000001E-2</v>
      </c>
      <c r="N9" s="80">
        <v>3.9E-2</v>
      </c>
      <c r="O9" s="80">
        <v>3.9399999999999998E-2</v>
      </c>
      <c r="P9" s="79">
        <v>0.14660000000000001</v>
      </c>
      <c r="Q9" s="80">
        <v>5.0099999999999999E-2</v>
      </c>
      <c r="R9" s="80">
        <v>5.8400000000000001E-2</v>
      </c>
      <c r="S9" s="80">
        <v>5.67E-2</v>
      </c>
      <c r="T9" s="80">
        <v>5.4000000000000006E-2</v>
      </c>
      <c r="U9" s="78">
        <v>6.473634896334185E-2</v>
      </c>
      <c r="V9" s="78">
        <v>6.3295840564036171E-2</v>
      </c>
      <c r="W9" s="78">
        <v>6.4565153501807526E-2</v>
      </c>
      <c r="X9" s="78">
        <v>7.2688980053211269E-2</v>
      </c>
      <c r="Y9" s="78">
        <v>6.9322893851999121E-2</v>
      </c>
      <c r="Z9" s="78">
        <v>6.9662794403972036E-2</v>
      </c>
      <c r="AB9" s="60">
        <v>21710218</v>
      </c>
      <c r="AC9" s="60">
        <v>19848309</v>
      </c>
      <c r="AD9" s="60">
        <v>19253824</v>
      </c>
      <c r="AE9" s="60">
        <v>21612199</v>
      </c>
      <c r="AF9" s="60">
        <v>19876790</v>
      </c>
      <c r="AG9" s="60">
        <v>22496014</v>
      </c>
      <c r="AH9" s="60">
        <v>23183514</v>
      </c>
      <c r="AI9" s="60">
        <v>23758507</v>
      </c>
      <c r="AJ9" s="60">
        <v>24060017</v>
      </c>
      <c r="AK9" s="60">
        <v>23896559</v>
      </c>
      <c r="AL9" s="60">
        <v>22859820</v>
      </c>
      <c r="AM9" s="60">
        <v>23504616</v>
      </c>
      <c r="AN9" s="60">
        <v>23119041</v>
      </c>
    </row>
    <row r="10" spans="1:40">
      <c r="A10" s="52" t="s">
        <v>181</v>
      </c>
      <c r="B10" s="67">
        <v>4.3200000000000002E-2</v>
      </c>
      <c r="C10" s="61">
        <v>5.6500000000000002E-2</v>
      </c>
      <c r="D10" s="61">
        <v>5.5300000000000002E-2</v>
      </c>
      <c r="E10" s="61">
        <v>5.4299999999999994E-2</v>
      </c>
      <c r="F10" s="61">
        <v>4.4400000000000002E-2</v>
      </c>
      <c r="G10" s="61">
        <v>5.5999999999999994E-2</v>
      </c>
      <c r="H10" s="61">
        <v>5.3800000000000001E-2</v>
      </c>
      <c r="I10" s="61">
        <v>6.2199999999999998E-2</v>
      </c>
      <c r="J10" s="61">
        <v>5.6799999999999996E-2</v>
      </c>
      <c r="K10" s="61">
        <v>5.0999999999999997E-2</v>
      </c>
      <c r="L10" s="61">
        <v>4.4600000000000001E-2</v>
      </c>
      <c r="M10" s="61">
        <v>5.28E-2</v>
      </c>
      <c r="N10" s="80">
        <v>4.0099999999999997E-2</v>
      </c>
      <c r="O10" s="80">
        <v>3.7100000000000001E-2</v>
      </c>
      <c r="P10" s="80">
        <v>3.7900000000000003E-2</v>
      </c>
      <c r="Q10" s="80">
        <v>3.9399999999999998E-2</v>
      </c>
      <c r="R10" s="80">
        <v>3.7900000000000003E-2</v>
      </c>
      <c r="S10" s="80">
        <v>4.2300000000000004E-2</v>
      </c>
      <c r="T10" s="80">
        <v>3.8300000000000001E-2</v>
      </c>
      <c r="U10" s="82">
        <v>6.5600399837040149E-2</v>
      </c>
      <c r="V10" s="82">
        <v>6.52857606517699E-2</v>
      </c>
      <c r="W10" s="82">
        <v>4.6971524825175331E-2</v>
      </c>
      <c r="X10" s="82">
        <v>5.2776444643727854E-2</v>
      </c>
      <c r="Y10" s="82">
        <v>5.9374398452037409E-2</v>
      </c>
      <c r="Z10" s="82">
        <v>6.1723048151604336E-2</v>
      </c>
      <c r="AB10" s="60">
        <v>9556892</v>
      </c>
      <c r="AC10" s="60">
        <v>8990171</v>
      </c>
      <c r="AD10" s="60">
        <v>8923130</v>
      </c>
      <c r="AE10" s="60">
        <v>8905944</v>
      </c>
      <c r="AF10" s="60">
        <v>9020525</v>
      </c>
      <c r="AG10" s="60">
        <v>9161466</v>
      </c>
      <c r="AH10" s="60">
        <v>9454505</v>
      </c>
      <c r="AI10" s="60">
        <v>9599911</v>
      </c>
      <c r="AJ10" s="60">
        <v>9708457</v>
      </c>
      <c r="AK10" s="60">
        <v>9693426</v>
      </c>
      <c r="AL10" s="60">
        <v>9384736</v>
      </c>
      <c r="AM10" s="60">
        <v>9600232</v>
      </c>
      <c r="AN10" s="60">
        <v>9466642</v>
      </c>
    </row>
    <row r="11" spans="1:40">
      <c r="A11" s="52" t="s">
        <v>564</v>
      </c>
      <c r="B11" s="67">
        <v>4.8000000000000001E-2</v>
      </c>
      <c r="C11" s="61">
        <v>4.1200000000000001E-2</v>
      </c>
      <c r="D11" s="61">
        <v>5.6299999999999996E-2</v>
      </c>
      <c r="E11" s="61">
        <v>3.0800000000000001E-2</v>
      </c>
      <c r="F11" s="61">
        <v>5.4000000000000006E-2</v>
      </c>
      <c r="G11" s="61">
        <v>4.3099999999999999E-2</v>
      </c>
      <c r="H11" s="61">
        <v>4.0399999999999998E-2</v>
      </c>
      <c r="I11" s="61">
        <v>0.04</v>
      </c>
      <c r="J11" s="61">
        <v>4.2099999999999999E-2</v>
      </c>
      <c r="K11" s="61">
        <v>2.5699999999999997E-2</v>
      </c>
      <c r="L11" s="61">
        <v>3.5400000000000001E-2</v>
      </c>
      <c r="M11" s="61">
        <v>4.5700000000000005E-2</v>
      </c>
      <c r="N11" s="80">
        <v>4.9400000000000006E-2</v>
      </c>
      <c r="O11" s="80">
        <v>3.6299999999999999E-2</v>
      </c>
      <c r="P11" s="80">
        <v>2.4900000000000002E-2</v>
      </c>
      <c r="Q11" s="80">
        <v>3.8800000000000001E-2</v>
      </c>
      <c r="R11" s="80">
        <v>3.15E-2</v>
      </c>
      <c r="S11" s="80">
        <v>3.4500000000000003E-2</v>
      </c>
      <c r="T11" s="80">
        <v>3.49E-2</v>
      </c>
      <c r="U11" s="78">
        <v>4.3969857590977886E-2</v>
      </c>
      <c r="V11" s="78">
        <v>3.5719165423796093E-2</v>
      </c>
      <c r="W11" s="78">
        <v>3.7501767839464462E-2</v>
      </c>
      <c r="X11" s="78">
        <v>2.4468173743301028E-2</v>
      </c>
      <c r="Y11" s="78">
        <v>4.4283674520971858E-2</v>
      </c>
      <c r="Z11" s="78">
        <v>3.9468699354181659E-2</v>
      </c>
      <c r="AB11" s="60">
        <v>6525009</v>
      </c>
      <c r="AC11" s="60">
        <v>6184545</v>
      </c>
      <c r="AD11" s="60">
        <v>6193672</v>
      </c>
      <c r="AE11" s="60">
        <v>6064884</v>
      </c>
      <c r="AF11" s="60">
        <v>6151711</v>
      </c>
      <c r="AG11" s="60">
        <v>6305176</v>
      </c>
      <c r="AH11" s="60">
        <v>6483487</v>
      </c>
      <c r="AI11" s="60">
        <v>6774641</v>
      </c>
      <c r="AJ11" s="60">
        <v>6952990</v>
      </c>
      <c r="AK11" s="60">
        <v>6872796</v>
      </c>
      <c r="AL11" s="60">
        <v>6721180</v>
      </c>
      <c r="AM11" s="60">
        <v>6881746</v>
      </c>
      <c r="AN11" s="60">
        <v>6535584</v>
      </c>
    </row>
    <row r="12" spans="1:40">
      <c r="A12" s="52" t="s">
        <v>577</v>
      </c>
      <c r="B12" s="67">
        <v>3.0499999999999999E-2</v>
      </c>
      <c r="C12" s="61">
        <v>2.87E-2</v>
      </c>
      <c r="D12" s="61">
        <v>2.5000000000000001E-2</v>
      </c>
      <c r="E12" s="61">
        <v>2.5000000000000001E-3</v>
      </c>
      <c r="F12" s="61">
        <v>3.4000000000000002E-3</v>
      </c>
      <c r="G12" s="61">
        <v>3.1E-2</v>
      </c>
      <c r="H12" s="61">
        <v>1.0800000000000001E-2</v>
      </c>
      <c r="I12" s="61">
        <v>2.3300000000000001E-2</v>
      </c>
      <c r="J12" s="61">
        <v>4.5499999999999999E-2</v>
      </c>
      <c r="K12" s="61">
        <v>2.9100000000000001E-2</v>
      </c>
      <c r="L12" s="61">
        <v>2.81E-2</v>
      </c>
      <c r="M12" s="61">
        <v>2.5000000000000001E-2</v>
      </c>
      <c r="N12" s="80">
        <v>1.52E-2</v>
      </c>
      <c r="O12" s="80">
        <v>4.5400000000000003E-2</v>
      </c>
      <c r="P12" s="80">
        <v>2.4500000000000001E-2</v>
      </c>
      <c r="Q12" s="80">
        <v>8.2100000000000006E-2</v>
      </c>
      <c r="R12" s="80">
        <v>1.29E-2</v>
      </c>
      <c r="S12" s="80">
        <v>2.6800000000000001E-2</v>
      </c>
      <c r="T12" s="80">
        <v>2.9600000000000001E-2</v>
      </c>
      <c r="U12" s="78">
        <v>3.7322276359960306E-2</v>
      </c>
      <c r="V12" s="78">
        <v>4.0248265814570812E-2</v>
      </c>
      <c r="W12" s="78">
        <v>3.4823850716099947E-2</v>
      </c>
      <c r="X12" s="78">
        <v>2.9996822073900146E-2</v>
      </c>
      <c r="Y12" s="78">
        <v>4.3764175856710878E-2</v>
      </c>
      <c r="Z12" s="78">
        <v>5.0452914500328447E-2</v>
      </c>
      <c r="AB12" s="60">
        <v>5492020</v>
      </c>
      <c r="AC12" s="60">
        <v>4620280</v>
      </c>
      <c r="AD12" s="60">
        <v>4535202</v>
      </c>
      <c r="AE12" s="60">
        <v>4070726</v>
      </c>
      <c r="AF12" s="60">
        <v>4638234</v>
      </c>
      <c r="AG12" s="60">
        <v>4622653</v>
      </c>
      <c r="AH12" s="60">
        <v>4731907</v>
      </c>
      <c r="AI12" s="60">
        <v>5209141</v>
      </c>
      <c r="AJ12" s="60">
        <v>4840457</v>
      </c>
      <c r="AK12" s="60">
        <v>4812736</v>
      </c>
      <c r="AL12" s="60">
        <v>4713766</v>
      </c>
      <c r="AM12" s="60">
        <v>4829955</v>
      </c>
      <c r="AN12" s="60">
        <v>4742065</v>
      </c>
    </row>
    <row r="14" spans="1:40">
      <c r="A14" s="52" t="s">
        <v>678</v>
      </c>
      <c r="N14" s="61">
        <f t="shared" ref="N14:T14" si="0">AVERAGE(N2:N12)</f>
        <v>3.385454545454545E-2</v>
      </c>
      <c r="O14" s="61">
        <f t="shared" si="0"/>
        <v>3.9854545454545455E-2</v>
      </c>
      <c r="P14" s="61">
        <f t="shared" si="0"/>
        <v>4.3290909090909088E-2</v>
      </c>
      <c r="Q14" s="61">
        <f t="shared" si="0"/>
        <v>4.1890909090909083E-2</v>
      </c>
      <c r="R14" s="61">
        <f t="shared" si="0"/>
        <v>3.6136363636363633E-2</v>
      </c>
      <c r="S14" s="61">
        <f t="shared" si="0"/>
        <v>3.9109090909090906E-2</v>
      </c>
      <c r="T14" s="61">
        <f t="shared" si="0"/>
        <v>3.7172727272727274E-2</v>
      </c>
      <c r="U14" s="61">
        <f>AVERAGE(U2:U12)</f>
        <v>5.5004253746115721E-2</v>
      </c>
      <c r="V14" s="61">
        <f t="shared" ref="V14:Z14" si="1">AVERAGE(V2:V12)</f>
        <v>5.4518859668846266E-2</v>
      </c>
      <c r="W14" s="61">
        <f t="shared" si="1"/>
        <v>5.1882754007903077E-2</v>
      </c>
      <c r="X14" s="61">
        <f t="shared" si="1"/>
        <v>5.281130809279147E-2</v>
      </c>
      <c r="Y14" s="61">
        <f t="shared" si="1"/>
        <v>5.647738984096435E-2</v>
      </c>
      <c r="Z14" s="61">
        <f t="shared" si="1"/>
        <v>5.5641145593384039E-2</v>
      </c>
    </row>
    <row r="15" spans="1:40">
      <c r="A15" s="52" t="s">
        <v>655</v>
      </c>
      <c r="U15" s="59">
        <f t="shared" ref="U15:Z15" si="2">SUMPRODUCT(U2:U12,AI2:AI12)/SUM(AI2:AI12)</f>
        <v>6.8112954730066677E-2</v>
      </c>
      <c r="V15" s="59">
        <f t="shared" si="2"/>
        <v>6.7480420561296481E-2</v>
      </c>
      <c r="W15" s="59">
        <f t="shared" si="2"/>
        <v>6.494278556795903E-2</v>
      </c>
      <c r="X15" s="59">
        <f t="shared" si="2"/>
        <v>6.7224299066597867E-2</v>
      </c>
      <c r="Y15" s="59">
        <f t="shared" si="2"/>
        <v>6.6916818040566498E-2</v>
      </c>
      <c r="Z15" s="59">
        <f t="shared" si="2"/>
        <v>6.8562820293660814E-2</v>
      </c>
    </row>
    <row r="21" spans="2:20">
      <c r="T21" s="68"/>
    </row>
    <row r="23" spans="2:20">
      <c r="B23" s="69"/>
      <c r="C23" s="70"/>
      <c r="D23" s="70"/>
      <c r="E23" s="70"/>
      <c r="F23" s="70"/>
      <c r="G23" s="70"/>
      <c r="H23" s="70"/>
      <c r="I23" s="70"/>
      <c r="J23" s="70"/>
      <c r="K23" s="70"/>
      <c r="L23" s="70"/>
      <c r="M23" s="70"/>
      <c r="N23" s="70"/>
      <c r="O23" s="70"/>
      <c r="P23" s="70"/>
      <c r="Q23" s="70"/>
      <c r="R23" s="70"/>
      <c r="S23" s="70"/>
      <c r="T23" s="70"/>
    </row>
    <row r="24" spans="2:20">
      <c r="B24" s="69"/>
      <c r="C24" s="70"/>
      <c r="D24" s="70"/>
      <c r="E24" s="70"/>
      <c r="F24" s="70"/>
      <c r="G24" s="70"/>
      <c r="H24" s="70"/>
      <c r="I24" s="70"/>
      <c r="J24" s="70"/>
      <c r="K24" s="70"/>
      <c r="L24" s="70"/>
      <c r="M24" s="70"/>
      <c r="N24" s="70"/>
      <c r="O24" s="70"/>
      <c r="P24" s="70"/>
      <c r="Q24" s="70"/>
      <c r="R24" s="70"/>
      <c r="S24" s="70"/>
      <c r="T24" s="70"/>
    </row>
    <row r="25" spans="2:20">
      <c r="B25" s="69"/>
      <c r="C25" s="70"/>
      <c r="D25" s="70"/>
      <c r="E25" s="70"/>
      <c r="F25" s="70"/>
      <c r="G25" s="70"/>
      <c r="H25" s="70"/>
      <c r="I25" s="70"/>
      <c r="J25" s="70"/>
      <c r="K25" s="70"/>
      <c r="L25" s="70"/>
      <c r="M25" s="70"/>
      <c r="N25" s="70"/>
      <c r="O25" s="70"/>
      <c r="P25" s="70"/>
      <c r="Q25" s="70"/>
      <c r="R25" s="70"/>
      <c r="S25" s="70"/>
      <c r="T25" s="70"/>
    </row>
    <row r="26" spans="2:20">
      <c r="B26" s="69"/>
      <c r="C26" s="70"/>
      <c r="D26" s="70"/>
      <c r="E26" s="70"/>
      <c r="F26" s="70"/>
      <c r="G26" s="70"/>
      <c r="H26" s="70"/>
      <c r="I26" s="70"/>
      <c r="J26" s="70"/>
      <c r="K26" s="70"/>
      <c r="L26" s="70"/>
      <c r="M26" s="70"/>
      <c r="N26" s="70"/>
      <c r="O26" s="70"/>
      <c r="P26" s="70"/>
      <c r="Q26" s="70"/>
      <c r="R26" s="70"/>
      <c r="S26" s="70"/>
      <c r="T26" s="70"/>
    </row>
    <row r="27" spans="2:20">
      <c r="B27" s="69"/>
      <c r="C27" s="70"/>
      <c r="D27" s="70"/>
      <c r="E27" s="70"/>
      <c r="F27" s="70"/>
      <c r="G27" s="70"/>
      <c r="H27" s="70"/>
      <c r="I27" s="70"/>
      <c r="J27" s="70"/>
      <c r="K27" s="70"/>
      <c r="L27" s="70"/>
      <c r="M27" s="70"/>
      <c r="N27" s="70"/>
      <c r="O27" s="70"/>
      <c r="P27" s="70"/>
      <c r="Q27" s="70"/>
      <c r="R27" s="70"/>
      <c r="S27" s="70"/>
      <c r="T27" s="70"/>
    </row>
    <row r="28" spans="2:20">
      <c r="B28" s="69"/>
      <c r="C28" s="70"/>
      <c r="D28" s="70"/>
      <c r="E28" s="70"/>
      <c r="F28" s="70"/>
      <c r="G28" s="70"/>
      <c r="H28" s="70"/>
      <c r="I28" s="70"/>
      <c r="J28" s="70"/>
      <c r="K28" s="70"/>
      <c r="L28" s="70"/>
      <c r="M28" s="70"/>
      <c r="N28" s="70"/>
      <c r="O28" s="70"/>
      <c r="P28" s="70"/>
      <c r="Q28" s="70"/>
      <c r="R28" s="70"/>
      <c r="S28" s="70"/>
      <c r="T28" s="70"/>
    </row>
    <row r="29" spans="2:20">
      <c r="B29" s="69"/>
      <c r="C29" s="70"/>
      <c r="D29" s="70"/>
      <c r="E29" s="70"/>
      <c r="F29" s="70"/>
      <c r="G29" s="70"/>
      <c r="H29" s="70"/>
      <c r="I29" s="70"/>
      <c r="J29" s="70"/>
      <c r="K29" s="70"/>
      <c r="L29" s="70"/>
      <c r="M29" s="70"/>
      <c r="N29" s="70"/>
      <c r="O29" s="70"/>
      <c r="P29" s="70"/>
      <c r="Q29" s="70"/>
      <c r="R29" s="70"/>
      <c r="S29" s="70"/>
      <c r="T29" s="70"/>
    </row>
    <row r="30" spans="2:20">
      <c r="B30" s="69"/>
      <c r="C30" s="70"/>
      <c r="D30" s="70"/>
      <c r="E30" s="70"/>
      <c r="F30" s="70"/>
      <c r="G30" s="70"/>
      <c r="H30" s="70"/>
      <c r="I30" s="70"/>
      <c r="J30" s="70"/>
      <c r="K30" s="70"/>
      <c r="L30" s="70"/>
      <c r="M30" s="70"/>
      <c r="N30" s="70"/>
      <c r="O30" s="70"/>
      <c r="P30" s="70"/>
      <c r="Q30" s="70"/>
      <c r="R30" s="70"/>
      <c r="S30" s="70"/>
      <c r="T30" s="70"/>
    </row>
    <row r="31" spans="2:20">
      <c r="B31" s="69"/>
      <c r="C31" s="70"/>
      <c r="D31" s="70"/>
      <c r="E31" s="70"/>
      <c r="F31" s="70"/>
      <c r="G31" s="70"/>
      <c r="H31" s="70"/>
      <c r="I31" s="70"/>
      <c r="J31" s="70"/>
      <c r="K31" s="70"/>
      <c r="L31" s="70"/>
      <c r="M31" s="70"/>
      <c r="N31" s="70"/>
      <c r="O31" s="70"/>
      <c r="P31" s="70"/>
      <c r="Q31" s="70"/>
      <c r="R31" s="70"/>
      <c r="S31" s="70"/>
      <c r="T31" s="70"/>
    </row>
    <row r="34" spans="2:20">
      <c r="B34" s="59"/>
      <c r="C34" s="59"/>
      <c r="D34" s="59"/>
      <c r="E34" s="59"/>
      <c r="F34" s="59"/>
      <c r="G34" s="59"/>
      <c r="H34" s="59"/>
      <c r="I34" s="59"/>
      <c r="J34" s="59"/>
      <c r="K34" s="59"/>
      <c r="L34" s="59"/>
      <c r="M34" s="59"/>
      <c r="N34" s="59"/>
      <c r="O34" s="59"/>
      <c r="P34" s="59"/>
      <c r="Q34" s="59"/>
      <c r="R34" s="59"/>
      <c r="S34" s="59"/>
      <c r="T34" s="59"/>
    </row>
    <row r="35" spans="2:20">
      <c r="B35" s="59"/>
      <c r="C35" s="59"/>
      <c r="D35" s="59"/>
      <c r="E35" s="59"/>
      <c r="F35" s="59"/>
      <c r="G35" s="59"/>
      <c r="H35" s="59"/>
      <c r="I35" s="59"/>
      <c r="J35" s="59"/>
      <c r="K35" s="59"/>
      <c r="L35" s="59"/>
      <c r="M35" s="59"/>
      <c r="N35" s="59"/>
      <c r="O35" s="59"/>
      <c r="P35" s="59"/>
      <c r="Q35" s="59"/>
      <c r="R35" s="59"/>
      <c r="S35" s="59"/>
      <c r="T35" s="59"/>
    </row>
    <row r="36" spans="2:20">
      <c r="B36" s="59"/>
      <c r="C36" s="59"/>
      <c r="D36" s="59"/>
      <c r="E36" s="59"/>
      <c r="F36" s="59"/>
      <c r="G36" s="59"/>
      <c r="H36" s="59"/>
      <c r="I36" s="59"/>
      <c r="J36" s="59"/>
      <c r="K36" s="59"/>
      <c r="L36" s="59"/>
      <c r="M36" s="59"/>
      <c r="N36" s="59"/>
      <c r="O36" s="59"/>
      <c r="P36" s="59"/>
      <c r="Q36" s="59"/>
      <c r="R36" s="59"/>
      <c r="S36" s="59"/>
      <c r="T36" s="59"/>
    </row>
    <row r="37" spans="2:20">
      <c r="B37" s="59"/>
      <c r="C37" s="59"/>
      <c r="D37" s="59"/>
      <c r="E37" s="59"/>
      <c r="F37" s="59"/>
      <c r="G37" s="59"/>
      <c r="H37" s="59"/>
      <c r="I37" s="59"/>
      <c r="J37" s="59"/>
      <c r="K37" s="59"/>
      <c r="L37" s="59"/>
      <c r="M37" s="59"/>
      <c r="N37" s="59"/>
      <c r="O37" s="59"/>
      <c r="P37" s="59"/>
      <c r="Q37" s="59"/>
      <c r="R37" s="59"/>
      <c r="S37" s="59"/>
      <c r="T37" s="59"/>
    </row>
    <row r="38" spans="2:20">
      <c r="B38" s="59"/>
      <c r="C38" s="59"/>
      <c r="D38" s="59"/>
      <c r="E38" s="59"/>
      <c r="F38" s="59"/>
      <c r="G38" s="59"/>
      <c r="H38" s="59"/>
      <c r="I38" s="59"/>
      <c r="J38" s="59"/>
      <c r="K38" s="59"/>
      <c r="L38" s="59"/>
      <c r="M38" s="59"/>
      <c r="N38" s="59"/>
      <c r="O38" s="59"/>
      <c r="P38" s="59"/>
      <c r="Q38" s="59"/>
      <c r="R38" s="59"/>
      <c r="S38" s="59"/>
      <c r="T38" s="59"/>
    </row>
    <row r="39" spans="2:20">
      <c r="B39" s="59"/>
      <c r="C39" s="59"/>
      <c r="D39" s="59"/>
      <c r="E39" s="59"/>
      <c r="F39" s="59"/>
      <c r="G39" s="59"/>
      <c r="H39" s="59"/>
      <c r="I39" s="59"/>
      <c r="J39" s="59"/>
      <c r="K39" s="59"/>
      <c r="L39" s="59"/>
      <c r="M39" s="59"/>
      <c r="N39" s="59"/>
      <c r="O39" s="59"/>
      <c r="P39" s="59"/>
      <c r="Q39" s="59"/>
      <c r="R39" s="59"/>
      <c r="S39" s="59"/>
      <c r="T39" s="59"/>
    </row>
    <row r="40" spans="2:20">
      <c r="B40" s="59"/>
      <c r="C40" s="59"/>
      <c r="D40" s="59"/>
      <c r="E40" s="59"/>
      <c r="F40" s="59"/>
      <c r="G40" s="59"/>
      <c r="H40" s="59"/>
      <c r="I40" s="59"/>
      <c r="J40" s="59"/>
      <c r="K40" s="59"/>
      <c r="L40" s="59"/>
      <c r="M40" s="59"/>
      <c r="N40" s="59"/>
      <c r="O40" s="59"/>
      <c r="P40" s="59"/>
      <c r="Q40" s="59"/>
      <c r="R40" s="59"/>
      <c r="S40" s="59"/>
      <c r="T40" s="59"/>
    </row>
    <row r="41" spans="2:20">
      <c r="B41" s="59"/>
      <c r="C41" s="59"/>
      <c r="D41" s="59"/>
      <c r="E41" s="59"/>
      <c r="F41" s="59"/>
      <c r="G41" s="59"/>
      <c r="H41" s="59"/>
      <c r="I41" s="59"/>
      <c r="J41" s="59"/>
      <c r="K41" s="59"/>
      <c r="L41" s="59"/>
      <c r="M41" s="59"/>
      <c r="N41" s="59"/>
      <c r="O41" s="59"/>
      <c r="P41" s="59"/>
      <c r="Q41" s="59"/>
      <c r="R41" s="59"/>
      <c r="S41" s="59"/>
      <c r="T41" s="59"/>
    </row>
    <row r="42" spans="2:20">
      <c r="B42" s="59"/>
      <c r="C42" s="59"/>
      <c r="D42" s="59"/>
      <c r="E42" s="59"/>
      <c r="F42" s="59"/>
      <c r="G42" s="59"/>
      <c r="H42" s="59"/>
      <c r="I42" s="59"/>
      <c r="J42" s="59"/>
      <c r="K42" s="59"/>
      <c r="L42" s="59"/>
      <c r="M42" s="59"/>
      <c r="N42" s="59"/>
      <c r="O42" s="59"/>
      <c r="P42" s="59"/>
      <c r="Q42" s="59"/>
      <c r="R42" s="59"/>
      <c r="S42" s="59"/>
      <c r="T42" s="59"/>
    </row>
    <row r="43" spans="2:20">
      <c r="B43" s="59"/>
      <c r="C43" s="59"/>
      <c r="D43" s="59"/>
      <c r="E43" s="59"/>
      <c r="F43" s="59"/>
      <c r="G43" s="59"/>
      <c r="H43" s="59"/>
      <c r="I43" s="59"/>
      <c r="J43" s="59"/>
      <c r="K43" s="59"/>
      <c r="L43" s="59"/>
      <c r="M43" s="59"/>
      <c r="N43" s="59"/>
      <c r="O43" s="59"/>
      <c r="P43" s="59"/>
      <c r="Q43" s="59"/>
      <c r="R43" s="59"/>
      <c r="S43" s="59"/>
      <c r="T43" s="59"/>
    </row>
    <row r="44" spans="2:20">
      <c r="B44" s="59"/>
      <c r="C44" s="59"/>
      <c r="D44" s="59"/>
      <c r="E44" s="59"/>
      <c r="F44" s="59"/>
      <c r="G44" s="59"/>
      <c r="H44" s="59"/>
      <c r="I44" s="59"/>
      <c r="J44" s="59"/>
      <c r="K44" s="59"/>
      <c r="L44" s="59"/>
      <c r="M44" s="59"/>
      <c r="N44" s="59"/>
      <c r="O44" s="59"/>
      <c r="P44" s="59"/>
      <c r="Q44" s="59"/>
      <c r="R44" s="59"/>
      <c r="S44" s="59"/>
      <c r="T44" s="5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BK218"/>
  <sheetViews>
    <sheetView workbookViewId="0">
      <pane xSplit="1" ySplit="7" topLeftCell="AW170" activePane="bottomRight" state="frozen"/>
      <selection activeCell="A113" sqref="A113"/>
      <selection pane="topRight" activeCell="A113" sqref="A113"/>
      <selection pane="bottomLeft" activeCell="A113" sqref="A113"/>
      <selection pane="bottomRight" activeCell="AX33" sqref="AX33:BJ33"/>
    </sheetView>
  </sheetViews>
  <sheetFormatPr defaultColWidth="9.109375" defaultRowHeight="14.4"/>
  <cols>
    <col min="1" max="1" width="45.33203125" style="52" bestFit="1" customWidth="1"/>
    <col min="2" max="2" width="18.44140625" style="52" bestFit="1" customWidth="1"/>
    <col min="3" max="3" width="20.88671875" style="52" bestFit="1" customWidth="1"/>
    <col min="4" max="4" width="14.33203125" style="52" bestFit="1" customWidth="1"/>
    <col min="5" max="5" width="8.44140625" style="52" customWidth="1"/>
    <col min="6" max="12" width="20" style="52" bestFit="1" customWidth="1"/>
    <col min="13" max="19" width="20" style="52" customWidth="1"/>
    <col min="20" max="20" width="25.109375" style="52" customWidth="1"/>
    <col min="21" max="22" width="20" style="52" customWidth="1"/>
    <col min="23" max="23" width="31.109375" style="52" customWidth="1"/>
    <col min="24" max="24" width="38.33203125" style="52" customWidth="1"/>
    <col min="25" max="25" width="36.109375" style="52" customWidth="1"/>
    <col min="26" max="26" width="38.33203125" style="52" customWidth="1"/>
    <col min="27" max="27" width="19.5546875" style="52" customWidth="1"/>
    <col min="28" max="28" width="18.44140625" style="52" customWidth="1"/>
    <col min="29" max="29" width="18" style="52" customWidth="1"/>
    <col min="30" max="30" width="15.33203125" style="52" customWidth="1"/>
    <col min="31" max="31" width="16.6640625" style="52" customWidth="1"/>
    <col min="32" max="32" width="20.109375" style="52" customWidth="1"/>
    <col min="33" max="34" width="14" style="52" customWidth="1"/>
    <col min="35" max="35" width="11.6640625" style="52" customWidth="1"/>
    <col min="36" max="40" width="9.109375" style="52" customWidth="1"/>
    <col min="41" max="49" width="9.109375" style="52"/>
    <col min="50" max="63" width="11.109375" style="52" customWidth="1"/>
    <col min="64" max="16384" width="9.109375" style="52"/>
  </cols>
  <sheetData>
    <row r="1" spans="1:63">
      <c r="A1" s="51" t="e">
        <f ca="1">[2]!SNLTable(11,$B$8:$B$212,$C$3:$AG$3)</f>
        <v>#NAME?</v>
      </c>
      <c r="B1" s="51"/>
      <c r="C1" s="51"/>
      <c r="D1" s="51"/>
      <c r="E1" s="51"/>
      <c r="F1" s="51"/>
      <c r="G1" s="51"/>
      <c r="H1" s="51"/>
      <c r="I1" s="51"/>
      <c r="J1" s="51"/>
      <c r="K1" s="51"/>
      <c r="L1" s="51"/>
      <c r="M1" s="51"/>
      <c r="N1" s="51"/>
      <c r="O1" s="51"/>
      <c r="P1" s="51"/>
      <c r="Q1" s="51"/>
      <c r="R1" s="51"/>
      <c r="S1" s="51"/>
      <c r="T1" s="51"/>
      <c r="U1" s="51"/>
      <c r="V1" s="51"/>
      <c r="W1" s="51"/>
      <c r="X1" s="51"/>
      <c r="Y1" s="51"/>
      <c r="Z1" s="51"/>
    </row>
    <row r="2" spans="1:63">
      <c r="A2" s="51" t="e">
        <f ca="1">[2]!SNLLabel(11,201129)</f>
        <v>#NAME?</v>
      </c>
      <c r="B2" s="51" t="e">
        <f ca="1">[2]!SNLLabel(11,201136)</f>
        <v>#NAME?</v>
      </c>
      <c r="C2" s="51" t="e">
        <f ca="1">[2]!SNLLabel(11,$C$3,$C$4,$C$7)</f>
        <v>#NAME?</v>
      </c>
      <c r="D2" s="51" t="e">
        <f ca="1">[2]!SNLLabel(11,$D$3,$D$4,$D$7)</f>
        <v>#NAME?</v>
      </c>
      <c r="E2" s="51" t="s">
        <v>234</v>
      </c>
      <c r="F2" s="51" t="e">
        <f ca="1">[2]!SNLLabel(11,$F$3,$F$4,$F$7)</f>
        <v>#NAME?</v>
      </c>
      <c r="G2" s="51" t="e">
        <f ca="1">[2]!SNLLabel(11,$G$3,$G$4,$G$7)</f>
        <v>#NAME?</v>
      </c>
      <c r="H2" s="51" t="e">
        <f ca="1">[2]!SNLLabel(11,$H$3,$H$4,$H$7)</f>
        <v>#NAME?</v>
      </c>
      <c r="I2" s="51" t="e">
        <f ca="1">[2]!SNLLabel(11,$I$3,$I$4,$I$7)</f>
        <v>#NAME?</v>
      </c>
      <c r="J2" s="51" t="e">
        <f ca="1">[2]!SNLLabel(11,$J$3,$J$4,$J$7)</f>
        <v>#NAME?</v>
      </c>
      <c r="K2" s="51" t="e">
        <f ca="1">[2]!SNLLabel(11,$K$3,$K$4,$K$7)</f>
        <v>#NAME?</v>
      </c>
      <c r="L2" s="51" t="e">
        <f ca="1">[2]!SNLLabel(11,$L$3,$L$4,$L$7)</f>
        <v>#NAME?</v>
      </c>
      <c r="M2" s="51" t="e">
        <f ca="1">[2]!SNLLabel(11,$L$3,$L$4,$L$7)</f>
        <v>#NAME?</v>
      </c>
      <c r="N2" s="51" t="e">
        <f ca="1">[2]!SNLLabel(11,$L$3,$L$4,$L$7)</f>
        <v>#NAME?</v>
      </c>
      <c r="O2" s="51" t="e">
        <f ca="1">[2]!SNLLabel(11,$L$3,$L$4,$L$7)</f>
        <v>#NAME?</v>
      </c>
      <c r="P2" s="51" t="e">
        <f ca="1">[2]!SNLLabel(11,$L$3,$L$4,$L$7)</f>
        <v>#NAME?</v>
      </c>
      <c r="Q2" s="51" t="e">
        <f ca="1">[2]!SNLLabel(11,$L$3,$L$4,$L$7)</f>
        <v>#NAME?</v>
      </c>
      <c r="R2" s="51" t="e">
        <f ca="1">[2]!SNLLabel(11,$L$3,$L$4,$L$7)</f>
        <v>#NAME?</v>
      </c>
      <c r="S2" s="51" t="e">
        <f ca="1">[2]!SNLLabel(11,$L$3,$L$4,$L$7)</f>
        <v>#NAME?</v>
      </c>
      <c r="T2" s="51" t="e">
        <f ca="1">[2]!SNLLabel(11,$W$3,$W$4,$W$7)</f>
        <v>#NAME?</v>
      </c>
      <c r="U2" s="51" t="e">
        <f ca="1">[2]!SNLLabel(11,$W$3,$W$4,$W$7)</f>
        <v>#NAME?</v>
      </c>
      <c r="V2" s="51" t="e">
        <f ca="1">[2]!SNLLabel(11,$W$3,$W$4,$W$7)</f>
        <v>#NAME?</v>
      </c>
      <c r="W2" s="51" t="e">
        <f ca="1">[2]!SNLLabel(11,$W$3,$W$4,$W$7)</f>
        <v>#NAME?</v>
      </c>
      <c r="X2" s="51" t="e">
        <f ca="1">[2]!SNLLabel(11,$X$3,$X$4,$X$7)</f>
        <v>#NAME?</v>
      </c>
      <c r="Y2" s="51" t="e">
        <f ca="1">[2]!SNLLabel(11,$Y$3,$Y$4,$Y$7)</f>
        <v>#NAME?</v>
      </c>
      <c r="Z2" s="51" t="e">
        <f ca="1">[2]!SNLLabel(11,$Z$3,$Z$4,$Z$7)</f>
        <v>#NAME?</v>
      </c>
      <c r="AA2" s="51" t="e">
        <f ca="1">[2]!SNLLabel(11,$Z$3,$Z$4,$Z$7)</f>
        <v>#NAME?</v>
      </c>
      <c r="AB2" s="51" t="e">
        <f ca="1">[2]!SNLLabel(11,$Z$3,$Z$4,$Z$7)</f>
        <v>#NAME?</v>
      </c>
      <c r="AC2" s="51" t="e">
        <f ca="1">[2]!SNLLabel(11,$Z$3,$Z$4,$Z$7)</f>
        <v>#NAME?</v>
      </c>
      <c r="AD2" s="51" t="e">
        <f ca="1">[2]!SNLLabel(11,$Z$3,$Z$4,$Z$7)</f>
        <v>#NAME?</v>
      </c>
      <c r="AE2" s="51" t="e">
        <f ca="1">[2]!SNLLabel(11,$Z$3,$Z$4,$Z$7)</f>
        <v>#NAME?</v>
      </c>
      <c r="AF2" s="51" t="e">
        <f ca="1">[2]!SNLLabel(11,$Z$3,$Z$4,$Z$7)</f>
        <v>#NAME?</v>
      </c>
      <c r="AG2" s="51" t="e">
        <f ca="1">[2]!SNLLabel(11,$Z$3,$Z$4,$Z$7)</f>
        <v>#NAME?</v>
      </c>
      <c r="AH2" s="51"/>
    </row>
    <row r="3" spans="1:63">
      <c r="A3" s="51"/>
      <c r="B3" s="51"/>
      <c r="C3" s="51">
        <v>201152</v>
      </c>
      <c r="D3" s="51">
        <v>201146</v>
      </c>
      <c r="E3" s="51">
        <v>201144</v>
      </c>
      <c r="F3" s="51">
        <v>203179</v>
      </c>
      <c r="G3" s="51">
        <v>203179</v>
      </c>
      <c r="H3" s="51">
        <v>203179</v>
      </c>
      <c r="I3" s="51">
        <v>203179</v>
      </c>
      <c r="J3" s="51">
        <v>203179</v>
      </c>
      <c r="K3" s="51">
        <v>203179</v>
      </c>
      <c r="L3" s="51">
        <v>203179</v>
      </c>
      <c r="M3" s="51">
        <v>203180</v>
      </c>
      <c r="N3" s="51">
        <v>203180</v>
      </c>
      <c r="O3" s="51">
        <v>203180</v>
      </c>
      <c r="P3" s="51">
        <v>203180</v>
      </c>
      <c r="Q3" s="51">
        <v>203180</v>
      </c>
      <c r="R3" s="51">
        <v>203180</v>
      </c>
      <c r="S3" s="51">
        <v>203180</v>
      </c>
      <c r="T3" s="51">
        <v>249928</v>
      </c>
      <c r="U3" s="51">
        <v>249928</v>
      </c>
      <c r="V3" s="51">
        <v>249928</v>
      </c>
      <c r="W3" s="51">
        <v>249928</v>
      </c>
      <c r="X3" s="51">
        <v>249928</v>
      </c>
      <c r="Y3" s="51">
        <v>249928</v>
      </c>
      <c r="Z3" s="51">
        <v>249928</v>
      </c>
      <c r="AA3" s="51">
        <v>249928</v>
      </c>
      <c r="AB3" s="51">
        <v>249928</v>
      </c>
      <c r="AC3" s="51">
        <v>249928</v>
      </c>
      <c r="AD3" s="51">
        <v>249928</v>
      </c>
      <c r="AE3" s="51">
        <v>249928</v>
      </c>
      <c r="AF3" s="51">
        <v>249928</v>
      </c>
      <c r="AG3" s="51">
        <v>249928</v>
      </c>
      <c r="AH3" s="51"/>
    </row>
    <row r="4" spans="1:63">
      <c r="A4" s="53"/>
      <c r="B4" s="53"/>
      <c r="C4" s="53"/>
      <c r="D4" s="53"/>
      <c r="E4" s="53"/>
      <c r="F4" s="53" t="s">
        <v>408</v>
      </c>
      <c r="G4" s="53" t="s">
        <v>409</v>
      </c>
      <c r="H4" s="53" t="s">
        <v>410</v>
      </c>
      <c r="I4" s="53" t="s">
        <v>411</v>
      </c>
      <c r="J4" s="53" t="s">
        <v>412</v>
      </c>
      <c r="K4" s="53" t="s">
        <v>413</v>
      </c>
      <c r="L4" s="53" t="s">
        <v>414</v>
      </c>
      <c r="M4" s="53" t="s">
        <v>415</v>
      </c>
      <c r="N4" s="53" t="s">
        <v>416</v>
      </c>
      <c r="O4" s="53" t="s">
        <v>417</v>
      </c>
      <c r="P4" s="53" t="s">
        <v>418</v>
      </c>
      <c r="Q4" s="53" t="s">
        <v>419</v>
      </c>
      <c r="R4" s="53" t="s">
        <v>420</v>
      </c>
      <c r="S4" s="53" t="s">
        <v>421</v>
      </c>
      <c r="T4" s="53" t="s">
        <v>408</v>
      </c>
      <c r="U4" s="53" t="s">
        <v>409</v>
      </c>
      <c r="V4" s="53" t="s">
        <v>410</v>
      </c>
      <c r="W4" s="53" t="s">
        <v>411</v>
      </c>
      <c r="X4" s="53" t="s">
        <v>412</v>
      </c>
      <c r="Y4" s="53" t="s">
        <v>413</v>
      </c>
      <c r="Z4" s="53" t="s">
        <v>414</v>
      </c>
      <c r="AA4" s="53" t="s">
        <v>415</v>
      </c>
      <c r="AB4" s="53" t="s">
        <v>416</v>
      </c>
      <c r="AC4" s="53" t="s">
        <v>417</v>
      </c>
      <c r="AD4" s="53" t="s">
        <v>418</v>
      </c>
      <c r="AE4" s="53" t="s">
        <v>419</v>
      </c>
      <c r="AF4" s="53" t="s">
        <v>420</v>
      </c>
      <c r="AG4" s="53" t="s">
        <v>421</v>
      </c>
      <c r="AH4" s="53"/>
      <c r="AI4" s="53" t="s">
        <v>421</v>
      </c>
      <c r="AJ4" s="53" t="s">
        <v>420</v>
      </c>
      <c r="AK4" s="53" t="s">
        <v>419</v>
      </c>
      <c r="AL4" s="53" t="s">
        <v>418</v>
      </c>
      <c r="AM4" s="52" t="s">
        <v>417</v>
      </c>
      <c r="AN4" s="53" t="s">
        <v>416</v>
      </c>
      <c r="AO4" s="52" t="s">
        <v>415</v>
      </c>
      <c r="AP4" s="53" t="s">
        <v>414</v>
      </c>
      <c r="AQ4" s="52" t="s">
        <v>413</v>
      </c>
      <c r="AR4" s="53" t="s">
        <v>412</v>
      </c>
      <c r="AS4" s="52" t="s">
        <v>411</v>
      </c>
      <c r="AT4" s="53" t="s">
        <v>410</v>
      </c>
      <c r="AU4" s="52" t="s">
        <v>409</v>
      </c>
      <c r="AV4" s="53" t="s">
        <v>408</v>
      </c>
      <c r="AX4" s="53" t="s">
        <v>421</v>
      </c>
      <c r="AY4" s="53" t="s">
        <v>420</v>
      </c>
      <c r="AZ4" s="53" t="s">
        <v>419</v>
      </c>
      <c r="BA4" s="53" t="s">
        <v>418</v>
      </c>
      <c r="BB4" s="52" t="s">
        <v>417</v>
      </c>
      <c r="BC4" s="53" t="s">
        <v>416</v>
      </c>
      <c r="BD4" s="52" t="s">
        <v>415</v>
      </c>
      <c r="BE4" s="53" t="s">
        <v>414</v>
      </c>
      <c r="BF4" s="52" t="s">
        <v>413</v>
      </c>
      <c r="BG4" s="53" t="s">
        <v>412</v>
      </c>
      <c r="BH4" s="52" t="s">
        <v>411</v>
      </c>
      <c r="BI4" s="53" t="s">
        <v>410</v>
      </c>
      <c r="BJ4" s="52" t="s">
        <v>409</v>
      </c>
      <c r="BK4" s="53" t="s">
        <v>408</v>
      </c>
    </row>
    <row r="5" spans="1:63">
      <c r="A5" s="53" t="s">
        <v>422</v>
      </c>
      <c r="B5" s="53" t="s">
        <v>423</v>
      </c>
      <c r="C5" s="53" t="s">
        <v>424</v>
      </c>
      <c r="D5" s="53" t="s">
        <v>425</v>
      </c>
      <c r="E5" s="53" t="s">
        <v>234</v>
      </c>
      <c r="F5" s="53" t="s">
        <v>426</v>
      </c>
      <c r="G5" s="53" t="s">
        <v>426</v>
      </c>
      <c r="H5" s="53" t="s">
        <v>426</v>
      </c>
      <c r="I5" s="53" t="s">
        <v>426</v>
      </c>
      <c r="J5" s="53" t="s">
        <v>426</v>
      </c>
      <c r="K5" s="53" t="s">
        <v>426</v>
      </c>
      <c r="L5" s="53" t="s">
        <v>426</v>
      </c>
      <c r="M5" s="53" t="s">
        <v>426</v>
      </c>
      <c r="N5" s="53" t="s">
        <v>426</v>
      </c>
      <c r="O5" s="53" t="s">
        <v>426</v>
      </c>
      <c r="P5" s="53" t="s">
        <v>426</v>
      </c>
      <c r="Q5" s="53" t="s">
        <v>426</v>
      </c>
      <c r="R5" s="53" t="s">
        <v>426</v>
      </c>
      <c r="S5" s="53" t="s">
        <v>426</v>
      </c>
      <c r="T5" s="53" t="s">
        <v>427</v>
      </c>
      <c r="U5" s="53" t="s">
        <v>427</v>
      </c>
      <c r="V5" s="53" t="s">
        <v>427</v>
      </c>
      <c r="W5" s="53" t="s">
        <v>427</v>
      </c>
      <c r="X5" s="53" t="s">
        <v>427</v>
      </c>
      <c r="Y5" s="53" t="s">
        <v>427</v>
      </c>
      <c r="Z5" s="53" t="s">
        <v>427</v>
      </c>
      <c r="AA5" s="53" t="s">
        <v>427</v>
      </c>
      <c r="AB5" s="53" t="s">
        <v>427</v>
      </c>
      <c r="AC5" s="53" t="s">
        <v>427</v>
      </c>
      <c r="AD5" s="53" t="s">
        <v>427</v>
      </c>
      <c r="AE5" s="53" t="s">
        <v>427</v>
      </c>
      <c r="AF5" s="53" t="s">
        <v>427</v>
      </c>
      <c r="AG5" s="53" t="s">
        <v>427</v>
      </c>
      <c r="AH5" s="53"/>
      <c r="AI5" s="53" t="s">
        <v>428</v>
      </c>
      <c r="AJ5" s="53" t="s">
        <v>428</v>
      </c>
      <c r="AK5" s="53" t="s">
        <v>428</v>
      </c>
      <c r="AL5" s="53" t="s">
        <v>428</v>
      </c>
      <c r="AM5" s="53" t="s">
        <v>428</v>
      </c>
      <c r="AN5" s="53" t="s">
        <v>428</v>
      </c>
      <c r="AO5" s="53" t="s">
        <v>428</v>
      </c>
      <c r="AP5" s="53" t="s">
        <v>428</v>
      </c>
      <c r="AQ5" s="53" t="s">
        <v>428</v>
      </c>
      <c r="AR5" s="53" t="s">
        <v>428</v>
      </c>
      <c r="AS5" s="53" t="s">
        <v>428</v>
      </c>
      <c r="AT5" s="53" t="s">
        <v>428</v>
      </c>
      <c r="AU5" s="53" t="s">
        <v>428</v>
      </c>
      <c r="AV5" s="53" t="s">
        <v>428</v>
      </c>
      <c r="AX5" s="53" t="s">
        <v>429</v>
      </c>
      <c r="AY5" s="53" t="s">
        <v>429</v>
      </c>
      <c r="AZ5" s="53" t="s">
        <v>429</v>
      </c>
      <c r="BA5" s="53" t="s">
        <v>429</v>
      </c>
      <c r="BB5" s="53" t="s">
        <v>429</v>
      </c>
      <c r="BC5" s="53" t="s">
        <v>429</v>
      </c>
      <c r="BD5" s="53" t="s">
        <v>429</v>
      </c>
      <c r="BE5" s="53" t="s">
        <v>429</v>
      </c>
      <c r="BF5" s="53" t="s">
        <v>429</v>
      </c>
      <c r="BG5" s="53" t="s">
        <v>429</v>
      </c>
      <c r="BH5" s="53" t="s">
        <v>429</v>
      </c>
      <c r="BI5" s="53" t="s">
        <v>429</v>
      </c>
      <c r="BJ5" s="53" t="s">
        <v>429</v>
      </c>
      <c r="BK5" s="53" t="s">
        <v>429</v>
      </c>
    </row>
    <row r="6" spans="1:63">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row>
    <row r="7" spans="1:63" s="55" customFormat="1" ht="81.75" customHeight="1">
      <c r="A7" s="54" t="str">
        <f>A5</f>
        <v xml:space="preserve">Company Name </v>
      </c>
      <c r="B7" s="54" t="str">
        <f t="shared" ref="B7:E7" si="0">B5</f>
        <v xml:space="preserve">SNL Institution Key </v>
      </c>
      <c r="C7" s="54" t="str">
        <f t="shared" si="0"/>
        <v xml:space="preserve">NERC Subregion Code </v>
      </c>
      <c r="D7" s="54" t="str">
        <f t="shared" si="0"/>
        <v xml:space="preserve">Country Name </v>
      </c>
      <c r="E7" s="54" t="str">
        <f t="shared" si="0"/>
        <v>State</v>
      </c>
      <c r="F7" s="54" t="str">
        <f>CONCATENATE(F5," ",F4)</f>
        <v>Energy Losses (MWh) 2013Y</v>
      </c>
      <c r="G7" s="54" t="str">
        <f t="shared" ref="G7:BK7" si="1">CONCATENATE(G5," ",G4)</f>
        <v>Energy Losses (MWh) 2012Y</v>
      </c>
      <c r="H7" s="54" t="str">
        <f t="shared" si="1"/>
        <v>Energy Losses (MWh) 2011Y</v>
      </c>
      <c r="I7" s="54" t="str">
        <f t="shared" si="1"/>
        <v>Energy Losses (MWh) 2010Y</v>
      </c>
      <c r="J7" s="54" t="str">
        <f t="shared" si="1"/>
        <v>Energy Losses (MWh) 2009Y</v>
      </c>
      <c r="K7" s="54" t="str">
        <f t="shared" si="1"/>
        <v>Energy Losses (MWh) 2008Y</v>
      </c>
      <c r="L7" s="54" t="str">
        <f t="shared" si="1"/>
        <v>Energy Losses (MWh) 2007Y</v>
      </c>
      <c r="M7" s="54" t="str">
        <f t="shared" si="1"/>
        <v>Energy Losses (MWh) 2006Y</v>
      </c>
      <c r="N7" s="54" t="str">
        <f t="shared" si="1"/>
        <v>Energy Losses (MWh) 2005Y</v>
      </c>
      <c r="O7" s="54" t="str">
        <f t="shared" si="1"/>
        <v>Energy Losses (MWh) 2004Y</v>
      </c>
      <c r="P7" s="54" t="str">
        <f t="shared" si="1"/>
        <v>Energy Losses (MWh) 2003Y</v>
      </c>
      <c r="Q7" s="54" t="str">
        <f t="shared" si="1"/>
        <v>Energy Losses (MWh) 2002Y</v>
      </c>
      <c r="R7" s="54" t="str">
        <f t="shared" si="1"/>
        <v>Energy Losses (MWh) 2001Y</v>
      </c>
      <c r="S7" s="54" t="str">
        <f t="shared" si="1"/>
        <v>Energy Losses (MWh) 2000Y</v>
      </c>
      <c r="T7" s="54" t="str">
        <f t="shared" si="1"/>
        <v>Total Retail Electric Volume, Total (MWh) 2013Y</v>
      </c>
      <c r="U7" s="54" t="str">
        <f t="shared" si="1"/>
        <v>Total Retail Electric Volume, Total (MWh) 2012Y</v>
      </c>
      <c r="V7" s="54" t="str">
        <f t="shared" si="1"/>
        <v>Total Retail Electric Volume, Total (MWh) 2011Y</v>
      </c>
      <c r="W7" s="54" t="str">
        <f t="shared" si="1"/>
        <v>Total Retail Electric Volume, Total (MWh) 2010Y</v>
      </c>
      <c r="X7" s="54" t="str">
        <f t="shared" si="1"/>
        <v>Total Retail Electric Volume, Total (MWh) 2009Y</v>
      </c>
      <c r="Y7" s="54" t="str">
        <f t="shared" si="1"/>
        <v>Total Retail Electric Volume, Total (MWh) 2008Y</v>
      </c>
      <c r="Z7" s="54" t="str">
        <f t="shared" si="1"/>
        <v>Total Retail Electric Volume, Total (MWh) 2007Y</v>
      </c>
      <c r="AA7" s="54" t="str">
        <f t="shared" si="1"/>
        <v>Total Retail Electric Volume, Total (MWh) 2006Y</v>
      </c>
      <c r="AB7" s="54" t="str">
        <f t="shared" si="1"/>
        <v>Total Retail Electric Volume, Total (MWh) 2005Y</v>
      </c>
      <c r="AC7" s="54" t="str">
        <f t="shared" si="1"/>
        <v>Total Retail Electric Volume, Total (MWh) 2004Y</v>
      </c>
      <c r="AD7" s="54" t="str">
        <f t="shared" si="1"/>
        <v>Total Retail Electric Volume, Total (MWh) 2003Y</v>
      </c>
      <c r="AE7" s="54" t="str">
        <f t="shared" si="1"/>
        <v>Total Retail Electric Volume, Total (MWh) 2002Y</v>
      </c>
      <c r="AF7" s="54" t="str">
        <f t="shared" si="1"/>
        <v>Total Retail Electric Volume, Total (MWh) 2001Y</v>
      </c>
      <c r="AG7" s="54" t="str">
        <f t="shared" si="1"/>
        <v>Total Retail Electric Volume, Total (MWh) 2000Y</v>
      </c>
      <c r="AH7" s="54" t="s">
        <v>430</v>
      </c>
      <c r="AI7" s="54" t="str">
        <f t="shared" si="1"/>
        <v>Percent Losses 2000Y</v>
      </c>
      <c r="AJ7" s="54" t="str">
        <f t="shared" si="1"/>
        <v>Percent Losses 2001Y</v>
      </c>
      <c r="AK7" s="54" t="str">
        <f t="shared" si="1"/>
        <v>Percent Losses 2002Y</v>
      </c>
      <c r="AL7" s="54" t="str">
        <f t="shared" si="1"/>
        <v>Percent Losses 2003Y</v>
      </c>
      <c r="AM7" s="54" t="str">
        <f t="shared" si="1"/>
        <v>Percent Losses 2004Y</v>
      </c>
      <c r="AN7" s="54" t="str">
        <f t="shared" si="1"/>
        <v>Percent Losses 2005Y</v>
      </c>
      <c r="AO7" s="54" t="str">
        <f t="shared" si="1"/>
        <v>Percent Losses 2006Y</v>
      </c>
      <c r="AP7" s="54" t="str">
        <f t="shared" si="1"/>
        <v>Percent Losses 2007Y</v>
      </c>
      <c r="AQ7" s="54" t="str">
        <f t="shared" si="1"/>
        <v>Percent Losses 2008Y</v>
      </c>
      <c r="AR7" s="54" t="str">
        <f t="shared" si="1"/>
        <v>Percent Losses 2009Y</v>
      </c>
      <c r="AS7" s="54" t="str">
        <f t="shared" si="1"/>
        <v>Percent Losses 2010Y</v>
      </c>
      <c r="AT7" s="54" t="str">
        <f t="shared" si="1"/>
        <v>Percent Losses 2011Y</v>
      </c>
      <c r="AU7" s="54" t="str">
        <f t="shared" si="1"/>
        <v>Percent Losses 2012Y</v>
      </c>
      <c r="AV7" s="54" t="str">
        <f t="shared" si="1"/>
        <v>Percent Losses 2013Y</v>
      </c>
      <c r="AX7" s="54" t="str">
        <f t="shared" si="1"/>
        <v>Retail Volume 2000Y</v>
      </c>
      <c r="AY7" s="54" t="str">
        <f t="shared" si="1"/>
        <v>Retail Volume 2001Y</v>
      </c>
      <c r="AZ7" s="54" t="str">
        <f t="shared" si="1"/>
        <v>Retail Volume 2002Y</v>
      </c>
      <c r="BA7" s="54" t="str">
        <f t="shared" si="1"/>
        <v>Retail Volume 2003Y</v>
      </c>
      <c r="BB7" s="54" t="str">
        <f t="shared" si="1"/>
        <v>Retail Volume 2004Y</v>
      </c>
      <c r="BC7" s="54" t="str">
        <f t="shared" si="1"/>
        <v>Retail Volume 2005Y</v>
      </c>
      <c r="BD7" s="54" t="str">
        <f t="shared" si="1"/>
        <v>Retail Volume 2006Y</v>
      </c>
      <c r="BE7" s="54" t="str">
        <f t="shared" si="1"/>
        <v>Retail Volume 2007Y</v>
      </c>
      <c r="BF7" s="54" t="str">
        <f t="shared" si="1"/>
        <v>Retail Volume 2008Y</v>
      </c>
      <c r="BG7" s="54" t="str">
        <f t="shared" si="1"/>
        <v>Retail Volume 2009Y</v>
      </c>
      <c r="BH7" s="54" t="str">
        <f t="shared" si="1"/>
        <v>Retail Volume 2010Y</v>
      </c>
      <c r="BI7" s="54" t="str">
        <f t="shared" si="1"/>
        <v>Retail Volume 2011Y</v>
      </c>
      <c r="BJ7" s="54" t="str">
        <f t="shared" si="1"/>
        <v>Retail Volume 2012Y</v>
      </c>
      <c r="BK7" s="54" t="str">
        <f t="shared" si="1"/>
        <v>Retail Volume 2013Y</v>
      </c>
    </row>
    <row r="8" spans="1:63" hidden="1">
      <c r="A8" s="56" t="s">
        <v>431</v>
      </c>
      <c r="B8" s="56">
        <v>4058369</v>
      </c>
      <c r="C8" s="56" t="s">
        <v>432</v>
      </c>
      <c r="D8" s="56" t="s">
        <v>433</v>
      </c>
      <c r="E8" s="56" t="s">
        <v>287</v>
      </c>
      <c r="F8" s="57" t="s">
        <v>434</v>
      </c>
      <c r="G8" s="58" t="s">
        <v>434</v>
      </c>
      <c r="H8" s="58">
        <v>1489</v>
      </c>
      <c r="I8" s="58">
        <v>1727</v>
      </c>
      <c r="J8" s="58">
        <v>1422</v>
      </c>
      <c r="K8" s="58">
        <v>995</v>
      </c>
      <c r="L8" s="58">
        <v>1017</v>
      </c>
      <c r="M8" s="58">
        <v>13048</v>
      </c>
      <c r="N8" s="58">
        <v>12658</v>
      </c>
      <c r="O8" s="58">
        <v>12438</v>
      </c>
      <c r="P8" s="58" t="s">
        <v>434</v>
      </c>
      <c r="Q8" s="58" t="s">
        <v>434</v>
      </c>
      <c r="R8" s="58" t="s">
        <v>434</v>
      </c>
      <c r="S8" s="58" t="s">
        <v>434</v>
      </c>
      <c r="T8" s="58" t="s">
        <v>434</v>
      </c>
      <c r="U8" s="58">
        <v>13988</v>
      </c>
      <c r="V8" s="58">
        <v>14003</v>
      </c>
      <c r="W8" s="58">
        <v>13016</v>
      </c>
      <c r="X8" s="58">
        <v>13213</v>
      </c>
      <c r="Y8" s="58">
        <v>13208</v>
      </c>
      <c r="Z8" s="58">
        <v>12976</v>
      </c>
      <c r="AA8" s="58">
        <v>12024</v>
      </c>
      <c r="AB8" s="58">
        <v>11330</v>
      </c>
      <c r="AC8" s="58" t="s">
        <v>434</v>
      </c>
      <c r="AD8" s="58" t="s">
        <v>434</v>
      </c>
      <c r="AE8" s="58" t="s">
        <v>434</v>
      </c>
      <c r="AF8" s="58" t="s">
        <v>434</v>
      </c>
      <c r="AG8" s="58" t="s">
        <v>434</v>
      </c>
      <c r="AH8" s="58"/>
      <c r="AI8" s="59" t="e">
        <f>S8/AG8</f>
        <v>#VALUE!</v>
      </c>
      <c r="AJ8" s="59" t="e">
        <f>R8/AF8</f>
        <v>#VALUE!</v>
      </c>
      <c r="AK8" s="59" t="e">
        <f>Q8/AE8</f>
        <v>#VALUE!</v>
      </c>
      <c r="AL8" s="59" t="e">
        <f>P8/AD8</f>
        <v>#VALUE!</v>
      </c>
      <c r="AM8" s="59" t="e">
        <f>O8/AC8</f>
        <v>#VALUE!</v>
      </c>
      <c r="AN8" s="59">
        <f>N8/AB8</f>
        <v>1.1172109443954104</v>
      </c>
      <c r="AO8" s="59">
        <f>M8/AA8</f>
        <v>1.085163007318696</v>
      </c>
      <c r="AP8" s="59">
        <f>L8/Z8</f>
        <v>7.8375462392108505E-2</v>
      </c>
      <c r="AQ8" s="59">
        <f>K8/Y8</f>
        <v>7.5333131435493639E-2</v>
      </c>
      <c r="AR8" s="59">
        <f>J8/X8</f>
        <v>0.10762128207068795</v>
      </c>
      <c r="AS8" s="59">
        <f>I8/W8</f>
        <v>0.13268285187461587</v>
      </c>
      <c r="AT8" s="59">
        <f>H8/V8</f>
        <v>0.10633435692351639</v>
      </c>
      <c r="AU8" s="59" t="e">
        <f>G8/U8</f>
        <v>#VALUE!</v>
      </c>
      <c r="AV8" s="59" t="e">
        <f>F8/T8</f>
        <v>#VALUE!</v>
      </c>
      <c r="AX8" s="60" t="str">
        <f>AG8</f>
        <v>NA</v>
      </c>
      <c r="AY8" s="60" t="str">
        <f>AF8</f>
        <v>NA</v>
      </c>
      <c r="AZ8" s="60" t="str">
        <f>AE8</f>
        <v>NA</v>
      </c>
      <c r="BA8" s="60" t="str">
        <f>AD8</f>
        <v>NA</v>
      </c>
      <c r="BB8" s="60" t="str">
        <f>AC8</f>
        <v>NA</v>
      </c>
      <c r="BC8" s="60">
        <f>AB8</f>
        <v>11330</v>
      </c>
      <c r="BD8" s="60">
        <f>AA8</f>
        <v>12024</v>
      </c>
      <c r="BE8" s="60">
        <f>Z8</f>
        <v>12976</v>
      </c>
      <c r="BF8" s="60">
        <f>Y8</f>
        <v>13208</v>
      </c>
      <c r="BG8" s="60">
        <f>X8</f>
        <v>13213</v>
      </c>
      <c r="BH8" s="60">
        <f>W8</f>
        <v>13016</v>
      </c>
      <c r="BI8" s="60">
        <f>V8</f>
        <v>14003</v>
      </c>
      <c r="BJ8" s="60">
        <f>U8</f>
        <v>13988</v>
      </c>
      <c r="BK8" s="60" t="str">
        <f>T8</f>
        <v>NA</v>
      </c>
    </row>
    <row r="9" spans="1:63">
      <c r="A9" s="56" t="s">
        <v>435</v>
      </c>
      <c r="B9" s="56">
        <v>4058386</v>
      </c>
      <c r="C9" s="56" t="s">
        <v>432</v>
      </c>
      <c r="D9" s="56" t="s">
        <v>433</v>
      </c>
      <c r="E9" s="56" t="s">
        <v>246</v>
      </c>
      <c r="F9" s="58" t="s">
        <v>434</v>
      </c>
      <c r="G9" s="58" t="s">
        <v>434</v>
      </c>
      <c r="H9" s="58">
        <v>320</v>
      </c>
      <c r="I9" s="58">
        <v>243</v>
      </c>
      <c r="J9" s="58">
        <v>287</v>
      </c>
      <c r="K9" s="58">
        <v>273</v>
      </c>
      <c r="L9" s="58">
        <v>309</v>
      </c>
      <c r="M9" s="58">
        <v>3373</v>
      </c>
      <c r="N9" s="58">
        <v>3268</v>
      </c>
      <c r="O9" s="58">
        <v>3286</v>
      </c>
      <c r="P9" s="58" t="s">
        <v>434</v>
      </c>
      <c r="Q9" s="58" t="s">
        <v>434</v>
      </c>
      <c r="R9" s="58" t="s">
        <v>434</v>
      </c>
      <c r="S9" s="58" t="s">
        <v>434</v>
      </c>
      <c r="T9" s="58" t="s">
        <v>434</v>
      </c>
      <c r="U9" s="58">
        <v>2749</v>
      </c>
      <c r="V9" s="58">
        <v>3241</v>
      </c>
      <c r="W9" s="58">
        <v>3157</v>
      </c>
      <c r="X9" s="58">
        <v>3278</v>
      </c>
      <c r="Y9" s="58">
        <v>3324</v>
      </c>
      <c r="Z9" s="58">
        <v>3023</v>
      </c>
      <c r="AA9" s="58">
        <v>2992</v>
      </c>
      <c r="AB9" s="58">
        <v>2962</v>
      </c>
      <c r="AC9" s="58" t="s">
        <v>434</v>
      </c>
      <c r="AD9" s="58" t="s">
        <v>434</v>
      </c>
      <c r="AE9" s="58" t="s">
        <v>434</v>
      </c>
      <c r="AF9" s="58" t="s">
        <v>434</v>
      </c>
      <c r="AG9" s="58" t="s">
        <v>434</v>
      </c>
      <c r="AH9" s="58" t="s">
        <v>436</v>
      </c>
      <c r="AI9" s="59" t="e">
        <f t="shared" ref="AI9:AI72" si="2">S9/AG9</f>
        <v>#VALUE!</v>
      </c>
      <c r="AJ9" s="59" t="e">
        <f t="shared" ref="AJ9:AJ72" si="3">R9/AF9</f>
        <v>#VALUE!</v>
      </c>
      <c r="AK9" s="59" t="e">
        <f t="shared" ref="AK9:AK72" si="4">Q9/AE9</f>
        <v>#VALUE!</v>
      </c>
      <c r="AL9" s="59" t="e">
        <f t="shared" ref="AL9:AL72" si="5">P9/AD9</f>
        <v>#VALUE!</v>
      </c>
      <c r="AM9" s="59" t="e">
        <f t="shared" ref="AM9:AM72" si="6">O9/AC9</f>
        <v>#VALUE!</v>
      </c>
      <c r="AN9" s="59">
        <f t="shared" ref="AN9:AN72" si="7">N9/AB9</f>
        <v>1.1033085752869682</v>
      </c>
      <c r="AO9" s="59">
        <f t="shared" ref="AO9:AO72" si="8">M9/AA9</f>
        <v>1.1273395721925135</v>
      </c>
      <c r="AP9" s="59">
        <f t="shared" ref="AP9:AP72" si="9">L9/Z9</f>
        <v>0.10221634138273239</v>
      </c>
      <c r="AQ9" s="59">
        <f t="shared" ref="AQ9:AQ72" si="10">K9/Y9</f>
        <v>8.2129963898916969E-2</v>
      </c>
      <c r="AR9" s="59">
        <f t="shared" ref="AR9:AR72" si="11">J9/X9</f>
        <v>8.7553386211104325E-2</v>
      </c>
      <c r="AS9" s="59">
        <f t="shared" ref="AS9:AS72" si="12">I9/W9</f>
        <v>7.6971808679125758E-2</v>
      </c>
      <c r="AT9" s="59">
        <f t="shared" ref="AT9:AT72" si="13">H9/V9</f>
        <v>9.873495834618945E-2</v>
      </c>
      <c r="AU9" s="59" t="e">
        <f t="shared" ref="AU9:AU72" si="14">G9/U9</f>
        <v>#VALUE!</v>
      </c>
      <c r="AV9" s="59" t="e">
        <f t="shared" ref="AV9:AV72" si="15">F9/T9</f>
        <v>#VALUE!</v>
      </c>
      <c r="AX9" s="60" t="str">
        <f t="shared" ref="AX9:AX72" si="16">AG9</f>
        <v>NA</v>
      </c>
      <c r="AY9" s="60" t="str">
        <f t="shared" ref="AY9:AY72" si="17">AF9</f>
        <v>NA</v>
      </c>
      <c r="AZ9" s="60" t="str">
        <f t="shared" ref="AZ9:AZ72" si="18">AE9</f>
        <v>NA</v>
      </c>
      <c r="BA9" s="60" t="str">
        <f t="shared" ref="BA9:BA72" si="19">AD9</f>
        <v>NA</v>
      </c>
      <c r="BB9" s="60" t="str">
        <f t="shared" ref="BB9:BB72" si="20">AC9</f>
        <v>NA</v>
      </c>
      <c r="BC9" s="60">
        <f t="shared" ref="BC9:BC72" si="21">AB9</f>
        <v>2962</v>
      </c>
      <c r="BD9" s="60">
        <f t="shared" ref="BD9:BD72" si="22">AA9</f>
        <v>2992</v>
      </c>
      <c r="BE9" s="60">
        <f t="shared" ref="BE9:BE72" si="23">Z9</f>
        <v>3023</v>
      </c>
      <c r="BF9" s="60">
        <f t="shared" ref="BF9:BF72" si="24">Y9</f>
        <v>3324</v>
      </c>
      <c r="BG9" s="60">
        <f t="shared" ref="BG9:BG72" si="25">X9</f>
        <v>3278</v>
      </c>
      <c r="BH9" s="60">
        <f t="shared" ref="BH9:BH72" si="26">W9</f>
        <v>3157</v>
      </c>
      <c r="BI9" s="60">
        <f t="shared" ref="BI9:BI72" si="27">V9</f>
        <v>3241</v>
      </c>
      <c r="BJ9" s="60">
        <f t="shared" ref="BJ9:BJ72" si="28">U9</f>
        <v>2749</v>
      </c>
      <c r="BK9" s="60" t="str">
        <f t="shared" ref="BK9:BK72" si="29">T9</f>
        <v>NA</v>
      </c>
    </row>
    <row r="10" spans="1:63">
      <c r="A10" s="56" t="s">
        <v>437</v>
      </c>
      <c r="B10" s="56">
        <v>4058395</v>
      </c>
      <c r="C10" s="56" t="s">
        <v>432</v>
      </c>
      <c r="D10" s="56" t="s">
        <v>433</v>
      </c>
      <c r="E10" s="56" t="s">
        <v>327</v>
      </c>
      <c r="F10" s="58" t="s">
        <v>434</v>
      </c>
      <c r="G10" s="58" t="s">
        <v>434</v>
      </c>
      <c r="H10" s="58">
        <v>496</v>
      </c>
      <c r="I10" s="58">
        <v>397</v>
      </c>
      <c r="J10" s="58">
        <v>567</v>
      </c>
      <c r="K10" s="58">
        <v>281</v>
      </c>
      <c r="L10" s="58">
        <v>506</v>
      </c>
      <c r="M10" s="58">
        <v>4076</v>
      </c>
      <c r="N10" s="58">
        <v>3876</v>
      </c>
      <c r="O10" s="58">
        <v>3662</v>
      </c>
      <c r="P10" s="58" t="s">
        <v>434</v>
      </c>
      <c r="Q10" s="58" t="s">
        <v>434</v>
      </c>
      <c r="R10" s="58" t="s">
        <v>434</v>
      </c>
      <c r="S10" s="58" t="s">
        <v>434</v>
      </c>
      <c r="T10" s="58" t="s">
        <v>434</v>
      </c>
      <c r="U10" s="58">
        <v>4621</v>
      </c>
      <c r="V10" s="58">
        <v>4347</v>
      </c>
      <c r="W10" s="58">
        <v>4220</v>
      </c>
      <c r="X10" s="58">
        <v>4220</v>
      </c>
      <c r="Y10" s="58">
        <v>4445</v>
      </c>
      <c r="Z10" s="58">
        <v>3888</v>
      </c>
      <c r="AA10" s="58">
        <v>3798</v>
      </c>
      <c r="AB10" s="58">
        <v>3577</v>
      </c>
      <c r="AC10" s="58" t="s">
        <v>434</v>
      </c>
      <c r="AD10" s="58" t="s">
        <v>434</v>
      </c>
      <c r="AE10" s="58" t="s">
        <v>434</v>
      </c>
      <c r="AF10" s="58" t="s">
        <v>434</v>
      </c>
      <c r="AG10" s="58" t="s">
        <v>434</v>
      </c>
      <c r="AH10" s="58" t="s">
        <v>436</v>
      </c>
      <c r="AI10" s="59" t="e">
        <f t="shared" si="2"/>
        <v>#VALUE!</v>
      </c>
      <c r="AJ10" s="59" t="e">
        <f t="shared" si="3"/>
        <v>#VALUE!</v>
      </c>
      <c r="AK10" s="59" t="e">
        <f t="shared" si="4"/>
        <v>#VALUE!</v>
      </c>
      <c r="AL10" s="59" t="e">
        <f t="shared" si="5"/>
        <v>#VALUE!</v>
      </c>
      <c r="AM10" s="59" t="e">
        <f t="shared" si="6"/>
        <v>#VALUE!</v>
      </c>
      <c r="AN10" s="59">
        <f t="shared" si="7"/>
        <v>1.0835896002236511</v>
      </c>
      <c r="AO10" s="59">
        <f t="shared" si="8"/>
        <v>1.0731964191679833</v>
      </c>
      <c r="AP10" s="59">
        <f t="shared" si="9"/>
        <v>0.1301440329218107</v>
      </c>
      <c r="AQ10" s="59">
        <f t="shared" si="10"/>
        <v>6.3217097862767149E-2</v>
      </c>
      <c r="AR10" s="59">
        <f t="shared" si="11"/>
        <v>0.13436018957345972</v>
      </c>
      <c r="AS10" s="59">
        <f t="shared" si="12"/>
        <v>9.4075829383886256E-2</v>
      </c>
      <c r="AT10" s="59">
        <f t="shared" si="13"/>
        <v>0.11410167931907063</v>
      </c>
      <c r="AU10" s="59" t="e">
        <f t="shared" si="14"/>
        <v>#VALUE!</v>
      </c>
      <c r="AV10" s="59" t="e">
        <f t="shared" si="15"/>
        <v>#VALUE!</v>
      </c>
      <c r="AX10" s="60" t="str">
        <f t="shared" si="16"/>
        <v>NA</v>
      </c>
      <c r="AY10" s="60" t="str">
        <f t="shared" si="17"/>
        <v>NA</v>
      </c>
      <c r="AZ10" s="60" t="str">
        <f t="shared" si="18"/>
        <v>NA</v>
      </c>
      <c r="BA10" s="60" t="str">
        <f t="shared" si="19"/>
        <v>NA</v>
      </c>
      <c r="BB10" s="60" t="str">
        <f t="shared" si="20"/>
        <v>NA</v>
      </c>
      <c r="BC10" s="60">
        <f t="shared" si="21"/>
        <v>3577</v>
      </c>
      <c r="BD10" s="60">
        <f t="shared" si="22"/>
        <v>3798</v>
      </c>
      <c r="BE10" s="60">
        <f t="shared" si="23"/>
        <v>3888</v>
      </c>
      <c r="BF10" s="60">
        <f t="shared" si="24"/>
        <v>4445</v>
      </c>
      <c r="BG10" s="60">
        <f t="shared" si="25"/>
        <v>4220</v>
      </c>
      <c r="BH10" s="60">
        <f t="shared" si="26"/>
        <v>4220</v>
      </c>
      <c r="BI10" s="60">
        <f t="shared" si="27"/>
        <v>4347</v>
      </c>
      <c r="BJ10" s="60">
        <f t="shared" si="28"/>
        <v>4621</v>
      </c>
      <c r="BK10" s="60" t="str">
        <f t="shared" si="29"/>
        <v>NA</v>
      </c>
    </row>
    <row r="11" spans="1:63">
      <c r="A11" s="56" t="s">
        <v>438</v>
      </c>
      <c r="B11" s="56">
        <v>4058533</v>
      </c>
      <c r="C11" s="56" t="s">
        <v>432</v>
      </c>
      <c r="D11" s="56" t="s">
        <v>433</v>
      </c>
      <c r="E11" s="56" t="s">
        <v>292</v>
      </c>
      <c r="F11" s="58" t="s">
        <v>434</v>
      </c>
      <c r="G11" s="58">
        <v>13559</v>
      </c>
      <c r="H11" s="58">
        <v>7272</v>
      </c>
      <c r="I11" s="58">
        <v>1906</v>
      </c>
      <c r="J11" s="58">
        <v>14408</v>
      </c>
      <c r="K11" s="58">
        <v>4779</v>
      </c>
      <c r="L11" s="58">
        <v>4997</v>
      </c>
      <c r="M11" s="58">
        <v>178847</v>
      </c>
      <c r="N11" s="58">
        <v>177406</v>
      </c>
      <c r="O11" s="58">
        <v>181283</v>
      </c>
      <c r="P11" s="58">
        <v>172466</v>
      </c>
      <c r="Q11" s="58">
        <v>169325</v>
      </c>
      <c r="R11" s="58">
        <v>180269</v>
      </c>
      <c r="S11" s="58" t="s">
        <v>434</v>
      </c>
      <c r="T11" s="58" t="s">
        <v>434</v>
      </c>
      <c r="U11" s="58">
        <v>172148</v>
      </c>
      <c r="V11" s="58">
        <v>175389</v>
      </c>
      <c r="W11" s="58">
        <v>173022</v>
      </c>
      <c r="X11" s="58">
        <v>165688</v>
      </c>
      <c r="Y11" s="58">
        <v>180514</v>
      </c>
      <c r="Z11" s="58">
        <v>175565</v>
      </c>
      <c r="AA11" s="58">
        <v>173811</v>
      </c>
      <c r="AB11" s="58">
        <v>169156</v>
      </c>
      <c r="AC11" s="58">
        <v>169437</v>
      </c>
      <c r="AD11" s="58">
        <v>166468</v>
      </c>
      <c r="AE11" s="58">
        <v>158872</v>
      </c>
      <c r="AF11" s="58">
        <v>169410</v>
      </c>
      <c r="AG11" s="58" t="s">
        <v>434</v>
      </c>
      <c r="AH11" s="58" t="s">
        <v>436</v>
      </c>
      <c r="AI11" s="59" t="e">
        <f t="shared" si="2"/>
        <v>#VALUE!</v>
      </c>
      <c r="AJ11" s="59">
        <f t="shared" si="3"/>
        <v>1.0640989315860929</v>
      </c>
      <c r="AK11" s="59">
        <f t="shared" si="4"/>
        <v>1.0657951054937309</v>
      </c>
      <c r="AL11" s="59">
        <f t="shared" si="5"/>
        <v>1.0360309488910782</v>
      </c>
      <c r="AM11" s="59">
        <f t="shared" si="6"/>
        <v>1.0699138912988309</v>
      </c>
      <c r="AN11" s="59">
        <f t="shared" si="7"/>
        <v>1.048771548156731</v>
      </c>
      <c r="AO11" s="59">
        <f t="shared" si="8"/>
        <v>1.0289740004947903</v>
      </c>
      <c r="AP11" s="59">
        <f t="shared" si="9"/>
        <v>2.846239284595449E-2</v>
      </c>
      <c r="AQ11" s="59">
        <f t="shared" si="10"/>
        <v>2.6474400877494267E-2</v>
      </c>
      <c r="AR11" s="59">
        <f t="shared" si="11"/>
        <v>8.6958621022644969E-2</v>
      </c>
      <c r="AS11" s="59">
        <f t="shared" si="12"/>
        <v>1.1015940169458218E-2</v>
      </c>
      <c r="AT11" s="59">
        <f t="shared" si="13"/>
        <v>4.1462121341703302E-2</v>
      </c>
      <c r="AU11" s="59">
        <f t="shared" si="14"/>
        <v>7.8763621999674696E-2</v>
      </c>
      <c r="AV11" s="59" t="e">
        <f t="shared" si="15"/>
        <v>#VALUE!</v>
      </c>
      <c r="AX11" s="60" t="str">
        <f t="shared" si="16"/>
        <v>NA</v>
      </c>
      <c r="AY11" s="60">
        <f t="shared" si="17"/>
        <v>169410</v>
      </c>
      <c r="AZ11" s="60">
        <f t="shared" si="18"/>
        <v>158872</v>
      </c>
      <c r="BA11" s="60">
        <f t="shared" si="19"/>
        <v>166468</v>
      </c>
      <c r="BB11" s="60">
        <f t="shared" si="20"/>
        <v>169437</v>
      </c>
      <c r="BC11" s="60">
        <f t="shared" si="21"/>
        <v>169156</v>
      </c>
      <c r="BD11" s="60">
        <f t="shared" si="22"/>
        <v>173811</v>
      </c>
      <c r="BE11" s="60">
        <f t="shared" si="23"/>
        <v>175565</v>
      </c>
      <c r="BF11" s="60">
        <f t="shared" si="24"/>
        <v>180514</v>
      </c>
      <c r="BG11" s="60">
        <f t="shared" si="25"/>
        <v>165688</v>
      </c>
      <c r="BH11" s="60">
        <f t="shared" si="26"/>
        <v>173022</v>
      </c>
      <c r="BI11" s="60">
        <f t="shared" si="27"/>
        <v>175389</v>
      </c>
      <c r="BJ11" s="60">
        <f t="shared" si="28"/>
        <v>172148</v>
      </c>
      <c r="BK11" s="60" t="str">
        <f t="shared" si="29"/>
        <v>NA</v>
      </c>
    </row>
    <row r="12" spans="1:63">
      <c r="A12" s="56" t="s">
        <v>439</v>
      </c>
      <c r="B12" s="56">
        <v>4057075</v>
      </c>
      <c r="C12" s="56" t="s">
        <v>432</v>
      </c>
      <c r="D12" s="56" t="s">
        <v>433</v>
      </c>
      <c r="E12" s="56" t="s">
        <v>327</v>
      </c>
      <c r="F12" s="58">
        <v>606456</v>
      </c>
      <c r="G12" s="58">
        <v>623656</v>
      </c>
      <c r="H12" s="58">
        <v>572406</v>
      </c>
      <c r="I12" s="58">
        <v>566042</v>
      </c>
      <c r="J12" s="58">
        <v>532335</v>
      </c>
      <c r="K12" s="58">
        <v>623811</v>
      </c>
      <c r="L12" s="58">
        <v>617437</v>
      </c>
      <c r="M12" s="58">
        <v>12911776</v>
      </c>
      <c r="N12" s="58">
        <v>13317814</v>
      </c>
      <c r="O12" s="58">
        <v>11225172</v>
      </c>
      <c r="P12" s="58">
        <v>10700931</v>
      </c>
      <c r="Q12" s="58">
        <v>10413523</v>
      </c>
      <c r="R12" s="58">
        <v>14723351</v>
      </c>
      <c r="S12" s="58">
        <v>24670757</v>
      </c>
      <c r="T12" s="58" t="s">
        <v>434</v>
      </c>
      <c r="U12" s="58">
        <v>8873005</v>
      </c>
      <c r="V12" s="58">
        <v>9035133</v>
      </c>
      <c r="W12" s="58">
        <v>8856389</v>
      </c>
      <c r="X12" s="58">
        <v>8954984</v>
      </c>
      <c r="Y12" s="58">
        <v>9029319</v>
      </c>
      <c r="Z12" s="58">
        <v>8924726</v>
      </c>
      <c r="AA12" s="58">
        <v>8787002</v>
      </c>
      <c r="AB12" s="58">
        <v>8542674</v>
      </c>
      <c r="AC12" s="58">
        <v>8376616</v>
      </c>
      <c r="AD12" s="58">
        <v>8041166</v>
      </c>
      <c r="AE12" s="58">
        <v>7598029</v>
      </c>
      <c r="AF12" s="58">
        <v>8031037</v>
      </c>
      <c r="AG12" s="58">
        <v>8251809</v>
      </c>
      <c r="AH12" s="58" t="s">
        <v>436</v>
      </c>
      <c r="AI12" s="59">
        <f t="shared" si="2"/>
        <v>2.9897392196062706</v>
      </c>
      <c r="AJ12" s="59">
        <f t="shared" si="3"/>
        <v>1.8333063339142879</v>
      </c>
      <c r="AK12" s="59">
        <f t="shared" si="4"/>
        <v>1.370555837573139</v>
      </c>
      <c r="AL12" s="59">
        <f t="shared" si="5"/>
        <v>1.3307685726174536</v>
      </c>
      <c r="AM12" s="59">
        <f t="shared" si="6"/>
        <v>1.3400604731075174</v>
      </c>
      <c r="AN12" s="59">
        <f t="shared" si="7"/>
        <v>1.5589748596282615</v>
      </c>
      <c r="AO12" s="59">
        <f t="shared" si="8"/>
        <v>1.4694176694167134</v>
      </c>
      <c r="AP12" s="59">
        <f t="shared" si="9"/>
        <v>6.9182740176000915E-2</v>
      </c>
      <c r="AQ12" s="59">
        <f t="shared" si="10"/>
        <v>6.9087270036643958E-2</v>
      </c>
      <c r="AR12" s="59">
        <f t="shared" si="11"/>
        <v>5.9445667351276113E-2</v>
      </c>
      <c r="AS12" s="59">
        <f t="shared" si="12"/>
        <v>6.3913407597611174E-2</v>
      </c>
      <c r="AT12" s="59">
        <f t="shared" si="13"/>
        <v>6.3353356281529008E-2</v>
      </c>
      <c r="AU12" s="59">
        <f t="shared" si="14"/>
        <v>7.0286898294320804E-2</v>
      </c>
      <c r="AV12" s="59" t="e">
        <f t="shared" si="15"/>
        <v>#VALUE!</v>
      </c>
      <c r="AX12" s="60">
        <f t="shared" si="16"/>
        <v>8251809</v>
      </c>
      <c r="AY12" s="60">
        <f t="shared" si="17"/>
        <v>8031037</v>
      </c>
      <c r="AZ12" s="60">
        <f t="shared" si="18"/>
        <v>7598029</v>
      </c>
      <c r="BA12" s="60">
        <f t="shared" si="19"/>
        <v>8041166</v>
      </c>
      <c r="BB12" s="60">
        <f t="shared" si="20"/>
        <v>8376616</v>
      </c>
      <c r="BC12" s="60">
        <f t="shared" si="21"/>
        <v>8542674</v>
      </c>
      <c r="BD12" s="60">
        <f t="shared" si="22"/>
        <v>8787002</v>
      </c>
      <c r="BE12" s="60">
        <f t="shared" si="23"/>
        <v>8924726</v>
      </c>
      <c r="BF12" s="60">
        <f t="shared" si="24"/>
        <v>9029319</v>
      </c>
      <c r="BG12" s="60">
        <f t="shared" si="25"/>
        <v>8954984</v>
      </c>
      <c r="BH12" s="60">
        <f t="shared" si="26"/>
        <v>8856389</v>
      </c>
      <c r="BI12" s="60">
        <f t="shared" si="27"/>
        <v>9035133</v>
      </c>
      <c r="BJ12" s="60">
        <f t="shared" si="28"/>
        <v>8873005</v>
      </c>
      <c r="BK12" s="60" t="str">
        <f t="shared" si="29"/>
        <v>NA</v>
      </c>
    </row>
    <row r="13" spans="1:63">
      <c r="A13" s="56" t="s">
        <v>440</v>
      </c>
      <c r="B13" s="56">
        <v>4058611</v>
      </c>
      <c r="C13" s="56" t="s">
        <v>432</v>
      </c>
      <c r="D13" s="56" t="s">
        <v>433</v>
      </c>
      <c r="E13" s="56" t="s">
        <v>292</v>
      </c>
      <c r="F13" s="58" t="s">
        <v>434</v>
      </c>
      <c r="G13" s="58">
        <v>3700</v>
      </c>
      <c r="H13" s="58">
        <v>3973</v>
      </c>
      <c r="I13" s="58">
        <v>3165</v>
      </c>
      <c r="J13" s="58">
        <v>2285</v>
      </c>
      <c r="K13" s="58">
        <v>5516</v>
      </c>
      <c r="L13" s="58">
        <v>2580</v>
      </c>
      <c r="M13" s="58">
        <v>65129</v>
      </c>
      <c r="N13" s="58">
        <v>61797</v>
      </c>
      <c r="O13" s="58">
        <v>60327</v>
      </c>
      <c r="P13" s="58" t="s">
        <v>434</v>
      </c>
      <c r="Q13" s="58" t="s">
        <v>434</v>
      </c>
      <c r="R13" s="58" t="s">
        <v>434</v>
      </c>
      <c r="S13" s="58" t="s">
        <v>434</v>
      </c>
      <c r="T13" s="58" t="s">
        <v>434</v>
      </c>
      <c r="U13" s="58">
        <v>63804</v>
      </c>
      <c r="V13" s="58">
        <v>63044</v>
      </c>
      <c r="W13" s="58">
        <v>61957</v>
      </c>
      <c r="X13" s="58">
        <v>64582</v>
      </c>
      <c r="Y13" s="58">
        <v>64888</v>
      </c>
      <c r="Z13" s="58">
        <v>64860</v>
      </c>
      <c r="AA13" s="58">
        <v>59581</v>
      </c>
      <c r="AB13" s="58">
        <v>58511</v>
      </c>
      <c r="AC13" s="58" t="s">
        <v>434</v>
      </c>
      <c r="AD13" s="58" t="s">
        <v>434</v>
      </c>
      <c r="AE13" s="58" t="s">
        <v>434</v>
      </c>
      <c r="AF13" s="58" t="s">
        <v>434</v>
      </c>
      <c r="AG13" s="58" t="s">
        <v>434</v>
      </c>
      <c r="AH13" s="58" t="s">
        <v>436</v>
      </c>
      <c r="AI13" s="59" t="e">
        <f t="shared" si="2"/>
        <v>#VALUE!</v>
      </c>
      <c r="AJ13" s="59" t="e">
        <f t="shared" si="3"/>
        <v>#VALUE!</v>
      </c>
      <c r="AK13" s="59" t="e">
        <f t="shared" si="4"/>
        <v>#VALUE!</v>
      </c>
      <c r="AL13" s="59" t="e">
        <f t="shared" si="5"/>
        <v>#VALUE!</v>
      </c>
      <c r="AM13" s="59" t="e">
        <f t="shared" si="6"/>
        <v>#VALUE!</v>
      </c>
      <c r="AN13" s="59">
        <f t="shared" si="7"/>
        <v>1.0561603800994686</v>
      </c>
      <c r="AO13" s="59">
        <f t="shared" si="8"/>
        <v>1.0931169332505328</v>
      </c>
      <c r="AP13" s="59">
        <f t="shared" si="9"/>
        <v>3.9777983348751156E-2</v>
      </c>
      <c r="AQ13" s="59">
        <f t="shared" si="10"/>
        <v>8.5008013808408334E-2</v>
      </c>
      <c r="AR13" s="59">
        <f t="shared" si="11"/>
        <v>3.5381375615496577E-2</v>
      </c>
      <c r="AS13" s="59">
        <f t="shared" si="12"/>
        <v>5.1083816195103056E-2</v>
      </c>
      <c r="AT13" s="59">
        <f t="shared" si="13"/>
        <v>6.3019478459488618E-2</v>
      </c>
      <c r="AU13" s="59">
        <f t="shared" si="14"/>
        <v>5.7990094664911292E-2</v>
      </c>
      <c r="AV13" s="59" t="e">
        <f t="shared" si="15"/>
        <v>#VALUE!</v>
      </c>
      <c r="AX13" s="60" t="str">
        <f t="shared" si="16"/>
        <v>NA</v>
      </c>
      <c r="AY13" s="60" t="str">
        <f t="shared" si="17"/>
        <v>NA</v>
      </c>
      <c r="AZ13" s="60" t="str">
        <f t="shared" si="18"/>
        <v>NA</v>
      </c>
      <c r="BA13" s="60" t="str">
        <f t="shared" si="19"/>
        <v>NA</v>
      </c>
      <c r="BB13" s="60" t="str">
        <f t="shared" si="20"/>
        <v>NA</v>
      </c>
      <c r="BC13" s="60">
        <f t="shared" si="21"/>
        <v>58511</v>
      </c>
      <c r="BD13" s="60">
        <f t="shared" si="22"/>
        <v>59581</v>
      </c>
      <c r="BE13" s="60">
        <f t="shared" si="23"/>
        <v>64860</v>
      </c>
      <c r="BF13" s="60">
        <f t="shared" si="24"/>
        <v>64888</v>
      </c>
      <c r="BG13" s="60">
        <f t="shared" si="25"/>
        <v>64582</v>
      </c>
      <c r="BH13" s="60">
        <f t="shared" si="26"/>
        <v>61957</v>
      </c>
      <c r="BI13" s="60">
        <f t="shared" si="27"/>
        <v>63044</v>
      </c>
      <c r="BJ13" s="60">
        <f t="shared" si="28"/>
        <v>63804</v>
      </c>
      <c r="BK13" s="60" t="str">
        <f t="shared" si="29"/>
        <v>NA</v>
      </c>
    </row>
    <row r="14" spans="1:63" hidden="1">
      <c r="A14" s="56" t="s">
        <v>441</v>
      </c>
      <c r="B14" s="56">
        <v>4058641</v>
      </c>
      <c r="C14" s="56" t="s">
        <v>432</v>
      </c>
      <c r="D14" s="56" t="s">
        <v>433</v>
      </c>
      <c r="E14" s="56" t="s">
        <v>380</v>
      </c>
      <c r="F14" s="58" t="s">
        <v>434</v>
      </c>
      <c r="G14" s="58" t="s">
        <v>434</v>
      </c>
      <c r="H14" s="58">
        <v>0</v>
      </c>
      <c r="I14" s="58">
        <v>0</v>
      </c>
      <c r="J14" s="58">
        <v>0</v>
      </c>
      <c r="K14" s="58">
        <v>0</v>
      </c>
      <c r="L14" s="58">
        <v>0</v>
      </c>
      <c r="M14" s="58">
        <v>12246</v>
      </c>
      <c r="N14" s="58">
        <v>12075</v>
      </c>
      <c r="O14" s="58">
        <v>11807</v>
      </c>
      <c r="P14" s="58" t="s">
        <v>434</v>
      </c>
      <c r="Q14" s="58" t="s">
        <v>434</v>
      </c>
      <c r="R14" s="58" t="s">
        <v>434</v>
      </c>
      <c r="S14" s="58" t="s">
        <v>434</v>
      </c>
      <c r="T14" s="58" t="s">
        <v>434</v>
      </c>
      <c r="U14" s="58">
        <v>10961</v>
      </c>
      <c r="V14" s="58">
        <v>10524</v>
      </c>
      <c r="W14" s="58">
        <v>10583</v>
      </c>
      <c r="X14" s="58">
        <v>11078</v>
      </c>
      <c r="Y14" s="58">
        <v>10438</v>
      </c>
      <c r="Z14" s="58">
        <v>11407</v>
      </c>
      <c r="AA14" s="58">
        <v>9394</v>
      </c>
      <c r="AB14" s="58">
        <v>10759</v>
      </c>
      <c r="AC14" s="58" t="s">
        <v>434</v>
      </c>
      <c r="AD14" s="58" t="s">
        <v>434</v>
      </c>
      <c r="AE14" s="58" t="s">
        <v>434</v>
      </c>
      <c r="AF14" s="58" t="s">
        <v>434</v>
      </c>
      <c r="AG14" s="58" t="s">
        <v>434</v>
      </c>
      <c r="AH14" s="58"/>
      <c r="AI14" s="59" t="e">
        <f t="shared" si="2"/>
        <v>#VALUE!</v>
      </c>
      <c r="AJ14" s="59" t="e">
        <f t="shared" si="3"/>
        <v>#VALUE!</v>
      </c>
      <c r="AK14" s="59" t="e">
        <f t="shared" si="4"/>
        <v>#VALUE!</v>
      </c>
      <c r="AL14" s="59" t="e">
        <f t="shared" si="5"/>
        <v>#VALUE!</v>
      </c>
      <c r="AM14" s="59" t="e">
        <f t="shared" si="6"/>
        <v>#VALUE!</v>
      </c>
      <c r="AN14" s="59">
        <f t="shared" si="7"/>
        <v>1.1223162003903708</v>
      </c>
      <c r="AO14" s="59">
        <f t="shared" si="8"/>
        <v>1.3035980413029593</v>
      </c>
      <c r="AP14" s="59">
        <f t="shared" si="9"/>
        <v>0</v>
      </c>
      <c r="AQ14" s="59">
        <f t="shared" si="10"/>
        <v>0</v>
      </c>
      <c r="AR14" s="59">
        <f t="shared" si="11"/>
        <v>0</v>
      </c>
      <c r="AS14" s="59">
        <f t="shared" si="12"/>
        <v>0</v>
      </c>
      <c r="AT14" s="59">
        <f t="shared" si="13"/>
        <v>0</v>
      </c>
      <c r="AU14" s="59" t="e">
        <f t="shared" si="14"/>
        <v>#VALUE!</v>
      </c>
      <c r="AV14" s="59" t="e">
        <f t="shared" si="15"/>
        <v>#VALUE!</v>
      </c>
      <c r="AX14" s="60" t="str">
        <f t="shared" si="16"/>
        <v>NA</v>
      </c>
      <c r="AY14" s="60" t="str">
        <f t="shared" si="17"/>
        <v>NA</v>
      </c>
      <c r="AZ14" s="60" t="str">
        <f t="shared" si="18"/>
        <v>NA</v>
      </c>
      <c r="BA14" s="60" t="str">
        <f t="shared" si="19"/>
        <v>NA</v>
      </c>
      <c r="BB14" s="60" t="str">
        <f t="shared" si="20"/>
        <v>NA</v>
      </c>
      <c r="BC14" s="60">
        <f t="shared" si="21"/>
        <v>10759</v>
      </c>
      <c r="BD14" s="60">
        <f t="shared" si="22"/>
        <v>9394</v>
      </c>
      <c r="BE14" s="60">
        <f t="shared" si="23"/>
        <v>11407</v>
      </c>
      <c r="BF14" s="60">
        <f t="shared" si="24"/>
        <v>10438</v>
      </c>
      <c r="BG14" s="60">
        <f t="shared" si="25"/>
        <v>11078</v>
      </c>
      <c r="BH14" s="60">
        <f t="shared" si="26"/>
        <v>10583</v>
      </c>
      <c r="BI14" s="60">
        <f t="shared" si="27"/>
        <v>10524</v>
      </c>
      <c r="BJ14" s="60">
        <f t="shared" si="28"/>
        <v>10961</v>
      </c>
      <c r="BK14" s="60" t="str">
        <f t="shared" si="29"/>
        <v>NA</v>
      </c>
    </row>
    <row r="15" spans="1:63" hidden="1">
      <c r="A15" s="56" t="s">
        <v>442</v>
      </c>
      <c r="B15" s="56">
        <v>4058666</v>
      </c>
      <c r="C15" s="56" t="s">
        <v>432</v>
      </c>
      <c r="D15" s="56" t="s">
        <v>433</v>
      </c>
      <c r="E15" s="56" t="s">
        <v>276</v>
      </c>
      <c r="F15" s="58" t="s">
        <v>434</v>
      </c>
      <c r="G15" s="58">
        <v>6689</v>
      </c>
      <c r="H15" s="58">
        <v>3905</v>
      </c>
      <c r="I15" s="58">
        <v>7494</v>
      </c>
      <c r="J15" s="58">
        <v>6706</v>
      </c>
      <c r="K15" s="58">
        <v>8283</v>
      </c>
      <c r="L15" s="58">
        <v>8451</v>
      </c>
      <c r="M15" s="58">
        <v>66409</v>
      </c>
      <c r="N15" s="58">
        <v>63072</v>
      </c>
      <c r="O15" s="58">
        <v>60417</v>
      </c>
      <c r="P15" s="58">
        <v>61997</v>
      </c>
      <c r="Q15" s="58">
        <v>61566</v>
      </c>
      <c r="R15" s="58">
        <v>58038</v>
      </c>
      <c r="S15" s="58">
        <v>60488</v>
      </c>
      <c r="T15" s="58" t="s">
        <v>434</v>
      </c>
      <c r="U15" s="58">
        <v>62108</v>
      </c>
      <c r="V15" s="58">
        <v>67986</v>
      </c>
      <c r="W15" s="58">
        <v>63128</v>
      </c>
      <c r="X15" s="58">
        <v>64031</v>
      </c>
      <c r="Y15" s="58">
        <v>64228</v>
      </c>
      <c r="Z15" s="58">
        <v>62020</v>
      </c>
      <c r="AA15" s="58">
        <v>59615</v>
      </c>
      <c r="AB15" s="58">
        <v>57810</v>
      </c>
      <c r="AC15" s="58">
        <v>55048</v>
      </c>
      <c r="AD15" s="58">
        <v>56071</v>
      </c>
      <c r="AE15" s="58">
        <v>54961</v>
      </c>
      <c r="AF15" s="58">
        <v>52084</v>
      </c>
      <c r="AG15" s="58">
        <v>51564</v>
      </c>
      <c r="AH15" s="58"/>
      <c r="AI15" s="59">
        <f t="shared" si="2"/>
        <v>1.1730664804902646</v>
      </c>
      <c r="AJ15" s="59">
        <f t="shared" si="3"/>
        <v>1.1143153367636893</v>
      </c>
      <c r="AK15" s="59">
        <f t="shared" si="4"/>
        <v>1.1201761248885573</v>
      </c>
      <c r="AL15" s="59">
        <f t="shared" si="5"/>
        <v>1.1056874320058496</v>
      </c>
      <c r="AM15" s="59">
        <f t="shared" si="6"/>
        <v>1.0975330620549339</v>
      </c>
      <c r="AN15" s="59">
        <f t="shared" si="7"/>
        <v>1.0910223144784639</v>
      </c>
      <c r="AO15" s="59">
        <f t="shared" si="8"/>
        <v>1.113964606223266</v>
      </c>
      <c r="AP15" s="59">
        <f t="shared" si="9"/>
        <v>0.13626249596904225</v>
      </c>
      <c r="AQ15" s="59">
        <f t="shared" si="10"/>
        <v>0.12896244628510931</v>
      </c>
      <c r="AR15" s="59">
        <f t="shared" si="11"/>
        <v>0.10473052115381612</v>
      </c>
      <c r="AS15" s="59">
        <f t="shared" si="12"/>
        <v>0.11871118996324927</v>
      </c>
      <c r="AT15" s="59">
        <f t="shared" si="13"/>
        <v>5.7438296119789366E-2</v>
      </c>
      <c r="AU15" s="59">
        <f t="shared" si="14"/>
        <v>0.10769949120886198</v>
      </c>
      <c r="AV15" s="59" t="e">
        <f t="shared" si="15"/>
        <v>#VALUE!</v>
      </c>
      <c r="AX15" s="60">
        <f t="shared" si="16"/>
        <v>51564</v>
      </c>
      <c r="AY15" s="60">
        <f t="shared" si="17"/>
        <v>52084</v>
      </c>
      <c r="AZ15" s="60">
        <f t="shared" si="18"/>
        <v>54961</v>
      </c>
      <c r="BA15" s="60">
        <f t="shared" si="19"/>
        <v>56071</v>
      </c>
      <c r="BB15" s="60">
        <f t="shared" si="20"/>
        <v>55048</v>
      </c>
      <c r="BC15" s="60">
        <f t="shared" si="21"/>
        <v>57810</v>
      </c>
      <c r="BD15" s="60">
        <f t="shared" si="22"/>
        <v>59615</v>
      </c>
      <c r="BE15" s="60">
        <f t="shared" si="23"/>
        <v>62020</v>
      </c>
      <c r="BF15" s="60">
        <f t="shared" si="24"/>
        <v>64228</v>
      </c>
      <c r="BG15" s="60">
        <f t="shared" si="25"/>
        <v>64031</v>
      </c>
      <c r="BH15" s="60">
        <f t="shared" si="26"/>
        <v>63128</v>
      </c>
      <c r="BI15" s="60">
        <f t="shared" si="27"/>
        <v>67986</v>
      </c>
      <c r="BJ15" s="60">
        <f t="shared" si="28"/>
        <v>62108</v>
      </c>
      <c r="BK15" s="60" t="str">
        <f t="shared" si="29"/>
        <v>NA</v>
      </c>
    </row>
    <row r="16" spans="1:63" hidden="1">
      <c r="A16" s="56" t="s">
        <v>443</v>
      </c>
      <c r="B16" s="56">
        <v>4058670</v>
      </c>
      <c r="C16" s="56" t="s">
        <v>432</v>
      </c>
      <c r="D16" s="56" t="s">
        <v>433</v>
      </c>
      <c r="E16" s="56" t="s">
        <v>444</v>
      </c>
      <c r="F16" s="58" t="s">
        <v>434</v>
      </c>
      <c r="G16" s="58" t="s">
        <v>434</v>
      </c>
      <c r="H16" s="58">
        <v>2495</v>
      </c>
      <c r="I16" s="58">
        <v>4402</v>
      </c>
      <c r="J16" s="58">
        <v>14210</v>
      </c>
      <c r="K16" s="58">
        <v>11582</v>
      </c>
      <c r="L16" s="58">
        <v>4167</v>
      </c>
      <c r="M16" s="58">
        <v>29048</v>
      </c>
      <c r="N16" s="58">
        <v>28269</v>
      </c>
      <c r="O16" s="58">
        <v>29270</v>
      </c>
      <c r="P16" s="58" t="s">
        <v>434</v>
      </c>
      <c r="Q16" s="58" t="s">
        <v>434</v>
      </c>
      <c r="R16" s="58" t="s">
        <v>434</v>
      </c>
      <c r="S16" s="58" t="s">
        <v>434</v>
      </c>
      <c r="T16" s="58" t="s">
        <v>434</v>
      </c>
      <c r="U16" s="58">
        <v>29637</v>
      </c>
      <c r="V16" s="58">
        <v>28670</v>
      </c>
      <c r="W16" s="58">
        <v>31350</v>
      </c>
      <c r="X16" s="58">
        <v>28324</v>
      </c>
      <c r="Y16" s="58">
        <v>28676</v>
      </c>
      <c r="Z16" s="58">
        <v>27173</v>
      </c>
      <c r="AA16" s="58">
        <v>25731</v>
      </c>
      <c r="AB16" s="58">
        <v>25216</v>
      </c>
      <c r="AC16" s="58" t="s">
        <v>434</v>
      </c>
      <c r="AD16" s="58" t="s">
        <v>434</v>
      </c>
      <c r="AE16" s="58" t="s">
        <v>434</v>
      </c>
      <c r="AF16" s="58" t="s">
        <v>434</v>
      </c>
      <c r="AG16" s="58" t="s">
        <v>434</v>
      </c>
      <c r="AH16" s="58"/>
      <c r="AI16" s="59" t="e">
        <f t="shared" si="2"/>
        <v>#VALUE!</v>
      </c>
      <c r="AJ16" s="59" t="e">
        <f t="shared" si="3"/>
        <v>#VALUE!</v>
      </c>
      <c r="AK16" s="59" t="e">
        <f t="shared" si="4"/>
        <v>#VALUE!</v>
      </c>
      <c r="AL16" s="59" t="e">
        <f t="shared" si="5"/>
        <v>#VALUE!</v>
      </c>
      <c r="AM16" s="59" t="e">
        <f t="shared" si="6"/>
        <v>#VALUE!</v>
      </c>
      <c r="AN16" s="59">
        <f t="shared" si="7"/>
        <v>1.1210739213197969</v>
      </c>
      <c r="AO16" s="59">
        <f t="shared" si="8"/>
        <v>1.1289106525203063</v>
      </c>
      <c r="AP16" s="59">
        <f t="shared" si="9"/>
        <v>0.15335075258528685</v>
      </c>
      <c r="AQ16" s="59">
        <f t="shared" si="10"/>
        <v>0.40389175617240897</v>
      </c>
      <c r="AR16" s="59">
        <f t="shared" si="11"/>
        <v>0.50169467589323546</v>
      </c>
      <c r="AS16" s="59">
        <f t="shared" si="12"/>
        <v>0.14041467304625199</v>
      </c>
      <c r="AT16" s="59">
        <f t="shared" si="13"/>
        <v>8.7024764562260201E-2</v>
      </c>
      <c r="AU16" s="59" t="e">
        <f t="shared" si="14"/>
        <v>#VALUE!</v>
      </c>
      <c r="AV16" s="59" t="e">
        <f t="shared" si="15"/>
        <v>#VALUE!</v>
      </c>
      <c r="AX16" s="60" t="str">
        <f t="shared" si="16"/>
        <v>NA</v>
      </c>
      <c r="AY16" s="60" t="str">
        <f t="shared" si="17"/>
        <v>NA</v>
      </c>
      <c r="AZ16" s="60" t="str">
        <f t="shared" si="18"/>
        <v>NA</v>
      </c>
      <c r="BA16" s="60" t="str">
        <f t="shared" si="19"/>
        <v>NA</v>
      </c>
      <c r="BB16" s="60" t="str">
        <f t="shared" si="20"/>
        <v>NA</v>
      </c>
      <c r="BC16" s="60">
        <f t="shared" si="21"/>
        <v>25216</v>
      </c>
      <c r="BD16" s="60">
        <f t="shared" si="22"/>
        <v>25731</v>
      </c>
      <c r="BE16" s="60">
        <f t="shared" si="23"/>
        <v>27173</v>
      </c>
      <c r="BF16" s="60">
        <f t="shared" si="24"/>
        <v>28676</v>
      </c>
      <c r="BG16" s="60">
        <f t="shared" si="25"/>
        <v>28324</v>
      </c>
      <c r="BH16" s="60">
        <f t="shared" si="26"/>
        <v>31350</v>
      </c>
      <c r="BI16" s="60">
        <f t="shared" si="27"/>
        <v>28670</v>
      </c>
      <c r="BJ16" s="60">
        <f t="shared" si="28"/>
        <v>29637</v>
      </c>
      <c r="BK16" s="60" t="str">
        <f t="shared" si="29"/>
        <v>NA</v>
      </c>
    </row>
    <row r="17" spans="1:63">
      <c r="A17" s="56" t="s">
        <v>11</v>
      </c>
      <c r="B17" s="56">
        <v>4058703</v>
      </c>
      <c r="C17" s="56" t="s">
        <v>432</v>
      </c>
      <c r="D17" s="56" t="s">
        <v>433</v>
      </c>
      <c r="E17" s="56" t="s">
        <v>327</v>
      </c>
      <c r="F17" s="58" t="s">
        <v>434</v>
      </c>
      <c r="G17" s="58">
        <v>25431</v>
      </c>
      <c r="H17" s="58">
        <v>31491</v>
      </c>
      <c r="I17" s="58">
        <v>27975</v>
      </c>
      <c r="J17" s="58">
        <v>37458</v>
      </c>
      <c r="K17" s="58">
        <v>41578</v>
      </c>
      <c r="L17" s="58">
        <v>28483</v>
      </c>
      <c r="M17" s="58">
        <v>527590</v>
      </c>
      <c r="N17" s="58">
        <v>529921</v>
      </c>
      <c r="O17" s="58">
        <v>506893</v>
      </c>
      <c r="P17" s="58">
        <v>502684</v>
      </c>
      <c r="Q17" s="58">
        <v>479950</v>
      </c>
      <c r="R17" s="58">
        <v>481828</v>
      </c>
      <c r="S17" s="58">
        <v>468110</v>
      </c>
      <c r="T17" s="58" t="s">
        <v>434</v>
      </c>
      <c r="U17" s="58">
        <v>554323</v>
      </c>
      <c r="V17" s="58">
        <v>544304</v>
      </c>
      <c r="W17" s="58">
        <v>530642</v>
      </c>
      <c r="X17" s="58">
        <v>565803</v>
      </c>
      <c r="Y17" s="58">
        <v>525959</v>
      </c>
      <c r="Z17" s="58">
        <v>515522</v>
      </c>
      <c r="AA17" s="58">
        <v>491621</v>
      </c>
      <c r="AB17" s="58">
        <v>491051</v>
      </c>
      <c r="AC17" s="58">
        <v>471930</v>
      </c>
      <c r="AD17" s="58">
        <v>464977</v>
      </c>
      <c r="AE17" s="58">
        <v>449110</v>
      </c>
      <c r="AF17" s="58">
        <v>450760</v>
      </c>
      <c r="AG17" s="58">
        <v>431101</v>
      </c>
      <c r="AH17" s="58" t="s">
        <v>436</v>
      </c>
      <c r="AI17" s="59">
        <f t="shared" si="2"/>
        <v>1.0858476319934307</v>
      </c>
      <c r="AJ17" s="59">
        <f t="shared" si="3"/>
        <v>1.0689235957050316</v>
      </c>
      <c r="AK17" s="59">
        <f t="shared" si="4"/>
        <v>1.0686691456436062</v>
      </c>
      <c r="AL17" s="59">
        <f t="shared" si="5"/>
        <v>1.0810943336982259</v>
      </c>
      <c r="AM17" s="59">
        <f t="shared" si="6"/>
        <v>1.0740851397453013</v>
      </c>
      <c r="AN17" s="59">
        <f t="shared" si="7"/>
        <v>1.0791567474661492</v>
      </c>
      <c r="AO17" s="59">
        <f t="shared" si="8"/>
        <v>1.0731640837148941</v>
      </c>
      <c r="AP17" s="59">
        <f t="shared" si="9"/>
        <v>5.5250794340493715E-2</v>
      </c>
      <c r="AQ17" s="59">
        <f t="shared" si="10"/>
        <v>7.9051789207904039E-2</v>
      </c>
      <c r="AR17" s="59">
        <f t="shared" si="11"/>
        <v>6.6203254489636848E-2</v>
      </c>
      <c r="AS17" s="59">
        <f t="shared" si="12"/>
        <v>5.2719159056388298E-2</v>
      </c>
      <c r="AT17" s="59">
        <f t="shared" si="13"/>
        <v>5.7855536611893355E-2</v>
      </c>
      <c r="AU17" s="59">
        <f t="shared" si="14"/>
        <v>4.5877584007879883E-2</v>
      </c>
      <c r="AV17" s="59" t="e">
        <f t="shared" si="15"/>
        <v>#VALUE!</v>
      </c>
      <c r="AX17" s="60">
        <f t="shared" si="16"/>
        <v>431101</v>
      </c>
      <c r="AY17" s="60">
        <f t="shared" si="17"/>
        <v>450760</v>
      </c>
      <c r="AZ17" s="60">
        <f t="shared" si="18"/>
        <v>449110</v>
      </c>
      <c r="BA17" s="60">
        <f t="shared" si="19"/>
        <v>464977</v>
      </c>
      <c r="BB17" s="60">
        <f t="shared" si="20"/>
        <v>471930</v>
      </c>
      <c r="BC17" s="60">
        <f t="shared" si="21"/>
        <v>491051</v>
      </c>
      <c r="BD17" s="60">
        <f t="shared" si="22"/>
        <v>491621</v>
      </c>
      <c r="BE17" s="60">
        <f t="shared" si="23"/>
        <v>515522</v>
      </c>
      <c r="BF17" s="60">
        <f t="shared" si="24"/>
        <v>525959</v>
      </c>
      <c r="BG17" s="60">
        <f t="shared" si="25"/>
        <v>565803</v>
      </c>
      <c r="BH17" s="60">
        <f t="shared" si="26"/>
        <v>530642</v>
      </c>
      <c r="BI17" s="60">
        <f t="shared" si="27"/>
        <v>544304</v>
      </c>
      <c r="BJ17" s="60">
        <f t="shared" si="28"/>
        <v>554323</v>
      </c>
      <c r="BK17" s="60" t="str">
        <f t="shared" si="29"/>
        <v>NA</v>
      </c>
    </row>
    <row r="18" spans="1:63">
      <c r="A18" s="56" t="s">
        <v>445</v>
      </c>
      <c r="B18" s="56">
        <v>4058726</v>
      </c>
      <c r="C18" s="56" t="s">
        <v>432</v>
      </c>
      <c r="D18" s="56" t="s">
        <v>433</v>
      </c>
      <c r="E18" s="56" t="s">
        <v>327</v>
      </c>
      <c r="F18" s="58" t="s">
        <v>434</v>
      </c>
      <c r="G18" s="58">
        <v>27802</v>
      </c>
      <c r="H18" s="58">
        <v>25023</v>
      </c>
      <c r="I18" s="58">
        <v>27011</v>
      </c>
      <c r="J18" s="58">
        <v>27003</v>
      </c>
      <c r="K18" s="58">
        <v>36080</v>
      </c>
      <c r="L18" s="58">
        <v>22012</v>
      </c>
      <c r="M18" s="58">
        <v>483120</v>
      </c>
      <c r="N18" s="58">
        <v>502014</v>
      </c>
      <c r="O18" s="58">
        <v>480162</v>
      </c>
      <c r="P18" s="58" t="s">
        <v>434</v>
      </c>
      <c r="Q18" s="58" t="s">
        <v>434</v>
      </c>
      <c r="R18" s="58" t="s">
        <v>434</v>
      </c>
      <c r="S18" s="58" t="s">
        <v>434</v>
      </c>
      <c r="T18" s="58" t="s">
        <v>434</v>
      </c>
      <c r="U18" s="58">
        <v>493656</v>
      </c>
      <c r="V18" s="58">
        <v>483953</v>
      </c>
      <c r="W18" s="58">
        <v>472487</v>
      </c>
      <c r="X18" s="58">
        <v>506195</v>
      </c>
      <c r="Y18" s="58">
        <v>504036</v>
      </c>
      <c r="Z18" s="58">
        <v>484669</v>
      </c>
      <c r="AA18" s="58">
        <v>455042</v>
      </c>
      <c r="AB18" s="58">
        <v>471023</v>
      </c>
      <c r="AC18" s="58" t="s">
        <v>434</v>
      </c>
      <c r="AD18" s="58" t="s">
        <v>434</v>
      </c>
      <c r="AE18" s="58" t="s">
        <v>434</v>
      </c>
      <c r="AF18" s="58" t="s">
        <v>434</v>
      </c>
      <c r="AG18" s="58" t="s">
        <v>434</v>
      </c>
      <c r="AH18" s="58" t="s">
        <v>436</v>
      </c>
      <c r="AI18" s="59" t="e">
        <f t="shared" si="2"/>
        <v>#VALUE!</v>
      </c>
      <c r="AJ18" s="59" t="e">
        <f t="shared" si="3"/>
        <v>#VALUE!</v>
      </c>
      <c r="AK18" s="59" t="e">
        <f t="shared" si="4"/>
        <v>#VALUE!</v>
      </c>
      <c r="AL18" s="59" t="e">
        <f t="shared" si="5"/>
        <v>#VALUE!</v>
      </c>
      <c r="AM18" s="59" t="e">
        <f t="shared" si="6"/>
        <v>#VALUE!</v>
      </c>
      <c r="AN18" s="59">
        <f t="shared" si="7"/>
        <v>1.0657950885625542</v>
      </c>
      <c r="AO18" s="59">
        <f t="shared" si="8"/>
        <v>1.0617041943381051</v>
      </c>
      <c r="AP18" s="59">
        <f t="shared" si="9"/>
        <v>4.5416562643783694E-2</v>
      </c>
      <c r="AQ18" s="59">
        <f t="shared" si="10"/>
        <v>7.1582188573832028E-2</v>
      </c>
      <c r="AR18" s="59">
        <f t="shared" si="11"/>
        <v>5.3345054771382572E-2</v>
      </c>
      <c r="AS18" s="59">
        <f t="shared" si="12"/>
        <v>5.7167710434361155E-2</v>
      </c>
      <c r="AT18" s="59">
        <f t="shared" si="13"/>
        <v>5.1705434205387715E-2</v>
      </c>
      <c r="AU18" s="59">
        <f t="shared" si="14"/>
        <v>5.6318570016367676E-2</v>
      </c>
      <c r="AV18" s="59" t="e">
        <f t="shared" si="15"/>
        <v>#VALUE!</v>
      </c>
      <c r="AX18" s="60" t="str">
        <f t="shared" si="16"/>
        <v>NA</v>
      </c>
      <c r="AY18" s="60" t="str">
        <f t="shared" si="17"/>
        <v>NA</v>
      </c>
      <c r="AZ18" s="60" t="str">
        <f t="shared" si="18"/>
        <v>NA</v>
      </c>
      <c r="BA18" s="60" t="str">
        <f t="shared" si="19"/>
        <v>NA</v>
      </c>
      <c r="BB18" s="60" t="str">
        <f t="shared" si="20"/>
        <v>NA</v>
      </c>
      <c r="BC18" s="60">
        <f t="shared" si="21"/>
        <v>471023</v>
      </c>
      <c r="BD18" s="60">
        <f t="shared" si="22"/>
        <v>455042</v>
      </c>
      <c r="BE18" s="60">
        <f t="shared" si="23"/>
        <v>484669</v>
      </c>
      <c r="BF18" s="60">
        <f t="shared" si="24"/>
        <v>504036</v>
      </c>
      <c r="BG18" s="60">
        <f t="shared" si="25"/>
        <v>506195</v>
      </c>
      <c r="BH18" s="60">
        <f t="shared" si="26"/>
        <v>472487</v>
      </c>
      <c r="BI18" s="60">
        <f t="shared" si="27"/>
        <v>483953</v>
      </c>
      <c r="BJ18" s="60">
        <f t="shared" si="28"/>
        <v>493656</v>
      </c>
      <c r="BK18" s="60" t="str">
        <f t="shared" si="29"/>
        <v>NA</v>
      </c>
    </row>
    <row r="19" spans="1:63" hidden="1">
      <c r="A19" s="56" t="s">
        <v>446</v>
      </c>
      <c r="B19" s="56">
        <v>4058729</v>
      </c>
      <c r="C19" s="56" t="s">
        <v>432</v>
      </c>
      <c r="D19" s="56" t="s">
        <v>433</v>
      </c>
      <c r="E19" s="56" t="s">
        <v>276</v>
      </c>
      <c r="F19" s="58" t="s">
        <v>434</v>
      </c>
      <c r="G19" s="58" t="s">
        <v>434</v>
      </c>
      <c r="H19" s="58">
        <v>3340</v>
      </c>
      <c r="I19" s="58">
        <v>3061</v>
      </c>
      <c r="J19" s="58">
        <v>3636</v>
      </c>
      <c r="K19" s="58">
        <v>3412</v>
      </c>
      <c r="L19" s="58">
        <v>3364</v>
      </c>
      <c r="M19" s="58">
        <v>30281</v>
      </c>
      <c r="N19" s="58">
        <v>28964</v>
      </c>
      <c r="O19" s="58">
        <v>30856</v>
      </c>
      <c r="P19" s="58">
        <v>32117</v>
      </c>
      <c r="Q19" s="58">
        <v>30978</v>
      </c>
      <c r="R19" s="58">
        <v>31716</v>
      </c>
      <c r="S19" s="58">
        <v>30733</v>
      </c>
      <c r="T19" s="58" t="s">
        <v>434</v>
      </c>
      <c r="U19" s="58">
        <v>27049</v>
      </c>
      <c r="V19" s="58">
        <v>27595</v>
      </c>
      <c r="W19" s="58">
        <v>27420</v>
      </c>
      <c r="X19" s="58">
        <v>27399</v>
      </c>
      <c r="Y19" s="58">
        <v>27116</v>
      </c>
      <c r="Z19" s="58">
        <v>26537</v>
      </c>
      <c r="AA19" s="58">
        <v>27339</v>
      </c>
      <c r="AB19" s="58">
        <v>26407</v>
      </c>
      <c r="AC19" s="58">
        <v>30152</v>
      </c>
      <c r="AD19" s="58">
        <v>29969</v>
      </c>
      <c r="AE19" s="58">
        <v>29293</v>
      </c>
      <c r="AF19" s="58">
        <v>29868</v>
      </c>
      <c r="AG19" s="58">
        <v>28779</v>
      </c>
      <c r="AH19" s="58"/>
      <c r="AI19" s="59">
        <f t="shared" si="2"/>
        <v>1.0678967302546996</v>
      </c>
      <c r="AJ19" s="59">
        <f t="shared" si="3"/>
        <v>1.0618722378465246</v>
      </c>
      <c r="AK19" s="59">
        <f t="shared" si="4"/>
        <v>1.057522274946233</v>
      </c>
      <c r="AL19" s="59">
        <f t="shared" si="5"/>
        <v>1.0716740631986386</v>
      </c>
      <c r="AM19" s="59">
        <f t="shared" si="6"/>
        <v>1.0233483682674449</v>
      </c>
      <c r="AN19" s="59">
        <f t="shared" si="7"/>
        <v>1.0968303858825312</v>
      </c>
      <c r="AO19" s="59">
        <f t="shared" si="8"/>
        <v>1.107611836570467</v>
      </c>
      <c r="AP19" s="59">
        <f t="shared" si="9"/>
        <v>0.12676640162791575</v>
      </c>
      <c r="AQ19" s="59">
        <f t="shared" si="10"/>
        <v>0.12582976840241925</v>
      </c>
      <c r="AR19" s="59">
        <f t="shared" si="11"/>
        <v>0.13270557319610204</v>
      </c>
      <c r="AS19" s="59">
        <f t="shared" si="12"/>
        <v>0.11163384390955507</v>
      </c>
      <c r="AT19" s="59">
        <f t="shared" si="13"/>
        <v>0.12103641964123936</v>
      </c>
      <c r="AU19" s="59" t="e">
        <f t="shared" si="14"/>
        <v>#VALUE!</v>
      </c>
      <c r="AV19" s="59" t="e">
        <f t="shared" si="15"/>
        <v>#VALUE!</v>
      </c>
      <c r="AX19" s="60">
        <f t="shared" si="16"/>
        <v>28779</v>
      </c>
      <c r="AY19" s="60">
        <f t="shared" si="17"/>
        <v>29868</v>
      </c>
      <c r="AZ19" s="60">
        <f t="shared" si="18"/>
        <v>29293</v>
      </c>
      <c r="BA19" s="60">
        <f t="shared" si="19"/>
        <v>29969</v>
      </c>
      <c r="BB19" s="60">
        <f t="shared" si="20"/>
        <v>30152</v>
      </c>
      <c r="BC19" s="60">
        <f t="shared" si="21"/>
        <v>26407</v>
      </c>
      <c r="BD19" s="60">
        <f t="shared" si="22"/>
        <v>27339</v>
      </c>
      <c r="BE19" s="60">
        <f t="shared" si="23"/>
        <v>26537</v>
      </c>
      <c r="BF19" s="60">
        <f t="shared" si="24"/>
        <v>27116</v>
      </c>
      <c r="BG19" s="60">
        <f t="shared" si="25"/>
        <v>27399</v>
      </c>
      <c r="BH19" s="60">
        <f t="shared" si="26"/>
        <v>27420</v>
      </c>
      <c r="BI19" s="60">
        <f t="shared" si="27"/>
        <v>27595</v>
      </c>
      <c r="BJ19" s="60">
        <f t="shared" si="28"/>
        <v>27049</v>
      </c>
      <c r="BK19" s="60" t="str">
        <f t="shared" si="29"/>
        <v>NA</v>
      </c>
    </row>
    <row r="20" spans="1:63" hidden="1">
      <c r="A20" s="56" t="s">
        <v>447</v>
      </c>
      <c r="B20" s="56">
        <v>4058730</v>
      </c>
      <c r="C20" s="56" t="s">
        <v>432</v>
      </c>
      <c r="D20" s="56" t="s">
        <v>433</v>
      </c>
      <c r="E20" s="56" t="s">
        <v>276</v>
      </c>
      <c r="F20" s="58" t="s">
        <v>434</v>
      </c>
      <c r="G20" s="58">
        <v>7181</v>
      </c>
      <c r="H20" s="58">
        <v>6406</v>
      </c>
      <c r="I20" s="58">
        <v>6560</v>
      </c>
      <c r="J20" s="58">
        <v>6375</v>
      </c>
      <c r="K20" s="58">
        <v>5560</v>
      </c>
      <c r="L20" s="58">
        <v>3913</v>
      </c>
      <c r="M20" s="58">
        <v>65946</v>
      </c>
      <c r="N20" s="58">
        <v>65980</v>
      </c>
      <c r="O20" s="58">
        <v>63227</v>
      </c>
      <c r="P20" s="58">
        <v>66088</v>
      </c>
      <c r="Q20" s="58">
        <v>67601</v>
      </c>
      <c r="R20" s="58">
        <v>62995</v>
      </c>
      <c r="S20" s="58">
        <v>65378</v>
      </c>
      <c r="T20" s="58" t="s">
        <v>434</v>
      </c>
      <c r="U20" s="58">
        <v>63182</v>
      </c>
      <c r="V20" s="58">
        <v>61118</v>
      </c>
      <c r="W20" s="58">
        <v>59874</v>
      </c>
      <c r="X20" s="58">
        <v>60536</v>
      </c>
      <c r="Y20" s="58">
        <v>59359</v>
      </c>
      <c r="Z20" s="58">
        <v>59214</v>
      </c>
      <c r="AA20" s="58">
        <v>60519</v>
      </c>
      <c r="AB20" s="58">
        <v>60715</v>
      </c>
      <c r="AC20" s="58">
        <v>57369</v>
      </c>
      <c r="AD20" s="58">
        <v>60382</v>
      </c>
      <c r="AE20" s="58">
        <v>61495</v>
      </c>
      <c r="AF20" s="58">
        <v>57556</v>
      </c>
      <c r="AG20" s="58">
        <v>57777</v>
      </c>
      <c r="AH20" s="58"/>
      <c r="AI20" s="59">
        <f t="shared" si="2"/>
        <v>1.1315575401976565</v>
      </c>
      <c r="AJ20" s="59">
        <f t="shared" si="3"/>
        <v>1.0944992702759051</v>
      </c>
      <c r="AK20" s="59">
        <f t="shared" si="4"/>
        <v>1.0992926254167006</v>
      </c>
      <c r="AL20" s="59">
        <f t="shared" si="5"/>
        <v>1.0944983604385412</v>
      </c>
      <c r="AM20" s="59">
        <f t="shared" si="6"/>
        <v>1.1021108961285713</v>
      </c>
      <c r="AN20" s="59">
        <f t="shared" si="7"/>
        <v>1.0867166268632134</v>
      </c>
      <c r="AO20" s="59">
        <f t="shared" si="8"/>
        <v>1.0896743171565955</v>
      </c>
      <c r="AP20" s="59">
        <f t="shared" si="9"/>
        <v>6.6082345391292596E-2</v>
      </c>
      <c r="AQ20" s="59">
        <f t="shared" si="10"/>
        <v>9.3667346148014627E-2</v>
      </c>
      <c r="AR20" s="59">
        <f t="shared" si="11"/>
        <v>0.10530923747852518</v>
      </c>
      <c r="AS20" s="59">
        <f t="shared" si="12"/>
        <v>0.10956341650800014</v>
      </c>
      <c r="AT20" s="59">
        <f t="shared" si="13"/>
        <v>0.10481363918976407</v>
      </c>
      <c r="AU20" s="59">
        <f t="shared" si="14"/>
        <v>0.11365578804089772</v>
      </c>
      <c r="AV20" s="59" t="e">
        <f t="shared" si="15"/>
        <v>#VALUE!</v>
      </c>
      <c r="AX20" s="60">
        <f t="shared" si="16"/>
        <v>57777</v>
      </c>
      <c r="AY20" s="60">
        <f t="shared" si="17"/>
        <v>57556</v>
      </c>
      <c r="AZ20" s="60">
        <f t="shared" si="18"/>
        <v>61495</v>
      </c>
      <c r="BA20" s="60">
        <f t="shared" si="19"/>
        <v>60382</v>
      </c>
      <c r="BB20" s="60">
        <f t="shared" si="20"/>
        <v>57369</v>
      </c>
      <c r="BC20" s="60">
        <f t="shared" si="21"/>
        <v>60715</v>
      </c>
      <c r="BD20" s="60">
        <f t="shared" si="22"/>
        <v>60519</v>
      </c>
      <c r="BE20" s="60">
        <f t="shared" si="23"/>
        <v>59214</v>
      </c>
      <c r="BF20" s="60">
        <f t="shared" si="24"/>
        <v>59359</v>
      </c>
      <c r="BG20" s="60">
        <f t="shared" si="25"/>
        <v>60536</v>
      </c>
      <c r="BH20" s="60">
        <f t="shared" si="26"/>
        <v>59874</v>
      </c>
      <c r="BI20" s="60">
        <f t="shared" si="27"/>
        <v>61118</v>
      </c>
      <c r="BJ20" s="60">
        <f t="shared" si="28"/>
        <v>63182</v>
      </c>
      <c r="BK20" s="60" t="str">
        <f t="shared" si="29"/>
        <v>NA</v>
      </c>
    </row>
    <row r="21" spans="1:63">
      <c r="A21" s="56" t="s">
        <v>448</v>
      </c>
      <c r="B21" s="56">
        <v>4058753</v>
      </c>
      <c r="C21" s="56" t="s">
        <v>432</v>
      </c>
      <c r="D21" s="56" t="s">
        <v>433</v>
      </c>
      <c r="E21" s="56" t="s">
        <v>292</v>
      </c>
      <c r="F21" s="58" t="s">
        <v>434</v>
      </c>
      <c r="G21" s="58">
        <v>6654</v>
      </c>
      <c r="H21" s="58">
        <v>8773</v>
      </c>
      <c r="I21" s="58">
        <v>6644</v>
      </c>
      <c r="J21" s="58">
        <v>8031</v>
      </c>
      <c r="K21" s="58">
        <v>9099</v>
      </c>
      <c r="L21" s="58">
        <v>7888</v>
      </c>
      <c r="M21" s="58">
        <v>153918</v>
      </c>
      <c r="N21" s="58">
        <v>153250</v>
      </c>
      <c r="O21" s="58">
        <v>154540</v>
      </c>
      <c r="P21" s="58">
        <v>151213</v>
      </c>
      <c r="Q21" s="58">
        <v>152981</v>
      </c>
      <c r="R21" s="58">
        <v>159871</v>
      </c>
      <c r="S21" s="58">
        <v>167611</v>
      </c>
      <c r="T21" s="58" t="s">
        <v>434</v>
      </c>
      <c r="U21" s="58">
        <v>158523</v>
      </c>
      <c r="V21" s="58">
        <v>151082</v>
      </c>
      <c r="W21" s="58">
        <v>133795</v>
      </c>
      <c r="X21" s="58">
        <v>133740</v>
      </c>
      <c r="Y21" s="58">
        <v>140500</v>
      </c>
      <c r="Z21" s="58">
        <v>145760</v>
      </c>
      <c r="AA21" s="58">
        <v>144733</v>
      </c>
      <c r="AB21" s="58">
        <v>144471</v>
      </c>
      <c r="AC21" s="58">
        <v>147297</v>
      </c>
      <c r="AD21" s="58" t="s">
        <v>434</v>
      </c>
      <c r="AE21" s="58" t="s">
        <v>434</v>
      </c>
      <c r="AF21" s="58" t="s">
        <v>434</v>
      </c>
      <c r="AG21" s="58" t="s">
        <v>434</v>
      </c>
      <c r="AH21" s="58" t="s">
        <v>436</v>
      </c>
      <c r="AI21" s="59" t="e">
        <f t="shared" si="2"/>
        <v>#VALUE!</v>
      </c>
      <c r="AJ21" s="59" t="e">
        <f t="shared" si="3"/>
        <v>#VALUE!</v>
      </c>
      <c r="AK21" s="59" t="e">
        <f t="shared" si="4"/>
        <v>#VALUE!</v>
      </c>
      <c r="AL21" s="59" t="e">
        <f t="shared" si="5"/>
        <v>#VALUE!</v>
      </c>
      <c r="AM21" s="59">
        <f t="shared" si="6"/>
        <v>1.0491727597982308</v>
      </c>
      <c r="AN21" s="59">
        <f t="shared" si="7"/>
        <v>1.0607665206165944</v>
      </c>
      <c r="AO21" s="59">
        <f t="shared" si="8"/>
        <v>1.0634616846192644</v>
      </c>
      <c r="AP21" s="59">
        <f t="shared" si="9"/>
        <v>5.4116355653128431E-2</v>
      </c>
      <c r="AQ21" s="59">
        <f t="shared" si="10"/>
        <v>6.4761565836298926E-2</v>
      </c>
      <c r="AR21" s="59">
        <f t="shared" si="11"/>
        <v>6.0049349484073575E-2</v>
      </c>
      <c r="AS21" s="59">
        <f t="shared" si="12"/>
        <v>4.9658058970813559E-2</v>
      </c>
      <c r="AT21" s="59">
        <f t="shared" si="13"/>
        <v>5.8067804238757757E-2</v>
      </c>
      <c r="AU21" s="59">
        <f t="shared" si="14"/>
        <v>4.197498154841884E-2</v>
      </c>
      <c r="AV21" s="59" t="e">
        <f t="shared" si="15"/>
        <v>#VALUE!</v>
      </c>
      <c r="AX21" s="60" t="str">
        <f t="shared" si="16"/>
        <v>NA</v>
      </c>
      <c r="AY21" s="60" t="str">
        <f t="shared" si="17"/>
        <v>NA</v>
      </c>
      <c r="AZ21" s="60" t="str">
        <f t="shared" si="18"/>
        <v>NA</v>
      </c>
      <c r="BA21" s="60" t="str">
        <f t="shared" si="19"/>
        <v>NA</v>
      </c>
      <c r="BB21" s="60">
        <f t="shared" si="20"/>
        <v>147297</v>
      </c>
      <c r="BC21" s="60">
        <f t="shared" si="21"/>
        <v>144471</v>
      </c>
      <c r="BD21" s="60">
        <f t="shared" si="22"/>
        <v>144733</v>
      </c>
      <c r="BE21" s="60">
        <f t="shared" si="23"/>
        <v>145760</v>
      </c>
      <c r="BF21" s="60">
        <f t="shared" si="24"/>
        <v>140500</v>
      </c>
      <c r="BG21" s="60">
        <f t="shared" si="25"/>
        <v>133740</v>
      </c>
      <c r="BH21" s="60">
        <f t="shared" si="26"/>
        <v>133795</v>
      </c>
      <c r="BI21" s="60">
        <f t="shared" si="27"/>
        <v>151082</v>
      </c>
      <c r="BJ21" s="60">
        <f t="shared" si="28"/>
        <v>158523</v>
      </c>
      <c r="BK21" s="60" t="str">
        <f t="shared" si="29"/>
        <v>NA</v>
      </c>
    </row>
    <row r="22" spans="1:63">
      <c r="A22" s="56" t="s">
        <v>449</v>
      </c>
      <c r="B22" s="56">
        <v>4058769</v>
      </c>
      <c r="C22" s="56" t="s">
        <v>432</v>
      </c>
      <c r="D22" s="56" t="s">
        <v>433</v>
      </c>
      <c r="E22" s="56" t="s">
        <v>327</v>
      </c>
      <c r="F22" s="58" t="s">
        <v>434</v>
      </c>
      <c r="G22" s="58">
        <v>6180</v>
      </c>
      <c r="H22" s="58">
        <v>5411</v>
      </c>
      <c r="I22" s="58">
        <v>4591</v>
      </c>
      <c r="J22" s="58">
        <v>4486</v>
      </c>
      <c r="K22" s="58">
        <v>5081</v>
      </c>
      <c r="L22" s="58">
        <v>4528</v>
      </c>
      <c r="M22" s="58">
        <v>72133</v>
      </c>
      <c r="N22" s="58">
        <v>69696</v>
      </c>
      <c r="O22" s="58">
        <v>66596</v>
      </c>
      <c r="P22" s="58" t="s">
        <v>434</v>
      </c>
      <c r="Q22" s="58" t="s">
        <v>434</v>
      </c>
      <c r="R22" s="58" t="s">
        <v>434</v>
      </c>
      <c r="S22" s="58" t="s">
        <v>434</v>
      </c>
      <c r="T22" s="58" t="s">
        <v>434</v>
      </c>
      <c r="U22" s="58">
        <v>72810</v>
      </c>
      <c r="V22" s="58">
        <v>74098</v>
      </c>
      <c r="W22" s="58">
        <v>70121</v>
      </c>
      <c r="X22" s="58">
        <v>69791</v>
      </c>
      <c r="Y22" s="58">
        <v>69380</v>
      </c>
      <c r="Z22" s="58">
        <v>70761</v>
      </c>
      <c r="AA22" s="58">
        <v>66917</v>
      </c>
      <c r="AB22" s="58">
        <v>63892</v>
      </c>
      <c r="AC22" s="58" t="s">
        <v>434</v>
      </c>
      <c r="AD22" s="58" t="s">
        <v>434</v>
      </c>
      <c r="AE22" s="58" t="s">
        <v>434</v>
      </c>
      <c r="AF22" s="58" t="s">
        <v>434</v>
      </c>
      <c r="AG22" s="58" t="s">
        <v>434</v>
      </c>
      <c r="AH22" s="58" t="s">
        <v>436</v>
      </c>
      <c r="AI22" s="59" t="e">
        <f t="shared" si="2"/>
        <v>#VALUE!</v>
      </c>
      <c r="AJ22" s="59" t="e">
        <f t="shared" si="3"/>
        <v>#VALUE!</v>
      </c>
      <c r="AK22" s="59" t="e">
        <f t="shared" si="4"/>
        <v>#VALUE!</v>
      </c>
      <c r="AL22" s="59" t="e">
        <f t="shared" si="5"/>
        <v>#VALUE!</v>
      </c>
      <c r="AM22" s="59" t="e">
        <f t="shared" si="6"/>
        <v>#VALUE!</v>
      </c>
      <c r="AN22" s="59">
        <f t="shared" si="7"/>
        <v>1.0908407938396043</v>
      </c>
      <c r="AO22" s="59">
        <f t="shared" si="8"/>
        <v>1.0779473078589894</v>
      </c>
      <c r="AP22" s="59">
        <f t="shared" si="9"/>
        <v>6.3990051016803037E-2</v>
      </c>
      <c r="AQ22" s="59">
        <f t="shared" si="10"/>
        <v>7.3234361487460362E-2</v>
      </c>
      <c r="AR22" s="59">
        <f t="shared" si="11"/>
        <v>6.4277628920634461E-2</v>
      </c>
      <c r="AS22" s="59">
        <f t="shared" si="12"/>
        <v>6.5472540323155692E-2</v>
      </c>
      <c r="AT22" s="59">
        <f t="shared" si="13"/>
        <v>7.3024912953116139E-2</v>
      </c>
      <c r="AU22" s="59">
        <f t="shared" si="14"/>
        <v>8.4878450762257932E-2</v>
      </c>
      <c r="AV22" s="59" t="e">
        <f t="shared" si="15"/>
        <v>#VALUE!</v>
      </c>
      <c r="AX22" s="60" t="str">
        <f t="shared" si="16"/>
        <v>NA</v>
      </c>
      <c r="AY22" s="60" t="str">
        <f t="shared" si="17"/>
        <v>NA</v>
      </c>
      <c r="AZ22" s="60" t="str">
        <f t="shared" si="18"/>
        <v>NA</v>
      </c>
      <c r="BA22" s="60" t="str">
        <f t="shared" si="19"/>
        <v>NA</v>
      </c>
      <c r="BB22" s="60" t="str">
        <f t="shared" si="20"/>
        <v>NA</v>
      </c>
      <c r="BC22" s="60">
        <f t="shared" si="21"/>
        <v>63892</v>
      </c>
      <c r="BD22" s="60">
        <f t="shared" si="22"/>
        <v>66917</v>
      </c>
      <c r="BE22" s="60">
        <f t="shared" si="23"/>
        <v>70761</v>
      </c>
      <c r="BF22" s="60">
        <f t="shared" si="24"/>
        <v>69380</v>
      </c>
      <c r="BG22" s="60">
        <f t="shared" si="25"/>
        <v>69791</v>
      </c>
      <c r="BH22" s="60">
        <f t="shared" si="26"/>
        <v>70121</v>
      </c>
      <c r="BI22" s="60">
        <f t="shared" si="27"/>
        <v>74098</v>
      </c>
      <c r="BJ22" s="60">
        <f t="shared" si="28"/>
        <v>72810</v>
      </c>
      <c r="BK22" s="60" t="str">
        <f t="shared" si="29"/>
        <v>NA</v>
      </c>
    </row>
    <row r="23" spans="1:63" hidden="1">
      <c r="A23" s="56" t="s">
        <v>450</v>
      </c>
      <c r="B23" s="56">
        <v>4058774</v>
      </c>
      <c r="C23" s="56" t="s">
        <v>432</v>
      </c>
      <c r="D23" s="56" t="s">
        <v>433</v>
      </c>
      <c r="E23" s="56" t="s">
        <v>444</v>
      </c>
      <c r="F23" s="58" t="s">
        <v>434</v>
      </c>
      <c r="G23" s="58" t="s">
        <v>434</v>
      </c>
      <c r="H23" s="58">
        <v>399</v>
      </c>
      <c r="I23" s="58">
        <v>352</v>
      </c>
      <c r="J23" s="58">
        <v>230</v>
      </c>
      <c r="K23" s="58">
        <v>399</v>
      </c>
      <c r="L23" s="58">
        <v>0</v>
      </c>
      <c r="M23" s="58">
        <v>24070</v>
      </c>
      <c r="N23" s="58">
        <v>23079</v>
      </c>
      <c r="O23" s="58">
        <v>21619</v>
      </c>
      <c r="P23" s="58" t="s">
        <v>434</v>
      </c>
      <c r="Q23" s="58" t="s">
        <v>434</v>
      </c>
      <c r="R23" s="58" t="s">
        <v>434</v>
      </c>
      <c r="S23" s="58" t="s">
        <v>434</v>
      </c>
      <c r="T23" s="58" t="s">
        <v>434</v>
      </c>
      <c r="U23" s="58">
        <v>25452</v>
      </c>
      <c r="V23" s="58">
        <v>25335</v>
      </c>
      <c r="W23" s="58">
        <v>25623</v>
      </c>
      <c r="X23" s="58">
        <v>25087</v>
      </c>
      <c r="Y23" s="58">
        <v>24814</v>
      </c>
      <c r="Z23" s="58">
        <v>24140</v>
      </c>
      <c r="AA23" s="58">
        <v>22633</v>
      </c>
      <c r="AB23" s="58">
        <v>21779</v>
      </c>
      <c r="AC23" s="58" t="s">
        <v>434</v>
      </c>
      <c r="AD23" s="58" t="s">
        <v>434</v>
      </c>
      <c r="AE23" s="58" t="s">
        <v>434</v>
      </c>
      <c r="AF23" s="58" t="s">
        <v>434</v>
      </c>
      <c r="AG23" s="58" t="s">
        <v>434</v>
      </c>
      <c r="AH23" s="58"/>
      <c r="AI23" s="59" t="e">
        <f t="shared" si="2"/>
        <v>#VALUE!</v>
      </c>
      <c r="AJ23" s="59" t="e">
        <f t="shared" si="3"/>
        <v>#VALUE!</v>
      </c>
      <c r="AK23" s="59" t="e">
        <f t="shared" si="4"/>
        <v>#VALUE!</v>
      </c>
      <c r="AL23" s="59" t="e">
        <f t="shared" si="5"/>
        <v>#VALUE!</v>
      </c>
      <c r="AM23" s="59" t="e">
        <f t="shared" si="6"/>
        <v>#VALUE!</v>
      </c>
      <c r="AN23" s="59">
        <f t="shared" si="7"/>
        <v>1.0596905275724322</v>
      </c>
      <c r="AO23" s="59">
        <f t="shared" si="8"/>
        <v>1.0634913621702824</v>
      </c>
      <c r="AP23" s="59">
        <f t="shared" si="9"/>
        <v>0</v>
      </c>
      <c r="AQ23" s="59">
        <f t="shared" si="10"/>
        <v>1.6079632465543645E-2</v>
      </c>
      <c r="AR23" s="59">
        <f t="shared" si="11"/>
        <v>9.1680950292980425E-3</v>
      </c>
      <c r="AS23" s="59">
        <f t="shared" si="12"/>
        <v>1.3737657573274012E-2</v>
      </c>
      <c r="AT23" s="59">
        <f t="shared" si="13"/>
        <v>1.5748963883955004E-2</v>
      </c>
      <c r="AU23" s="59" t="e">
        <f t="shared" si="14"/>
        <v>#VALUE!</v>
      </c>
      <c r="AV23" s="59" t="e">
        <f t="shared" si="15"/>
        <v>#VALUE!</v>
      </c>
      <c r="AX23" s="60" t="str">
        <f t="shared" si="16"/>
        <v>NA</v>
      </c>
      <c r="AY23" s="60" t="str">
        <f t="shared" si="17"/>
        <v>NA</v>
      </c>
      <c r="AZ23" s="60" t="str">
        <f t="shared" si="18"/>
        <v>NA</v>
      </c>
      <c r="BA23" s="60" t="str">
        <f t="shared" si="19"/>
        <v>NA</v>
      </c>
      <c r="BB23" s="60" t="str">
        <f t="shared" si="20"/>
        <v>NA</v>
      </c>
      <c r="BC23" s="60">
        <f t="shared" si="21"/>
        <v>21779</v>
      </c>
      <c r="BD23" s="60">
        <f t="shared" si="22"/>
        <v>22633</v>
      </c>
      <c r="BE23" s="60">
        <f t="shared" si="23"/>
        <v>24140</v>
      </c>
      <c r="BF23" s="60">
        <f t="shared" si="24"/>
        <v>24814</v>
      </c>
      <c r="BG23" s="60">
        <f t="shared" si="25"/>
        <v>25087</v>
      </c>
      <c r="BH23" s="60">
        <f t="shared" si="26"/>
        <v>25623</v>
      </c>
      <c r="BI23" s="60">
        <f t="shared" si="27"/>
        <v>25335</v>
      </c>
      <c r="BJ23" s="60">
        <f t="shared" si="28"/>
        <v>25452</v>
      </c>
      <c r="BK23" s="60" t="str">
        <f t="shared" si="29"/>
        <v>NA</v>
      </c>
    </row>
    <row r="24" spans="1:63">
      <c r="A24" s="56" t="s">
        <v>451</v>
      </c>
      <c r="B24" s="56">
        <v>4058807</v>
      </c>
      <c r="C24" s="56" t="s">
        <v>432</v>
      </c>
      <c r="D24" s="56" t="s">
        <v>433</v>
      </c>
      <c r="E24" s="56" t="s">
        <v>246</v>
      </c>
      <c r="F24" s="58" t="s">
        <v>434</v>
      </c>
      <c r="G24" s="58" t="s">
        <v>434</v>
      </c>
      <c r="H24" s="58">
        <v>875</v>
      </c>
      <c r="I24" s="58">
        <v>2905</v>
      </c>
      <c r="J24" s="58">
        <v>5476</v>
      </c>
      <c r="K24" s="58">
        <v>4253</v>
      </c>
      <c r="L24" s="58">
        <v>3326</v>
      </c>
      <c r="M24" s="58">
        <v>69333</v>
      </c>
      <c r="N24" s="58">
        <v>71556</v>
      </c>
      <c r="O24" s="58">
        <v>69062</v>
      </c>
      <c r="P24" s="58" t="s">
        <v>434</v>
      </c>
      <c r="Q24" s="58" t="s">
        <v>434</v>
      </c>
      <c r="R24" s="58" t="s">
        <v>434</v>
      </c>
      <c r="S24" s="58" t="s">
        <v>434</v>
      </c>
      <c r="T24" s="58" t="s">
        <v>434</v>
      </c>
      <c r="U24" s="58">
        <v>66046</v>
      </c>
      <c r="V24" s="58">
        <v>66095</v>
      </c>
      <c r="W24" s="58">
        <v>65040</v>
      </c>
      <c r="X24" s="58">
        <v>65203</v>
      </c>
      <c r="Y24" s="58">
        <v>65842</v>
      </c>
      <c r="Z24" s="58">
        <v>65202</v>
      </c>
      <c r="AA24" s="58">
        <v>63300</v>
      </c>
      <c r="AB24" s="58">
        <v>70501</v>
      </c>
      <c r="AC24" s="58" t="s">
        <v>434</v>
      </c>
      <c r="AD24" s="58" t="s">
        <v>434</v>
      </c>
      <c r="AE24" s="58" t="s">
        <v>434</v>
      </c>
      <c r="AF24" s="58" t="s">
        <v>434</v>
      </c>
      <c r="AG24" s="58" t="s">
        <v>434</v>
      </c>
      <c r="AH24" s="58" t="s">
        <v>436</v>
      </c>
      <c r="AI24" s="59" t="e">
        <f t="shared" si="2"/>
        <v>#VALUE!</v>
      </c>
      <c r="AJ24" s="59" t="e">
        <f t="shared" si="3"/>
        <v>#VALUE!</v>
      </c>
      <c r="AK24" s="59" t="e">
        <f t="shared" si="4"/>
        <v>#VALUE!</v>
      </c>
      <c r="AL24" s="59" t="e">
        <f t="shared" si="5"/>
        <v>#VALUE!</v>
      </c>
      <c r="AM24" s="59" t="e">
        <f t="shared" si="6"/>
        <v>#VALUE!</v>
      </c>
      <c r="AN24" s="59">
        <f t="shared" si="7"/>
        <v>1.0149643267471384</v>
      </c>
      <c r="AO24" s="59">
        <f t="shared" si="8"/>
        <v>1.0953080568720379</v>
      </c>
      <c r="AP24" s="59">
        <f t="shared" si="9"/>
        <v>5.1010705193092233E-2</v>
      </c>
      <c r="AQ24" s="59">
        <f t="shared" si="10"/>
        <v>6.4594028127942654E-2</v>
      </c>
      <c r="AR24" s="59">
        <f t="shared" si="11"/>
        <v>8.3983865773047256E-2</v>
      </c>
      <c r="AS24" s="59">
        <f t="shared" si="12"/>
        <v>4.4664821648216481E-2</v>
      </c>
      <c r="AT24" s="59">
        <f t="shared" si="13"/>
        <v>1.3238520311672592E-2</v>
      </c>
      <c r="AU24" s="59" t="e">
        <f t="shared" si="14"/>
        <v>#VALUE!</v>
      </c>
      <c r="AV24" s="59" t="e">
        <f t="shared" si="15"/>
        <v>#VALUE!</v>
      </c>
      <c r="AX24" s="60" t="str">
        <f t="shared" si="16"/>
        <v>NA</v>
      </c>
      <c r="AY24" s="60" t="str">
        <f t="shared" si="17"/>
        <v>NA</v>
      </c>
      <c r="AZ24" s="60" t="str">
        <f t="shared" si="18"/>
        <v>NA</v>
      </c>
      <c r="BA24" s="60" t="str">
        <f t="shared" si="19"/>
        <v>NA</v>
      </c>
      <c r="BB24" s="60" t="str">
        <f t="shared" si="20"/>
        <v>NA</v>
      </c>
      <c r="BC24" s="60">
        <f t="shared" si="21"/>
        <v>70501</v>
      </c>
      <c r="BD24" s="60">
        <f t="shared" si="22"/>
        <v>63300</v>
      </c>
      <c r="BE24" s="60">
        <f t="shared" si="23"/>
        <v>65202</v>
      </c>
      <c r="BF24" s="60">
        <f t="shared" si="24"/>
        <v>65842</v>
      </c>
      <c r="BG24" s="60">
        <f t="shared" si="25"/>
        <v>65203</v>
      </c>
      <c r="BH24" s="60">
        <f t="shared" si="26"/>
        <v>65040</v>
      </c>
      <c r="BI24" s="60">
        <f t="shared" si="27"/>
        <v>66095</v>
      </c>
      <c r="BJ24" s="60">
        <f t="shared" si="28"/>
        <v>66046</v>
      </c>
      <c r="BK24" s="60" t="str">
        <f t="shared" si="29"/>
        <v>NA</v>
      </c>
    </row>
    <row r="25" spans="1:63" hidden="1">
      <c r="A25" s="56" t="s">
        <v>20</v>
      </c>
      <c r="B25" s="56">
        <v>4058810</v>
      </c>
      <c r="C25" s="56" t="s">
        <v>432</v>
      </c>
      <c r="D25" s="56" t="s">
        <v>433</v>
      </c>
      <c r="E25" s="56" t="s">
        <v>292</v>
      </c>
      <c r="F25" s="58" t="s">
        <v>434</v>
      </c>
      <c r="G25" s="58">
        <v>0</v>
      </c>
      <c r="H25" s="58">
        <v>0</v>
      </c>
      <c r="I25" s="58">
        <v>0</v>
      </c>
      <c r="J25" s="58">
        <v>0</v>
      </c>
      <c r="K25" s="58">
        <v>0</v>
      </c>
      <c r="L25" s="58">
        <v>0</v>
      </c>
      <c r="M25" s="58">
        <v>96510617</v>
      </c>
      <c r="N25" s="58">
        <v>87166146</v>
      </c>
      <c r="O25" s="58">
        <v>88913553</v>
      </c>
      <c r="P25" s="58">
        <v>90335110</v>
      </c>
      <c r="Q25" s="58">
        <v>101638679</v>
      </c>
      <c r="R25" s="58">
        <v>69781840</v>
      </c>
      <c r="S25" s="58">
        <v>99569457</v>
      </c>
      <c r="T25" s="58" t="s">
        <v>434</v>
      </c>
      <c r="U25" s="58">
        <v>7745545</v>
      </c>
      <c r="V25" s="58">
        <v>7839389</v>
      </c>
      <c r="W25" s="58">
        <v>7103943</v>
      </c>
      <c r="X25" s="58">
        <v>4336348</v>
      </c>
      <c r="Y25" s="58">
        <v>950047</v>
      </c>
      <c r="Z25" s="58">
        <v>859383</v>
      </c>
      <c r="AA25" s="58">
        <v>3294576</v>
      </c>
      <c r="AB25" s="58">
        <v>4253848</v>
      </c>
      <c r="AC25" s="58">
        <v>4024286</v>
      </c>
      <c r="AD25" s="58">
        <v>1990044</v>
      </c>
      <c r="AE25" s="58">
        <v>1253735</v>
      </c>
      <c r="AF25" s="58">
        <v>3510285</v>
      </c>
      <c r="AG25" s="58">
        <v>18481190</v>
      </c>
      <c r="AH25" s="58"/>
      <c r="AI25" s="59">
        <f t="shared" si="2"/>
        <v>5.3876107003932105</v>
      </c>
      <c r="AJ25" s="59">
        <f t="shared" si="3"/>
        <v>19.879251969569424</v>
      </c>
      <c r="AK25" s="59">
        <f t="shared" si="4"/>
        <v>81.068709894834242</v>
      </c>
      <c r="AL25" s="59">
        <f t="shared" si="5"/>
        <v>45.393523962284249</v>
      </c>
      <c r="AM25" s="59">
        <f t="shared" si="6"/>
        <v>22.094243053301877</v>
      </c>
      <c r="AN25" s="59">
        <f t="shared" si="7"/>
        <v>20.49112850294604</v>
      </c>
      <c r="AO25" s="59">
        <f t="shared" si="8"/>
        <v>29.293789853383259</v>
      </c>
      <c r="AP25" s="59">
        <f t="shared" si="9"/>
        <v>0</v>
      </c>
      <c r="AQ25" s="59">
        <f t="shared" si="10"/>
        <v>0</v>
      </c>
      <c r="AR25" s="59">
        <f t="shared" si="11"/>
        <v>0</v>
      </c>
      <c r="AS25" s="59">
        <f t="shared" si="12"/>
        <v>0</v>
      </c>
      <c r="AT25" s="59">
        <f t="shared" si="13"/>
        <v>0</v>
      </c>
      <c r="AU25" s="59">
        <f t="shared" si="14"/>
        <v>0</v>
      </c>
      <c r="AV25" s="59" t="e">
        <f t="shared" si="15"/>
        <v>#VALUE!</v>
      </c>
      <c r="AX25" s="60">
        <f t="shared" si="16"/>
        <v>18481190</v>
      </c>
      <c r="AY25" s="60">
        <f t="shared" si="17"/>
        <v>3510285</v>
      </c>
      <c r="AZ25" s="60">
        <f t="shared" si="18"/>
        <v>1253735</v>
      </c>
      <c r="BA25" s="60">
        <f t="shared" si="19"/>
        <v>1990044</v>
      </c>
      <c r="BB25" s="60">
        <f t="shared" si="20"/>
        <v>4024286</v>
      </c>
      <c r="BC25" s="60">
        <f t="shared" si="21"/>
        <v>4253848</v>
      </c>
      <c r="BD25" s="60">
        <f t="shared" si="22"/>
        <v>3294576</v>
      </c>
      <c r="BE25" s="60">
        <f t="shared" si="23"/>
        <v>859383</v>
      </c>
      <c r="BF25" s="60">
        <f t="shared" si="24"/>
        <v>950047</v>
      </c>
      <c r="BG25" s="60">
        <f t="shared" si="25"/>
        <v>4336348</v>
      </c>
      <c r="BH25" s="60">
        <f t="shared" si="26"/>
        <v>7103943</v>
      </c>
      <c r="BI25" s="60">
        <f t="shared" si="27"/>
        <v>7839389</v>
      </c>
      <c r="BJ25" s="60">
        <f t="shared" si="28"/>
        <v>7745545</v>
      </c>
      <c r="BK25" s="60" t="str">
        <f t="shared" si="29"/>
        <v>NA</v>
      </c>
    </row>
    <row r="26" spans="1:63" hidden="1">
      <c r="A26" s="56" t="s">
        <v>452</v>
      </c>
      <c r="B26" s="56">
        <v>4058828</v>
      </c>
      <c r="C26" s="56" t="s">
        <v>432</v>
      </c>
      <c r="D26" s="56" t="s">
        <v>433</v>
      </c>
      <c r="E26" s="56" t="s">
        <v>444</v>
      </c>
      <c r="F26" s="58" t="s">
        <v>434</v>
      </c>
      <c r="G26" s="58">
        <v>12075</v>
      </c>
      <c r="H26" s="58">
        <v>11784</v>
      </c>
      <c r="I26" s="58">
        <v>12412</v>
      </c>
      <c r="J26" s="58">
        <v>12520</v>
      </c>
      <c r="K26" s="58">
        <v>17760</v>
      </c>
      <c r="L26" s="58">
        <v>12487</v>
      </c>
      <c r="M26" s="58">
        <v>310101</v>
      </c>
      <c r="N26" s="58">
        <v>298612</v>
      </c>
      <c r="O26" s="58">
        <v>299459</v>
      </c>
      <c r="P26" s="58">
        <v>297144</v>
      </c>
      <c r="Q26" s="58">
        <v>296377</v>
      </c>
      <c r="R26" s="58">
        <v>288177</v>
      </c>
      <c r="S26" s="58">
        <v>292237</v>
      </c>
      <c r="T26" s="58" t="s">
        <v>434</v>
      </c>
      <c r="U26" s="58">
        <v>293765</v>
      </c>
      <c r="V26" s="58">
        <v>284715</v>
      </c>
      <c r="W26" s="58">
        <v>283856</v>
      </c>
      <c r="X26" s="58">
        <v>288877</v>
      </c>
      <c r="Y26" s="58">
        <v>298429</v>
      </c>
      <c r="Z26" s="58">
        <v>307068</v>
      </c>
      <c r="AA26" s="58">
        <v>296832</v>
      </c>
      <c r="AB26" s="58">
        <v>285630</v>
      </c>
      <c r="AC26" s="58">
        <v>284612</v>
      </c>
      <c r="AD26" s="58">
        <v>281328</v>
      </c>
      <c r="AE26" s="58">
        <v>279337</v>
      </c>
      <c r="AF26" s="58">
        <v>284033</v>
      </c>
      <c r="AG26" s="58">
        <v>292237</v>
      </c>
      <c r="AH26" s="58"/>
      <c r="AI26" s="59">
        <f t="shared" si="2"/>
        <v>1</v>
      </c>
      <c r="AJ26" s="59">
        <f t="shared" si="3"/>
        <v>1.0145898539958385</v>
      </c>
      <c r="AK26" s="59">
        <f t="shared" si="4"/>
        <v>1.0610015858980371</v>
      </c>
      <c r="AL26" s="59">
        <f t="shared" si="5"/>
        <v>1.0562190752431326</v>
      </c>
      <c r="AM26" s="59">
        <f t="shared" si="6"/>
        <v>1.0521657554846597</v>
      </c>
      <c r="AN26" s="59">
        <f t="shared" si="7"/>
        <v>1.0454504078703217</v>
      </c>
      <c r="AO26" s="59">
        <f t="shared" si="8"/>
        <v>1.044702053686934</v>
      </c>
      <c r="AP26" s="59">
        <f t="shared" si="9"/>
        <v>4.066525981215887E-2</v>
      </c>
      <c r="AQ26" s="59">
        <f t="shared" si="10"/>
        <v>5.9511642635266683E-2</v>
      </c>
      <c r="AR26" s="59">
        <f t="shared" si="11"/>
        <v>4.3340245156242969E-2</v>
      </c>
      <c r="AS26" s="59">
        <f t="shared" si="12"/>
        <v>4.3726396482723633E-2</v>
      </c>
      <c r="AT26" s="59">
        <f t="shared" si="13"/>
        <v>4.1388757178230866E-2</v>
      </c>
      <c r="AU26" s="59">
        <f t="shared" si="14"/>
        <v>4.1104284036559836E-2</v>
      </c>
      <c r="AV26" s="59" t="e">
        <f t="shared" si="15"/>
        <v>#VALUE!</v>
      </c>
      <c r="AX26" s="60">
        <f t="shared" si="16"/>
        <v>292237</v>
      </c>
      <c r="AY26" s="60">
        <f t="shared" si="17"/>
        <v>284033</v>
      </c>
      <c r="AZ26" s="60">
        <f t="shared" si="18"/>
        <v>279337</v>
      </c>
      <c r="BA26" s="60">
        <f t="shared" si="19"/>
        <v>281328</v>
      </c>
      <c r="BB26" s="60">
        <f t="shared" si="20"/>
        <v>284612</v>
      </c>
      <c r="BC26" s="60">
        <f t="shared" si="21"/>
        <v>285630</v>
      </c>
      <c r="BD26" s="60">
        <f t="shared" si="22"/>
        <v>296832</v>
      </c>
      <c r="BE26" s="60">
        <f t="shared" si="23"/>
        <v>307068</v>
      </c>
      <c r="BF26" s="60">
        <f t="shared" si="24"/>
        <v>298429</v>
      </c>
      <c r="BG26" s="60">
        <f t="shared" si="25"/>
        <v>288877</v>
      </c>
      <c r="BH26" s="60">
        <f t="shared" si="26"/>
        <v>283856</v>
      </c>
      <c r="BI26" s="60">
        <f t="shared" si="27"/>
        <v>284715</v>
      </c>
      <c r="BJ26" s="60">
        <f t="shared" si="28"/>
        <v>293765</v>
      </c>
      <c r="BK26" s="60" t="str">
        <f t="shared" si="29"/>
        <v>NA</v>
      </c>
    </row>
    <row r="27" spans="1:63" hidden="1">
      <c r="A27" s="56" t="s">
        <v>453</v>
      </c>
      <c r="B27" s="56">
        <v>4058870</v>
      </c>
      <c r="C27" s="56" t="s">
        <v>432</v>
      </c>
      <c r="D27" s="56" t="s">
        <v>433</v>
      </c>
      <c r="E27" s="56" t="s">
        <v>444</v>
      </c>
      <c r="F27" s="58" t="s">
        <v>434</v>
      </c>
      <c r="G27" s="58">
        <v>7659</v>
      </c>
      <c r="H27" s="58">
        <v>5528</v>
      </c>
      <c r="I27" s="58">
        <v>6043</v>
      </c>
      <c r="J27" s="58">
        <v>4872</v>
      </c>
      <c r="K27" s="58">
        <v>5676</v>
      </c>
      <c r="L27" s="58">
        <v>5050</v>
      </c>
      <c r="M27" s="58">
        <v>155375</v>
      </c>
      <c r="N27" s="58">
        <v>150857</v>
      </c>
      <c r="O27" s="58">
        <v>150609</v>
      </c>
      <c r="P27" s="58" t="s">
        <v>434</v>
      </c>
      <c r="Q27" s="58" t="s">
        <v>434</v>
      </c>
      <c r="R27" s="58">
        <v>146088</v>
      </c>
      <c r="S27" s="58" t="s">
        <v>434</v>
      </c>
      <c r="T27" s="58" t="s">
        <v>434</v>
      </c>
      <c r="U27" s="58">
        <v>150835</v>
      </c>
      <c r="V27" s="58">
        <v>146713</v>
      </c>
      <c r="W27" s="58">
        <v>143215</v>
      </c>
      <c r="X27" s="58">
        <v>136385</v>
      </c>
      <c r="Y27" s="58">
        <v>146107</v>
      </c>
      <c r="Z27" s="58">
        <v>147994</v>
      </c>
      <c r="AA27" s="58">
        <v>142499</v>
      </c>
      <c r="AB27" s="58">
        <v>137863</v>
      </c>
      <c r="AC27" s="58" t="s">
        <v>434</v>
      </c>
      <c r="AD27" s="58" t="s">
        <v>434</v>
      </c>
      <c r="AE27" s="58" t="s">
        <v>434</v>
      </c>
      <c r="AF27" s="58">
        <v>137440</v>
      </c>
      <c r="AG27" s="58" t="s">
        <v>434</v>
      </c>
      <c r="AH27" s="58"/>
      <c r="AI27" s="59" t="e">
        <f t="shared" si="2"/>
        <v>#VALUE!</v>
      </c>
      <c r="AJ27" s="59">
        <f t="shared" si="3"/>
        <v>1.0629220023282888</v>
      </c>
      <c r="AK27" s="59" t="e">
        <f t="shared" si="4"/>
        <v>#VALUE!</v>
      </c>
      <c r="AL27" s="59" t="e">
        <f t="shared" si="5"/>
        <v>#VALUE!</v>
      </c>
      <c r="AM27" s="59" t="e">
        <f t="shared" si="6"/>
        <v>#VALUE!</v>
      </c>
      <c r="AN27" s="59">
        <f t="shared" si="7"/>
        <v>1.0942529902874594</v>
      </c>
      <c r="AO27" s="59">
        <f t="shared" si="8"/>
        <v>1.0903585288317812</v>
      </c>
      <c r="AP27" s="59">
        <f t="shared" si="9"/>
        <v>3.4123004986688653E-2</v>
      </c>
      <c r="AQ27" s="59">
        <f t="shared" si="10"/>
        <v>3.8848241357361389E-2</v>
      </c>
      <c r="AR27" s="59">
        <f t="shared" si="11"/>
        <v>3.5722403490119882E-2</v>
      </c>
      <c r="AS27" s="59">
        <f t="shared" si="12"/>
        <v>4.2195300771567225E-2</v>
      </c>
      <c r="AT27" s="59">
        <f t="shared" si="13"/>
        <v>3.7679005950392946E-2</v>
      </c>
      <c r="AU27" s="59">
        <f t="shared" si="14"/>
        <v>5.0777339476911855E-2</v>
      </c>
      <c r="AV27" s="59" t="e">
        <f t="shared" si="15"/>
        <v>#VALUE!</v>
      </c>
      <c r="AX27" s="60" t="str">
        <f t="shared" si="16"/>
        <v>NA</v>
      </c>
      <c r="AY27" s="60">
        <f t="shared" si="17"/>
        <v>137440</v>
      </c>
      <c r="AZ27" s="60" t="str">
        <f t="shared" si="18"/>
        <v>NA</v>
      </c>
      <c r="BA27" s="60" t="str">
        <f t="shared" si="19"/>
        <v>NA</v>
      </c>
      <c r="BB27" s="60" t="str">
        <f t="shared" si="20"/>
        <v>NA</v>
      </c>
      <c r="BC27" s="60">
        <f t="shared" si="21"/>
        <v>137863</v>
      </c>
      <c r="BD27" s="60">
        <f t="shared" si="22"/>
        <v>142499</v>
      </c>
      <c r="BE27" s="60">
        <f t="shared" si="23"/>
        <v>147994</v>
      </c>
      <c r="BF27" s="60">
        <f t="shared" si="24"/>
        <v>146107</v>
      </c>
      <c r="BG27" s="60">
        <f t="shared" si="25"/>
        <v>136385</v>
      </c>
      <c r="BH27" s="60">
        <f t="shared" si="26"/>
        <v>143215</v>
      </c>
      <c r="BI27" s="60">
        <f t="shared" si="27"/>
        <v>146713</v>
      </c>
      <c r="BJ27" s="60">
        <f t="shared" si="28"/>
        <v>150835</v>
      </c>
      <c r="BK27" s="60" t="str">
        <f t="shared" si="29"/>
        <v>NA</v>
      </c>
    </row>
    <row r="28" spans="1:63">
      <c r="A28" s="56" t="s">
        <v>454</v>
      </c>
      <c r="B28" s="56">
        <v>4058927</v>
      </c>
      <c r="C28" s="56" t="s">
        <v>432</v>
      </c>
      <c r="D28" s="56" t="s">
        <v>433</v>
      </c>
      <c r="E28" s="56" t="s">
        <v>246</v>
      </c>
      <c r="F28" s="58" t="s">
        <v>434</v>
      </c>
      <c r="G28" s="58">
        <v>0</v>
      </c>
      <c r="H28" s="58">
        <v>6548</v>
      </c>
      <c r="I28" s="58">
        <v>6532</v>
      </c>
      <c r="J28" s="58">
        <v>6548</v>
      </c>
      <c r="K28" s="58">
        <v>7138</v>
      </c>
      <c r="L28" s="58">
        <v>4151</v>
      </c>
      <c r="M28" s="58">
        <v>115400</v>
      </c>
      <c r="N28" s="58">
        <v>111043</v>
      </c>
      <c r="O28" s="58">
        <v>116907</v>
      </c>
      <c r="P28" s="58" t="s">
        <v>434</v>
      </c>
      <c r="Q28" s="58" t="s">
        <v>434</v>
      </c>
      <c r="R28" s="58" t="s">
        <v>434</v>
      </c>
      <c r="S28" s="58" t="s">
        <v>434</v>
      </c>
      <c r="T28" s="58" t="s">
        <v>434</v>
      </c>
      <c r="U28" s="58">
        <v>110799</v>
      </c>
      <c r="V28" s="58">
        <v>113852</v>
      </c>
      <c r="W28" s="58">
        <v>113536</v>
      </c>
      <c r="X28" s="58">
        <v>113418</v>
      </c>
      <c r="Y28" s="58">
        <v>116281</v>
      </c>
      <c r="Z28" s="58">
        <v>104042</v>
      </c>
      <c r="AA28" s="58">
        <v>101768</v>
      </c>
      <c r="AB28" s="58">
        <v>97698</v>
      </c>
      <c r="AC28" s="58" t="s">
        <v>434</v>
      </c>
      <c r="AD28" s="58" t="s">
        <v>434</v>
      </c>
      <c r="AE28" s="58" t="s">
        <v>434</v>
      </c>
      <c r="AF28" s="58" t="s">
        <v>434</v>
      </c>
      <c r="AG28" s="58" t="s">
        <v>434</v>
      </c>
      <c r="AH28" s="58" t="s">
        <v>436</v>
      </c>
      <c r="AI28" s="59" t="e">
        <f t="shared" si="2"/>
        <v>#VALUE!</v>
      </c>
      <c r="AJ28" s="59" t="e">
        <f t="shared" si="3"/>
        <v>#VALUE!</v>
      </c>
      <c r="AK28" s="59" t="e">
        <f t="shared" si="4"/>
        <v>#VALUE!</v>
      </c>
      <c r="AL28" s="59" t="e">
        <f t="shared" si="5"/>
        <v>#VALUE!</v>
      </c>
      <c r="AM28" s="59" t="e">
        <f t="shared" si="6"/>
        <v>#VALUE!</v>
      </c>
      <c r="AN28" s="59">
        <f t="shared" si="7"/>
        <v>1.1365944031607607</v>
      </c>
      <c r="AO28" s="59">
        <f t="shared" si="8"/>
        <v>1.1339517333542961</v>
      </c>
      <c r="AP28" s="59">
        <f t="shared" si="9"/>
        <v>3.9897349147459682E-2</v>
      </c>
      <c r="AQ28" s="59">
        <f t="shared" si="10"/>
        <v>6.1385780996035463E-2</v>
      </c>
      <c r="AR28" s="59">
        <f t="shared" si="11"/>
        <v>5.773334038688744E-2</v>
      </c>
      <c r="AS28" s="59">
        <f t="shared" si="12"/>
        <v>5.7532412626832015E-2</v>
      </c>
      <c r="AT28" s="59">
        <f t="shared" si="13"/>
        <v>5.7513262832449147E-2</v>
      </c>
      <c r="AU28" s="59">
        <f t="shared" si="14"/>
        <v>0</v>
      </c>
      <c r="AV28" s="59" t="e">
        <f t="shared" si="15"/>
        <v>#VALUE!</v>
      </c>
      <c r="AX28" s="60" t="str">
        <f t="shared" si="16"/>
        <v>NA</v>
      </c>
      <c r="AY28" s="60" t="str">
        <f t="shared" si="17"/>
        <v>NA</v>
      </c>
      <c r="AZ28" s="60" t="str">
        <f t="shared" si="18"/>
        <v>NA</v>
      </c>
      <c r="BA28" s="60" t="str">
        <f t="shared" si="19"/>
        <v>NA</v>
      </c>
      <c r="BB28" s="60" t="str">
        <f t="shared" si="20"/>
        <v>NA</v>
      </c>
      <c r="BC28" s="60">
        <f t="shared" si="21"/>
        <v>97698</v>
      </c>
      <c r="BD28" s="60">
        <f t="shared" si="22"/>
        <v>101768</v>
      </c>
      <c r="BE28" s="60">
        <f t="shared" si="23"/>
        <v>104042</v>
      </c>
      <c r="BF28" s="60">
        <f t="shared" si="24"/>
        <v>116281</v>
      </c>
      <c r="BG28" s="60">
        <f t="shared" si="25"/>
        <v>113418</v>
      </c>
      <c r="BH28" s="60">
        <f t="shared" si="26"/>
        <v>113536</v>
      </c>
      <c r="BI28" s="60">
        <f t="shared" si="27"/>
        <v>113852</v>
      </c>
      <c r="BJ28" s="60">
        <f t="shared" si="28"/>
        <v>110799</v>
      </c>
      <c r="BK28" s="60" t="str">
        <f t="shared" si="29"/>
        <v>NA</v>
      </c>
    </row>
    <row r="29" spans="1:63">
      <c r="A29" s="56" t="s">
        <v>455</v>
      </c>
      <c r="B29" s="56">
        <v>4059006</v>
      </c>
      <c r="C29" s="56" t="s">
        <v>432</v>
      </c>
      <c r="D29" s="56" t="s">
        <v>433</v>
      </c>
      <c r="E29" s="56" t="s">
        <v>292</v>
      </c>
      <c r="F29" s="58" t="s">
        <v>434</v>
      </c>
      <c r="G29" s="58">
        <v>7063</v>
      </c>
      <c r="H29" s="58">
        <v>7137</v>
      </c>
      <c r="I29" s="58">
        <v>5390</v>
      </c>
      <c r="J29" s="58">
        <v>7218</v>
      </c>
      <c r="K29" s="58">
        <v>6016</v>
      </c>
      <c r="L29" s="58">
        <v>8366</v>
      </c>
      <c r="M29" s="58">
        <v>165491</v>
      </c>
      <c r="N29" s="58">
        <v>159548</v>
      </c>
      <c r="O29" s="58">
        <v>156239</v>
      </c>
      <c r="P29" s="58" t="s">
        <v>434</v>
      </c>
      <c r="Q29" s="58" t="s">
        <v>434</v>
      </c>
      <c r="R29" s="58" t="s">
        <v>434</v>
      </c>
      <c r="S29" s="58" t="s">
        <v>434</v>
      </c>
      <c r="T29" s="58" t="s">
        <v>434</v>
      </c>
      <c r="U29" s="58">
        <v>168684</v>
      </c>
      <c r="V29" s="58">
        <v>169665</v>
      </c>
      <c r="W29" s="58">
        <v>164988</v>
      </c>
      <c r="X29" s="58">
        <v>169421</v>
      </c>
      <c r="Y29" s="58">
        <v>169995</v>
      </c>
      <c r="Z29" s="58">
        <v>162549</v>
      </c>
      <c r="AA29" s="58">
        <v>158730</v>
      </c>
      <c r="AB29" s="58">
        <v>154206</v>
      </c>
      <c r="AC29" s="58" t="s">
        <v>434</v>
      </c>
      <c r="AD29" s="58" t="s">
        <v>434</v>
      </c>
      <c r="AE29" s="58" t="s">
        <v>434</v>
      </c>
      <c r="AF29" s="58" t="s">
        <v>434</v>
      </c>
      <c r="AG29" s="58" t="s">
        <v>434</v>
      </c>
      <c r="AH29" s="58" t="s">
        <v>436</v>
      </c>
      <c r="AI29" s="59" t="e">
        <f t="shared" si="2"/>
        <v>#VALUE!</v>
      </c>
      <c r="AJ29" s="59" t="e">
        <f t="shared" si="3"/>
        <v>#VALUE!</v>
      </c>
      <c r="AK29" s="59" t="e">
        <f t="shared" si="4"/>
        <v>#VALUE!</v>
      </c>
      <c r="AL29" s="59" t="e">
        <f t="shared" si="5"/>
        <v>#VALUE!</v>
      </c>
      <c r="AM29" s="59" t="e">
        <f t="shared" si="6"/>
        <v>#VALUE!</v>
      </c>
      <c r="AN29" s="59">
        <f t="shared" si="7"/>
        <v>1.0346419724264944</v>
      </c>
      <c r="AO29" s="59">
        <f t="shared" si="8"/>
        <v>1.0425943425943427</v>
      </c>
      <c r="AP29" s="59">
        <f t="shared" si="9"/>
        <v>5.1467557474976777E-2</v>
      </c>
      <c r="AQ29" s="59">
        <f t="shared" si="10"/>
        <v>3.5389276155181032E-2</v>
      </c>
      <c r="AR29" s="59">
        <f t="shared" si="11"/>
        <v>4.2603927494230351E-2</v>
      </c>
      <c r="AS29" s="59">
        <f t="shared" si="12"/>
        <v>3.2669042597037359E-2</v>
      </c>
      <c r="AT29" s="59">
        <f t="shared" si="13"/>
        <v>4.2065246220493326E-2</v>
      </c>
      <c r="AU29" s="59">
        <f t="shared" si="14"/>
        <v>4.1871191102890615E-2</v>
      </c>
      <c r="AV29" s="59" t="e">
        <f t="shared" si="15"/>
        <v>#VALUE!</v>
      </c>
      <c r="AX29" s="60" t="str">
        <f t="shared" si="16"/>
        <v>NA</v>
      </c>
      <c r="AY29" s="60" t="str">
        <f t="shared" si="17"/>
        <v>NA</v>
      </c>
      <c r="AZ29" s="60" t="str">
        <f t="shared" si="18"/>
        <v>NA</v>
      </c>
      <c r="BA29" s="60" t="str">
        <f t="shared" si="19"/>
        <v>NA</v>
      </c>
      <c r="BB29" s="60" t="str">
        <f t="shared" si="20"/>
        <v>NA</v>
      </c>
      <c r="BC29" s="60">
        <f t="shared" si="21"/>
        <v>154206</v>
      </c>
      <c r="BD29" s="60">
        <f t="shared" si="22"/>
        <v>158730</v>
      </c>
      <c r="BE29" s="60">
        <f t="shared" si="23"/>
        <v>162549</v>
      </c>
      <c r="BF29" s="60">
        <f t="shared" si="24"/>
        <v>169995</v>
      </c>
      <c r="BG29" s="60">
        <f t="shared" si="25"/>
        <v>169421</v>
      </c>
      <c r="BH29" s="60">
        <f t="shared" si="26"/>
        <v>164988</v>
      </c>
      <c r="BI29" s="60">
        <f t="shared" si="27"/>
        <v>169665</v>
      </c>
      <c r="BJ29" s="60">
        <f t="shared" si="28"/>
        <v>168684</v>
      </c>
      <c r="BK29" s="60" t="str">
        <f t="shared" si="29"/>
        <v>NA</v>
      </c>
    </row>
    <row r="30" spans="1:63" hidden="1">
      <c r="A30" s="56" t="s">
        <v>456</v>
      </c>
      <c r="B30" s="56">
        <v>4059024</v>
      </c>
      <c r="C30" s="56" t="s">
        <v>432</v>
      </c>
      <c r="D30" s="56" t="s">
        <v>433</v>
      </c>
      <c r="E30" s="56" t="s">
        <v>380</v>
      </c>
      <c r="F30" s="58" t="s">
        <v>434</v>
      </c>
      <c r="G30" s="58">
        <v>5056</v>
      </c>
      <c r="H30" s="58">
        <v>3027</v>
      </c>
      <c r="I30" s="58">
        <v>2614</v>
      </c>
      <c r="J30" s="58">
        <v>4110</v>
      </c>
      <c r="K30" s="58">
        <v>7296</v>
      </c>
      <c r="L30" s="58">
        <v>6363</v>
      </c>
      <c r="M30" s="58">
        <v>93493</v>
      </c>
      <c r="N30" s="58">
        <v>90657</v>
      </c>
      <c r="O30" s="58">
        <v>91203</v>
      </c>
      <c r="P30" s="58">
        <v>91150</v>
      </c>
      <c r="Q30" s="58">
        <v>97993</v>
      </c>
      <c r="R30" s="58">
        <v>93671</v>
      </c>
      <c r="S30" s="58">
        <v>88134</v>
      </c>
      <c r="T30" s="58" t="s">
        <v>434</v>
      </c>
      <c r="U30" s="58">
        <v>166944</v>
      </c>
      <c r="V30" s="58">
        <v>201011</v>
      </c>
      <c r="W30" s="58">
        <v>124778</v>
      </c>
      <c r="X30" s="58">
        <v>94328</v>
      </c>
      <c r="Y30" s="58">
        <v>89515</v>
      </c>
      <c r="Z30" s="58">
        <v>86541</v>
      </c>
      <c r="AA30" s="58">
        <v>85219</v>
      </c>
      <c r="AB30" s="58">
        <v>82448</v>
      </c>
      <c r="AC30" s="58">
        <v>82770</v>
      </c>
      <c r="AD30" s="58">
        <v>84114</v>
      </c>
      <c r="AE30" s="58">
        <v>89643</v>
      </c>
      <c r="AF30" s="58">
        <v>85840</v>
      </c>
      <c r="AG30" s="58">
        <v>78628</v>
      </c>
      <c r="AH30" s="58"/>
      <c r="AI30" s="59">
        <f t="shared" si="2"/>
        <v>1.1208984076919164</v>
      </c>
      <c r="AJ30" s="59">
        <f t="shared" si="3"/>
        <v>1.0912278657968313</v>
      </c>
      <c r="AK30" s="59">
        <f t="shared" si="4"/>
        <v>1.0931472619167142</v>
      </c>
      <c r="AL30" s="59">
        <f t="shared" si="5"/>
        <v>1.0836483819578191</v>
      </c>
      <c r="AM30" s="59">
        <f t="shared" si="6"/>
        <v>1.1018847408481334</v>
      </c>
      <c r="AN30" s="59">
        <f t="shared" si="7"/>
        <v>1.0995657869202407</v>
      </c>
      <c r="AO30" s="59">
        <f t="shared" si="8"/>
        <v>1.0970910243020922</v>
      </c>
      <c r="AP30" s="59">
        <f t="shared" si="9"/>
        <v>7.3525843241931566E-2</v>
      </c>
      <c r="AQ30" s="59">
        <f t="shared" si="10"/>
        <v>8.1505892867117249E-2</v>
      </c>
      <c r="AR30" s="59">
        <f t="shared" si="11"/>
        <v>4.3571367992536678E-2</v>
      </c>
      <c r="AS30" s="59">
        <f t="shared" si="12"/>
        <v>2.0949205789482121E-2</v>
      </c>
      <c r="AT30" s="59">
        <f t="shared" si="13"/>
        <v>1.5058877374870033E-2</v>
      </c>
      <c r="AU30" s="59">
        <f t="shared" si="14"/>
        <v>3.0285604753689861E-2</v>
      </c>
      <c r="AV30" s="59" t="e">
        <f t="shared" si="15"/>
        <v>#VALUE!</v>
      </c>
      <c r="AX30" s="60">
        <f t="shared" si="16"/>
        <v>78628</v>
      </c>
      <c r="AY30" s="60">
        <f t="shared" si="17"/>
        <v>85840</v>
      </c>
      <c r="AZ30" s="60">
        <f t="shared" si="18"/>
        <v>89643</v>
      </c>
      <c r="BA30" s="60">
        <f t="shared" si="19"/>
        <v>84114</v>
      </c>
      <c r="BB30" s="60">
        <f t="shared" si="20"/>
        <v>82770</v>
      </c>
      <c r="BC30" s="60">
        <f t="shared" si="21"/>
        <v>82448</v>
      </c>
      <c r="BD30" s="60">
        <f t="shared" si="22"/>
        <v>85219</v>
      </c>
      <c r="BE30" s="60">
        <f t="shared" si="23"/>
        <v>86541</v>
      </c>
      <c r="BF30" s="60">
        <f t="shared" si="24"/>
        <v>89515</v>
      </c>
      <c r="BG30" s="60">
        <f t="shared" si="25"/>
        <v>94328</v>
      </c>
      <c r="BH30" s="60">
        <f t="shared" si="26"/>
        <v>124778</v>
      </c>
      <c r="BI30" s="60">
        <f t="shared" si="27"/>
        <v>201011</v>
      </c>
      <c r="BJ30" s="60">
        <f t="shared" si="28"/>
        <v>166944</v>
      </c>
      <c r="BK30" s="60" t="str">
        <f t="shared" si="29"/>
        <v>NA</v>
      </c>
    </row>
    <row r="31" spans="1:63">
      <c r="A31" s="56" t="s">
        <v>457</v>
      </c>
      <c r="B31" s="56">
        <v>4059050</v>
      </c>
      <c r="C31" s="56" t="s">
        <v>432</v>
      </c>
      <c r="D31" s="56" t="s">
        <v>433</v>
      </c>
      <c r="E31" s="56" t="s">
        <v>292</v>
      </c>
      <c r="F31" s="58" t="s">
        <v>434</v>
      </c>
      <c r="G31" s="58" t="s">
        <v>434</v>
      </c>
      <c r="H31" s="58">
        <v>452</v>
      </c>
      <c r="I31" s="58">
        <v>615</v>
      </c>
      <c r="J31" s="58">
        <v>1000</v>
      </c>
      <c r="K31" s="58">
        <v>1420</v>
      </c>
      <c r="L31" s="58">
        <v>837</v>
      </c>
      <c r="M31" s="58">
        <v>21961</v>
      </c>
      <c r="N31" s="58">
        <v>21221</v>
      </c>
      <c r="O31" s="58">
        <v>20461</v>
      </c>
      <c r="P31" s="58" t="s">
        <v>434</v>
      </c>
      <c r="Q31" s="58" t="s">
        <v>434</v>
      </c>
      <c r="R31" s="58" t="s">
        <v>434</v>
      </c>
      <c r="S31" s="58" t="s">
        <v>434</v>
      </c>
      <c r="T31" s="58" t="s">
        <v>434</v>
      </c>
      <c r="U31" s="58">
        <v>17739</v>
      </c>
      <c r="V31" s="58">
        <v>19430</v>
      </c>
      <c r="W31" s="58">
        <v>19010</v>
      </c>
      <c r="X31" s="58">
        <v>20559</v>
      </c>
      <c r="Y31" s="58">
        <v>21117</v>
      </c>
      <c r="Z31" s="58">
        <v>21789</v>
      </c>
      <c r="AA31" s="58">
        <v>20856</v>
      </c>
      <c r="AB31" s="58">
        <v>20339</v>
      </c>
      <c r="AC31" s="58" t="s">
        <v>434</v>
      </c>
      <c r="AD31" s="58" t="s">
        <v>434</v>
      </c>
      <c r="AE31" s="58" t="s">
        <v>434</v>
      </c>
      <c r="AF31" s="58" t="s">
        <v>434</v>
      </c>
      <c r="AG31" s="58" t="s">
        <v>434</v>
      </c>
      <c r="AH31" s="58" t="s">
        <v>436</v>
      </c>
      <c r="AI31" s="59" t="e">
        <f t="shared" si="2"/>
        <v>#VALUE!</v>
      </c>
      <c r="AJ31" s="59" t="e">
        <f t="shared" si="3"/>
        <v>#VALUE!</v>
      </c>
      <c r="AK31" s="59" t="e">
        <f t="shared" si="4"/>
        <v>#VALUE!</v>
      </c>
      <c r="AL31" s="59" t="e">
        <f t="shared" si="5"/>
        <v>#VALUE!</v>
      </c>
      <c r="AM31" s="59" t="e">
        <f t="shared" si="6"/>
        <v>#VALUE!</v>
      </c>
      <c r="AN31" s="59">
        <f t="shared" si="7"/>
        <v>1.0433649638625302</v>
      </c>
      <c r="AO31" s="59">
        <f t="shared" si="8"/>
        <v>1.052982355197545</v>
      </c>
      <c r="AP31" s="59">
        <f t="shared" si="9"/>
        <v>3.8413878562577448E-2</v>
      </c>
      <c r="AQ31" s="59">
        <f t="shared" si="10"/>
        <v>6.7244400246247102E-2</v>
      </c>
      <c r="AR31" s="59">
        <f t="shared" si="11"/>
        <v>4.8640498078700328E-2</v>
      </c>
      <c r="AS31" s="59">
        <f t="shared" si="12"/>
        <v>3.2351394003156231E-2</v>
      </c>
      <c r="AT31" s="59">
        <f t="shared" si="13"/>
        <v>2.3262995367987649E-2</v>
      </c>
      <c r="AU31" s="59" t="e">
        <f t="shared" si="14"/>
        <v>#VALUE!</v>
      </c>
      <c r="AV31" s="59" t="e">
        <f t="shared" si="15"/>
        <v>#VALUE!</v>
      </c>
      <c r="AX31" s="60" t="str">
        <f t="shared" si="16"/>
        <v>NA</v>
      </c>
      <c r="AY31" s="60" t="str">
        <f t="shared" si="17"/>
        <v>NA</v>
      </c>
      <c r="AZ31" s="60" t="str">
        <f t="shared" si="18"/>
        <v>NA</v>
      </c>
      <c r="BA31" s="60" t="str">
        <f t="shared" si="19"/>
        <v>NA</v>
      </c>
      <c r="BB31" s="60" t="str">
        <f t="shared" si="20"/>
        <v>NA</v>
      </c>
      <c r="BC31" s="60">
        <f t="shared" si="21"/>
        <v>20339</v>
      </c>
      <c r="BD31" s="60">
        <f t="shared" si="22"/>
        <v>20856</v>
      </c>
      <c r="BE31" s="60">
        <f t="shared" si="23"/>
        <v>21789</v>
      </c>
      <c r="BF31" s="60">
        <f t="shared" si="24"/>
        <v>21117</v>
      </c>
      <c r="BG31" s="60">
        <f t="shared" si="25"/>
        <v>20559</v>
      </c>
      <c r="BH31" s="60">
        <f t="shared" si="26"/>
        <v>19010</v>
      </c>
      <c r="BI31" s="60">
        <f t="shared" si="27"/>
        <v>19430</v>
      </c>
      <c r="BJ31" s="60">
        <f t="shared" si="28"/>
        <v>17739</v>
      </c>
      <c r="BK31" s="60" t="str">
        <f t="shared" si="29"/>
        <v>NA</v>
      </c>
    </row>
    <row r="32" spans="1:63">
      <c r="A32" s="56" t="s">
        <v>458</v>
      </c>
      <c r="B32" s="56">
        <v>4059099</v>
      </c>
      <c r="C32" s="56" t="s">
        <v>432</v>
      </c>
      <c r="D32" s="56" t="s">
        <v>433</v>
      </c>
      <c r="E32" s="56" t="s">
        <v>292</v>
      </c>
      <c r="F32" s="58" t="s">
        <v>434</v>
      </c>
      <c r="G32" s="58">
        <v>47130</v>
      </c>
      <c r="H32" s="58">
        <v>44122</v>
      </c>
      <c r="I32" s="58">
        <v>40616</v>
      </c>
      <c r="J32" s="58">
        <v>45273</v>
      </c>
      <c r="K32" s="58">
        <v>50539</v>
      </c>
      <c r="L32" s="58">
        <v>48550</v>
      </c>
      <c r="M32" s="58">
        <v>667515</v>
      </c>
      <c r="N32" s="58">
        <v>622742</v>
      </c>
      <c r="O32" s="58">
        <v>588197</v>
      </c>
      <c r="P32" s="58" t="s">
        <v>434</v>
      </c>
      <c r="Q32" s="58" t="s">
        <v>434</v>
      </c>
      <c r="R32" s="58" t="s">
        <v>434</v>
      </c>
      <c r="S32" s="58" t="s">
        <v>434</v>
      </c>
      <c r="T32" s="58" t="s">
        <v>434</v>
      </c>
      <c r="U32" s="58">
        <v>647088</v>
      </c>
      <c r="V32" s="58">
        <v>653331</v>
      </c>
      <c r="W32" s="58">
        <v>643955</v>
      </c>
      <c r="X32" s="58">
        <v>678367</v>
      </c>
      <c r="Y32" s="58">
        <v>675256</v>
      </c>
      <c r="Z32" s="58">
        <v>651720</v>
      </c>
      <c r="AA32" s="58">
        <v>623050</v>
      </c>
      <c r="AB32" s="58">
        <v>571557</v>
      </c>
      <c r="AC32" s="58" t="s">
        <v>434</v>
      </c>
      <c r="AD32" s="58" t="s">
        <v>434</v>
      </c>
      <c r="AE32" s="58" t="s">
        <v>434</v>
      </c>
      <c r="AF32" s="58" t="s">
        <v>434</v>
      </c>
      <c r="AG32" s="58" t="s">
        <v>434</v>
      </c>
      <c r="AH32" s="58" t="s">
        <v>436</v>
      </c>
      <c r="AI32" s="59" t="e">
        <f t="shared" si="2"/>
        <v>#VALUE!</v>
      </c>
      <c r="AJ32" s="59" t="e">
        <f t="shared" si="3"/>
        <v>#VALUE!</v>
      </c>
      <c r="AK32" s="59" t="e">
        <f t="shared" si="4"/>
        <v>#VALUE!</v>
      </c>
      <c r="AL32" s="59" t="e">
        <f t="shared" si="5"/>
        <v>#VALUE!</v>
      </c>
      <c r="AM32" s="59" t="e">
        <f t="shared" si="6"/>
        <v>#VALUE!</v>
      </c>
      <c r="AN32" s="59">
        <f t="shared" si="7"/>
        <v>1.0895536228232705</v>
      </c>
      <c r="AO32" s="59">
        <f t="shared" si="8"/>
        <v>1.0713666639916539</v>
      </c>
      <c r="AP32" s="59">
        <f t="shared" si="9"/>
        <v>7.4495181979991401E-2</v>
      </c>
      <c r="AQ32" s="59">
        <f t="shared" si="10"/>
        <v>7.4844207233997179E-2</v>
      </c>
      <c r="AR32" s="59">
        <f t="shared" si="11"/>
        <v>6.6738211027364241E-2</v>
      </c>
      <c r="AS32" s="59">
        <f t="shared" si="12"/>
        <v>6.3072730237361305E-2</v>
      </c>
      <c r="AT32" s="59">
        <f t="shared" si="13"/>
        <v>6.7533914661940114E-2</v>
      </c>
      <c r="AU32" s="59">
        <f t="shared" si="14"/>
        <v>7.2833988576515102E-2</v>
      </c>
      <c r="AV32" s="59" t="e">
        <f t="shared" si="15"/>
        <v>#VALUE!</v>
      </c>
      <c r="AX32" s="60" t="str">
        <f t="shared" si="16"/>
        <v>NA</v>
      </c>
      <c r="AY32" s="60" t="str">
        <f t="shared" si="17"/>
        <v>NA</v>
      </c>
      <c r="AZ32" s="60" t="str">
        <f t="shared" si="18"/>
        <v>NA</v>
      </c>
      <c r="BA32" s="60" t="str">
        <f t="shared" si="19"/>
        <v>NA</v>
      </c>
      <c r="BB32" s="60" t="str">
        <f t="shared" si="20"/>
        <v>NA</v>
      </c>
      <c r="BC32" s="60">
        <f t="shared" si="21"/>
        <v>571557</v>
      </c>
      <c r="BD32" s="60">
        <f t="shared" si="22"/>
        <v>623050</v>
      </c>
      <c r="BE32" s="60">
        <f t="shared" si="23"/>
        <v>651720</v>
      </c>
      <c r="BF32" s="60">
        <f t="shared" si="24"/>
        <v>675256</v>
      </c>
      <c r="BG32" s="60">
        <f t="shared" si="25"/>
        <v>678367</v>
      </c>
      <c r="BH32" s="60">
        <f t="shared" si="26"/>
        <v>643955</v>
      </c>
      <c r="BI32" s="60">
        <f t="shared" si="27"/>
        <v>653331</v>
      </c>
      <c r="BJ32" s="60">
        <f t="shared" si="28"/>
        <v>647088</v>
      </c>
      <c r="BK32" s="60" t="str">
        <f t="shared" si="29"/>
        <v>NA</v>
      </c>
    </row>
    <row r="33" spans="1:63">
      <c r="A33" s="56" t="s">
        <v>459</v>
      </c>
      <c r="B33" s="56">
        <v>4059115</v>
      </c>
      <c r="C33" s="56" t="s">
        <v>432</v>
      </c>
      <c r="D33" s="56" t="s">
        <v>433</v>
      </c>
      <c r="E33" s="56" t="s">
        <v>292</v>
      </c>
      <c r="F33" s="58" t="s">
        <v>434</v>
      </c>
      <c r="G33" s="58">
        <v>16802</v>
      </c>
      <c r="H33" s="58">
        <v>22867</v>
      </c>
      <c r="I33" s="58">
        <v>29801</v>
      </c>
      <c r="J33" s="58">
        <v>37365</v>
      </c>
      <c r="K33" s="58">
        <v>34417</v>
      </c>
      <c r="L33" s="58">
        <v>36681</v>
      </c>
      <c r="M33" s="58">
        <v>1351735</v>
      </c>
      <c r="N33" s="58">
        <v>1327769</v>
      </c>
      <c r="O33" s="58">
        <v>1307586</v>
      </c>
      <c r="P33" s="58">
        <v>1280837</v>
      </c>
      <c r="Q33" s="58">
        <v>1284941</v>
      </c>
      <c r="R33" s="58">
        <v>1191706</v>
      </c>
      <c r="S33" s="58">
        <v>1267655</v>
      </c>
      <c r="T33" s="58" t="s">
        <v>434</v>
      </c>
      <c r="U33" s="58">
        <v>1311039</v>
      </c>
      <c r="V33" s="58">
        <v>1274347</v>
      </c>
      <c r="W33" s="58">
        <v>1212851</v>
      </c>
      <c r="X33" s="58">
        <v>1200311</v>
      </c>
      <c r="Y33" s="58">
        <v>1268171</v>
      </c>
      <c r="Z33" s="58">
        <v>1207402</v>
      </c>
      <c r="AA33" s="58">
        <v>1309389</v>
      </c>
      <c r="AB33" s="58">
        <v>1292369</v>
      </c>
      <c r="AC33" s="58">
        <v>1273662</v>
      </c>
      <c r="AD33" s="58">
        <v>1239578</v>
      </c>
      <c r="AE33" s="58">
        <v>1258073</v>
      </c>
      <c r="AF33" s="58">
        <v>1154607</v>
      </c>
      <c r="AG33" s="58">
        <v>1237105</v>
      </c>
      <c r="AH33" s="58" t="s">
        <v>436</v>
      </c>
      <c r="AI33" s="59">
        <f t="shared" si="2"/>
        <v>1.0246947510518509</v>
      </c>
      <c r="AJ33" s="59">
        <f t="shared" si="3"/>
        <v>1.0321312793010955</v>
      </c>
      <c r="AK33" s="59">
        <f t="shared" si="4"/>
        <v>1.021356471365334</v>
      </c>
      <c r="AL33" s="59">
        <f t="shared" si="5"/>
        <v>1.0332847146367554</v>
      </c>
      <c r="AM33" s="59">
        <f t="shared" si="6"/>
        <v>1.0266350099162886</v>
      </c>
      <c r="AN33" s="59">
        <f t="shared" si="7"/>
        <v>1.0273915576743176</v>
      </c>
      <c r="AO33" s="59">
        <f t="shared" si="8"/>
        <v>1.0323402747388286</v>
      </c>
      <c r="AP33" s="59">
        <f t="shared" si="9"/>
        <v>3.0380105383294047E-2</v>
      </c>
      <c r="AQ33" s="59">
        <f t="shared" si="10"/>
        <v>2.7139084555631694E-2</v>
      </c>
      <c r="AR33" s="59">
        <f t="shared" si="11"/>
        <v>3.1129432288798487E-2</v>
      </c>
      <c r="AS33" s="59">
        <f t="shared" si="12"/>
        <v>2.4571031396272088E-2</v>
      </c>
      <c r="AT33" s="59">
        <f t="shared" si="13"/>
        <v>1.7944092150725038E-2</v>
      </c>
      <c r="AU33" s="59">
        <f t="shared" si="14"/>
        <v>1.2815789614191492E-2</v>
      </c>
      <c r="AV33" s="59" t="e">
        <f t="shared" si="15"/>
        <v>#VALUE!</v>
      </c>
      <c r="AX33" s="60">
        <f t="shared" si="16"/>
        <v>1237105</v>
      </c>
      <c r="AY33" s="60">
        <f t="shared" si="17"/>
        <v>1154607</v>
      </c>
      <c r="AZ33" s="60">
        <f t="shared" si="18"/>
        <v>1258073</v>
      </c>
      <c r="BA33" s="60">
        <f t="shared" si="19"/>
        <v>1239578</v>
      </c>
      <c r="BB33" s="60">
        <f t="shared" si="20"/>
        <v>1273662</v>
      </c>
      <c r="BC33" s="60">
        <f t="shared" si="21"/>
        <v>1292369</v>
      </c>
      <c r="BD33" s="60">
        <f t="shared" si="22"/>
        <v>1309389</v>
      </c>
      <c r="BE33" s="60">
        <f t="shared" si="23"/>
        <v>1207402</v>
      </c>
      <c r="BF33" s="60">
        <f t="shared" si="24"/>
        <v>1268171</v>
      </c>
      <c r="BG33" s="60">
        <f t="shared" si="25"/>
        <v>1200311</v>
      </c>
      <c r="BH33" s="60">
        <f t="shared" si="26"/>
        <v>1212851</v>
      </c>
      <c r="BI33" s="60">
        <f t="shared" si="27"/>
        <v>1274347</v>
      </c>
      <c r="BJ33" s="60">
        <f t="shared" si="28"/>
        <v>1311039</v>
      </c>
      <c r="BK33" s="60" t="str">
        <f t="shared" si="29"/>
        <v>NA</v>
      </c>
    </row>
    <row r="34" spans="1:63" hidden="1">
      <c r="A34" s="56" t="s">
        <v>460</v>
      </c>
      <c r="B34" s="56">
        <v>4099096</v>
      </c>
      <c r="C34" s="56" t="s">
        <v>432</v>
      </c>
      <c r="D34" s="56" t="s">
        <v>433</v>
      </c>
      <c r="E34" s="56" t="s">
        <v>276</v>
      </c>
      <c r="F34" s="58" t="s">
        <v>434</v>
      </c>
      <c r="G34" s="58" t="s">
        <v>434</v>
      </c>
      <c r="H34" s="58">
        <v>0</v>
      </c>
      <c r="I34" s="58">
        <v>0</v>
      </c>
      <c r="J34" s="58">
        <v>0</v>
      </c>
      <c r="K34" s="58">
        <v>0</v>
      </c>
      <c r="L34" s="58">
        <v>0</v>
      </c>
      <c r="M34" s="58">
        <v>565784</v>
      </c>
      <c r="N34" s="58">
        <v>501889</v>
      </c>
      <c r="O34" s="58">
        <v>736503</v>
      </c>
      <c r="P34" s="58" t="s">
        <v>434</v>
      </c>
      <c r="Q34" s="58" t="s">
        <v>434</v>
      </c>
      <c r="R34" s="58">
        <v>878992</v>
      </c>
      <c r="S34" s="58">
        <v>905760</v>
      </c>
      <c r="T34" s="58" t="s">
        <v>434</v>
      </c>
      <c r="U34" s="58" t="s">
        <v>434</v>
      </c>
      <c r="V34" s="58" t="s">
        <v>434</v>
      </c>
      <c r="W34" s="58" t="s">
        <v>434</v>
      </c>
      <c r="X34" s="58" t="s">
        <v>434</v>
      </c>
      <c r="Y34" s="58" t="s">
        <v>434</v>
      </c>
      <c r="Z34" s="58" t="s">
        <v>434</v>
      </c>
      <c r="AA34" s="58" t="s">
        <v>434</v>
      </c>
      <c r="AB34" s="58" t="s">
        <v>434</v>
      </c>
      <c r="AC34" s="58" t="s">
        <v>434</v>
      </c>
      <c r="AD34" s="58" t="s">
        <v>434</v>
      </c>
      <c r="AE34" s="58" t="s">
        <v>434</v>
      </c>
      <c r="AF34" s="58" t="s">
        <v>434</v>
      </c>
      <c r="AG34" s="58" t="s">
        <v>434</v>
      </c>
      <c r="AH34" s="58"/>
      <c r="AI34" s="59" t="e">
        <f t="shared" si="2"/>
        <v>#VALUE!</v>
      </c>
      <c r="AJ34" s="59" t="e">
        <f t="shared" si="3"/>
        <v>#VALUE!</v>
      </c>
      <c r="AK34" s="59" t="e">
        <f t="shared" si="4"/>
        <v>#VALUE!</v>
      </c>
      <c r="AL34" s="59" t="e">
        <f t="shared" si="5"/>
        <v>#VALUE!</v>
      </c>
      <c r="AM34" s="59" t="e">
        <f t="shared" si="6"/>
        <v>#VALUE!</v>
      </c>
      <c r="AN34" s="59" t="e">
        <f t="shared" si="7"/>
        <v>#VALUE!</v>
      </c>
      <c r="AO34" s="59" t="e">
        <f t="shared" si="8"/>
        <v>#VALUE!</v>
      </c>
      <c r="AP34" s="59" t="e">
        <f t="shared" si="9"/>
        <v>#VALUE!</v>
      </c>
      <c r="AQ34" s="59" t="e">
        <f t="shared" si="10"/>
        <v>#VALUE!</v>
      </c>
      <c r="AR34" s="59" t="e">
        <f t="shared" si="11"/>
        <v>#VALUE!</v>
      </c>
      <c r="AS34" s="59" t="e">
        <f t="shared" si="12"/>
        <v>#VALUE!</v>
      </c>
      <c r="AT34" s="59" t="e">
        <f t="shared" si="13"/>
        <v>#VALUE!</v>
      </c>
      <c r="AU34" s="59" t="e">
        <f t="shared" si="14"/>
        <v>#VALUE!</v>
      </c>
      <c r="AV34" s="59" t="e">
        <f t="shared" si="15"/>
        <v>#VALUE!</v>
      </c>
      <c r="AX34" s="60" t="str">
        <f t="shared" si="16"/>
        <v>NA</v>
      </c>
      <c r="AY34" s="60" t="str">
        <f t="shared" si="17"/>
        <v>NA</v>
      </c>
      <c r="AZ34" s="60" t="str">
        <f t="shared" si="18"/>
        <v>NA</v>
      </c>
      <c r="BA34" s="60" t="str">
        <f t="shared" si="19"/>
        <v>NA</v>
      </c>
      <c r="BB34" s="60" t="str">
        <f t="shared" si="20"/>
        <v>NA</v>
      </c>
      <c r="BC34" s="60" t="str">
        <f t="shared" si="21"/>
        <v>NA</v>
      </c>
      <c r="BD34" s="60" t="str">
        <f t="shared" si="22"/>
        <v>NA</v>
      </c>
      <c r="BE34" s="60" t="str">
        <f t="shared" si="23"/>
        <v>NA</v>
      </c>
      <c r="BF34" s="60" t="str">
        <f t="shared" si="24"/>
        <v>NA</v>
      </c>
      <c r="BG34" s="60" t="str">
        <f t="shared" si="25"/>
        <v>NA</v>
      </c>
      <c r="BH34" s="60" t="str">
        <f t="shared" si="26"/>
        <v>NA</v>
      </c>
      <c r="BI34" s="60" t="str">
        <f t="shared" si="27"/>
        <v>NA</v>
      </c>
      <c r="BJ34" s="60" t="str">
        <f t="shared" si="28"/>
        <v>NA</v>
      </c>
      <c r="BK34" s="60" t="str">
        <f t="shared" si="29"/>
        <v>NA</v>
      </c>
    </row>
    <row r="35" spans="1:63">
      <c r="A35" s="56" t="s">
        <v>461</v>
      </c>
      <c r="B35" s="56">
        <v>4059137</v>
      </c>
      <c r="C35" s="56" t="s">
        <v>432</v>
      </c>
      <c r="D35" s="56" t="s">
        <v>433</v>
      </c>
      <c r="E35" s="56" t="s">
        <v>327</v>
      </c>
      <c r="F35" s="58" t="s">
        <v>434</v>
      </c>
      <c r="G35" s="58">
        <v>11807</v>
      </c>
      <c r="H35" s="58">
        <v>10949</v>
      </c>
      <c r="I35" s="58">
        <v>12372</v>
      </c>
      <c r="J35" s="58">
        <v>10907</v>
      </c>
      <c r="K35" s="58">
        <v>14004</v>
      </c>
      <c r="L35" s="58">
        <v>12733</v>
      </c>
      <c r="M35" s="58">
        <v>251771</v>
      </c>
      <c r="N35" s="58">
        <v>241025</v>
      </c>
      <c r="O35" s="58">
        <v>235513</v>
      </c>
      <c r="P35" s="58">
        <v>238511</v>
      </c>
      <c r="Q35" s="58">
        <v>237652</v>
      </c>
      <c r="R35" s="58">
        <v>234642</v>
      </c>
      <c r="S35" s="58">
        <v>245059</v>
      </c>
      <c r="T35" s="58" t="s">
        <v>434</v>
      </c>
      <c r="U35" s="58">
        <v>260827</v>
      </c>
      <c r="V35" s="58">
        <v>269141</v>
      </c>
      <c r="W35" s="58">
        <v>259780</v>
      </c>
      <c r="X35" s="58">
        <v>266731</v>
      </c>
      <c r="Y35" s="58">
        <v>267180</v>
      </c>
      <c r="Z35" s="58">
        <v>253019</v>
      </c>
      <c r="AA35" s="58">
        <v>234779</v>
      </c>
      <c r="AB35" s="58">
        <v>229336</v>
      </c>
      <c r="AC35" s="58">
        <v>226189</v>
      </c>
      <c r="AD35" s="58">
        <v>226511</v>
      </c>
      <c r="AE35" s="58">
        <v>225440</v>
      </c>
      <c r="AF35" s="58">
        <v>221999</v>
      </c>
      <c r="AG35" s="58">
        <v>230602</v>
      </c>
      <c r="AH35" s="58" t="s">
        <v>436</v>
      </c>
      <c r="AI35" s="59">
        <f t="shared" si="2"/>
        <v>1.0626924311150814</v>
      </c>
      <c r="AJ35" s="59">
        <f t="shared" si="3"/>
        <v>1.0569507069851667</v>
      </c>
      <c r="AK35" s="59">
        <f t="shared" si="4"/>
        <v>1.0541696238466998</v>
      </c>
      <c r="AL35" s="59">
        <f t="shared" si="5"/>
        <v>1.0529775595887176</v>
      </c>
      <c r="AM35" s="59">
        <f t="shared" si="6"/>
        <v>1.0412221637657004</v>
      </c>
      <c r="AN35" s="59">
        <f t="shared" si="7"/>
        <v>1.0509688840827431</v>
      </c>
      <c r="AO35" s="59">
        <f t="shared" si="8"/>
        <v>1.0723744457553699</v>
      </c>
      <c r="AP35" s="59">
        <f t="shared" si="9"/>
        <v>5.0324283947055362E-2</v>
      </c>
      <c r="AQ35" s="59">
        <f t="shared" si="10"/>
        <v>5.2414102852009883E-2</v>
      </c>
      <c r="AR35" s="59">
        <f t="shared" si="11"/>
        <v>4.0891384953379996E-2</v>
      </c>
      <c r="AS35" s="59">
        <f t="shared" si="12"/>
        <v>4.7624913388251595E-2</v>
      </c>
      <c r="AT35" s="59">
        <f t="shared" si="13"/>
        <v>4.0681278586317211E-2</v>
      </c>
      <c r="AU35" s="59">
        <f t="shared" si="14"/>
        <v>4.5267552822368849E-2</v>
      </c>
      <c r="AV35" s="59" t="e">
        <f t="shared" si="15"/>
        <v>#VALUE!</v>
      </c>
      <c r="AX35" s="60">
        <f t="shared" si="16"/>
        <v>230602</v>
      </c>
      <c r="AY35" s="60">
        <f t="shared" si="17"/>
        <v>221999</v>
      </c>
      <c r="AZ35" s="60">
        <f t="shared" si="18"/>
        <v>225440</v>
      </c>
      <c r="BA35" s="60">
        <f t="shared" si="19"/>
        <v>226511</v>
      </c>
      <c r="BB35" s="60">
        <f t="shared" si="20"/>
        <v>226189</v>
      </c>
      <c r="BC35" s="60">
        <f t="shared" si="21"/>
        <v>229336</v>
      </c>
      <c r="BD35" s="60">
        <f t="shared" si="22"/>
        <v>234779</v>
      </c>
      <c r="BE35" s="60">
        <f t="shared" si="23"/>
        <v>253019</v>
      </c>
      <c r="BF35" s="60">
        <f t="shared" si="24"/>
        <v>267180</v>
      </c>
      <c r="BG35" s="60">
        <f t="shared" si="25"/>
        <v>266731</v>
      </c>
      <c r="BH35" s="60">
        <f t="shared" si="26"/>
        <v>259780</v>
      </c>
      <c r="BI35" s="60">
        <f t="shared" si="27"/>
        <v>269141</v>
      </c>
      <c r="BJ35" s="60">
        <f t="shared" si="28"/>
        <v>260827</v>
      </c>
      <c r="BK35" s="60" t="str">
        <f t="shared" si="29"/>
        <v>NA</v>
      </c>
    </row>
    <row r="36" spans="1:63">
      <c r="A36" s="56" t="s">
        <v>462</v>
      </c>
      <c r="B36" s="56">
        <v>4064171</v>
      </c>
      <c r="C36" s="56" t="s">
        <v>432</v>
      </c>
      <c r="D36" s="56" t="s">
        <v>433</v>
      </c>
      <c r="E36" s="56" t="s">
        <v>327</v>
      </c>
      <c r="F36" s="58" t="s">
        <v>434</v>
      </c>
      <c r="G36" s="58">
        <v>4737</v>
      </c>
      <c r="H36" s="58">
        <v>17408</v>
      </c>
      <c r="I36" s="58">
        <v>800</v>
      </c>
      <c r="J36" s="58">
        <v>10014</v>
      </c>
      <c r="K36" s="58">
        <v>51724</v>
      </c>
      <c r="L36" s="58">
        <v>167386</v>
      </c>
      <c r="M36" s="58">
        <v>10080322</v>
      </c>
      <c r="N36" s="58">
        <v>9772686</v>
      </c>
      <c r="O36" s="58">
        <v>10767328</v>
      </c>
      <c r="P36" s="58">
        <v>10457954</v>
      </c>
      <c r="Q36" s="58">
        <v>10770991</v>
      </c>
      <c r="R36" s="58">
        <v>8119707</v>
      </c>
      <c r="S36" s="58">
        <v>11109853</v>
      </c>
      <c r="T36" s="58" t="s">
        <v>434</v>
      </c>
      <c r="U36" s="58">
        <v>1542386</v>
      </c>
      <c r="V36" s="58">
        <v>1571555</v>
      </c>
      <c r="W36" s="58">
        <v>1521332</v>
      </c>
      <c r="X36" s="58">
        <v>1635078</v>
      </c>
      <c r="Y36" s="58">
        <v>1534846</v>
      </c>
      <c r="Z36" s="58">
        <v>1498747</v>
      </c>
      <c r="AA36" s="58">
        <v>1487665</v>
      </c>
      <c r="AB36" s="58">
        <v>1423096</v>
      </c>
      <c r="AC36" s="58">
        <v>1360591</v>
      </c>
      <c r="AD36" s="58">
        <v>1334911</v>
      </c>
      <c r="AE36" s="58">
        <v>1312198</v>
      </c>
      <c r="AF36" s="58">
        <v>1332272</v>
      </c>
      <c r="AG36" s="58">
        <v>1350015</v>
      </c>
      <c r="AH36" s="58" t="s">
        <v>436</v>
      </c>
      <c r="AI36" s="59">
        <f t="shared" si="2"/>
        <v>8.2294293026373779</v>
      </c>
      <c r="AJ36" s="59">
        <f t="shared" si="3"/>
        <v>6.0946315767350807</v>
      </c>
      <c r="AK36" s="59">
        <f t="shared" si="4"/>
        <v>8.208358037430326</v>
      </c>
      <c r="AL36" s="59">
        <f t="shared" si="5"/>
        <v>7.8341956879522305</v>
      </c>
      <c r="AM36" s="59">
        <f t="shared" si="6"/>
        <v>7.913713966945247</v>
      </c>
      <c r="AN36" s="59">
        <f t="shared" si="7"/>
        <v>6.8672008072540436</v>
      </c>
      <c r="AO36" s="59">
        <f t="shared" si="8"/>
        <v>6.7759354424551228</v>
      </c>
      <c r="AP36" s="59">
        <f t="shared" si="9"/>
        <v>0.11168396000125438</v>
      </c>
      <c r="AQ36" s="59">
        <f t="shared" si="10"/>
        <v>3.3699797895033121E-2</v>
      </c>
      <c r="AR36" s="59">
        <f t="shared" si="11"/>
        <v>6.1244784652475298E-3</v>
      </c>
      <c r="AS36" s="59">
        <f t="shared" si="12"/>
        <v>5.258549744565946E-4</v>
      </c>
      <c r="AT36" s="59">
        <f t="shared" si="13"/>
        <v>1.1076926992691952E-2</v>
      </c>
      <c r="AU36" s="59">
        <f t="shared" si="14"/>
        <v>3.0712156360340409E-3</v>
      </c>
      <c r="AV36" s="59" t="e">
        <f t="shared" si="15"/>
        <v>#VALUE!</v>
      </c>
      <c r="AX36" s="60">
        <f t="shared" si="16"/>
        <v>1350015</v>
      </c>
      <c r="AY36" s="60">
        <f t="shared" si="17"/>
        <v>1332272</v>
      </c>
      <c r="AZ36" s="60">
        <f t="shared" si="18"/>
        <v>1312198</v>
      </c>
      <c r="BA36" s="60">
        <f t="shared" si="19"/>
        <v>1334911</v>
      </c>
      <c r="BB36" s="60">
        <f t="shared" si="20"/>
        <v>1360591</v>
      </c>
      <c r="BC36" s="60">
        <f t="shared" si="21"/>
        <v>1423096</v>
      </c>
      <c r="BD36" s="60">
        <f t="shared" si="22"/>
        <v>1487665</v>
      </c>
      <c r="BE36" s="60">
        <f t="shared" si="23"/>
        <v>1498747</v>
      </c>
      <c r="BF36" s="60">
        <f t="shared" si="24"/>
        <v>1534846</v>
      </c>
      <c r="BG36" s="60">
        <f t="shared" si="25"/>
        <v>1635078</v>
      </c>
      <c r="BH36" s="60">
        <f t="shared" si="26"/>
        <v>1521332</v>
      </c>
      <c r="BI36" s="60">
        <f t="shared" si="27"/>
        <v>1571555</v>
      </c>
      <c r="BJ36" s="60">
        <f t="shared" si="28"/>
        <v>1542386</v>
      </c>
      <c r="BK36" s="60" t="str">
        <f t="shared" si="29"/>
        <v>NA</v>
      </c>
    </row>
    <row r="37" spans="1:63">
      <c r="A37" s="56" t="s">
        <v>463</v>
      </c>
      <c r="B37" s="56">
        <v>4059170</v>
      </c>
      <c r="C37" s="56" t="s">
        <v>432</v>
      </c>
      <c r="D37" s="56" t="s">
        <v>433</v>
      </c>
      <c r="E37" s="56" t="s">
        <v>327</v>
      </c>
      <c r="F37" s="58" t="s">
        <v>434</v>
      </c>
      <c r="G37" s="58">
        <v>7108</v>
      </c>
      <c r="H37" s="58">
        <v>5536</v>
      </c>
      <c r="I37" s="58">
        <v>3751</v>
      </c>
      <c r="J37" s="58">
        <v>5875</v>
      </c>
      <c r="K37" s="58">
        <v>13486</v>
      </c>
      <c r="L37" s="58">
        <v>7780</v>
      </c>
      <c r="M37" s="58">
        <v>125051</v>
      </c>
      <c r="N37" s="58">
        <v>122364</v>
      </c>
      <c r="O37" s="58">
        <v>118375</v>
      </c>
      <c r="P37" s="58" t="s">
        <v>434</v>
      </c>
      <c r="Q37" s="58" t="s">
        <v>434</v>
      </c>
      <c r="R37" s="58" t="s">
        <v>434</v>
      </c>
      <c r="S37" s="58" t="s">
        <v>434</v>
      </c>
      <c r="T37" s="58" t="s">
        <v>434</v>
      </c>
      <c r="U37" s="58">
        <v>132226</v>
      </c>
      <c r="V37" s="58">
        <v>132300</v>
      </c>
      <c r="W37" s="58">
        <v>129652</v>
      </c>
      <c r="X37" s="58">
        <v>131548</v>
      </c>
      <c r="Y37" s="58">
        <v>120098</v>
      </c>
      <c r="Z37" s="58">
        <v>121476</v>
      </c>
      <c r="AA37" s="58">
        <v>118971</v>
      </c>
      <c r="AB37" s="58">
        <v>114658</v>
      </c>
      <c r="AC37" s="58" t="s">
        <v>434</v>
      </c>
      <c r="AD37" s="58" t="s">
        <v>434</v>
      </c>
      <c r="AE37" s="58" t="s">
        <v>434</v>
      </c>
      <c r="AF37" s="58" t="s">
        <v>434</v>
      </c>
      <c r="AG37" s="58" t="s">
        <v>434</v>
      </c>
      <c r="AH37" s="58" t="s">
        <v>436</v>
      </c>
      <c r="AI37" s="59" t="e">
        <f t="shared" si="2"/>
        <v>#VALUE!</v>
      </c>
      <c r="AJ37" s="59" t="e">
        <f t="shared" si="3"/>
        <v>#VALUE!</v>
      </c>
      <c r="AK37" s="59" t="e">
        <f t="shared" si="4"/>
        <v>#VALUE!</v>
      </c>
      <c r="AL37" s="59" t="e">
        <f t="shared" si="5"/>
        <v>#VALUE!</v>
      </c>
      <c r="AM37" s="59" t="e">
        <f t="shared" si="6"/>
        <v>#VALUE!</v>
      </c>
      <c r="AN37" s="59">
        <f t="shared" si="7"/>
        <v>1.0672085680894485</v>
      </c>
      <c r="AO37" s="59">
        <f t="shared" si="8"/>
        <v>1.051104891107917</v>
      </c>
      <c r="AP37" s="59">
        <f t="shared" si="9"/>
        <v>6.4045572788040434E-2</v>
      </c>
      <c r="AQ37" s="59">
        <f t="shared" si="10"/>
        <v>0.1122916285033889</v>
      </c>
      <c r="AR37" s="59">
        <f t="shared" si="11"/>
        <v>4.4660504150576215E-2</v>
      </c>
      <c r="AS37" s="59">
        <f t="shared" si="12"/>
        <v>2.8931292999722334E-2</v>
      </c>
      <c r="AT37" s="59">
        <f t="shared" si="13"/>
        <v>4.1844293272864701E-2</v>
      </c>
      <c r="AU37" s="59">
        <f t="shared" si="14"/>
        <v>5.3756447294783176E-2</v>
      </c>
      <c r="AV37" s="59" t="e">
        <f t="shared" si="15"/>
        <v>#VALUE!</v>
      </c>
      <c r="AX37" s="60" t="str">
        <f t="shared" si="16"/>
        <v>NA</v>
      </c>
      <c r="AY37" s="60" t="str">
        <f t="shared" si="17"/>
        <v>NA</v>
      </c>
      <c r="AZ37" s="60" t="str">
        <f t="shared" si="18"/>
        <v>NA</v>
      </c>
      <c r="BA37" s="60" t="str">
        <f t="shared" si="19"/>
        <v>NA</v>
      </c>
      <c r="BB37" s="60" t="str">
        <f t="shared" si="20"/>
        <v>NA</v>
      </c>
      <c r="BC37" s="60">
        <f t="shared" si="21"/>
        <v>114658</v>
      </c>
      <c r="BD37" s="60">
        <f t="shared" si="22"/>
        <v>118971</v>
      </c>
      <c r="BE37" s="60">
        <f t="shared" si="23"/>
        <v>121476</v>
      </c>
      <c r="BF37" s="60">
        <f t="shared" si="24"/>
        <v>120098</v>
      </c>
      <c r="BG37" s="60">
        <f t="shared" si="25"/>
        <v>131548</v>
      </c>
      <c r="BH37" s="60">
        <f t="shared" si="26"/>
        <v>129652</v>
      </c>
      <c r="BI37" s="60">
        <f t="shared" si="27"/>
        <v>132300</v>
      </c>
      <c r="BJ37" s="60">
        <f t="shared" si="28"/>
        <v>132226</v>
      </c>
      <c r="BK37" s="60" t="str">
        <f t="shared" si="29"/>
        <v>NA</v>
      </c>
    </row>
    <row r="38" spans="1:63">
      <c r="A38" s="56" t="s">
        <v>464</v>
      </c>
      <c r="B38" s="56">
        <v>4059188</v>
      </c>
      <c r="C38" s="56" t="s">
        <v>432</v>
      </c>
      <c r="D38" s="56" t="s">
        <v>433</v>
      </c>
      <c r="E38" s="56" t="s">
        <v>327</v>
      </c>
      <c r="F38" s="58" t="s">
        <v>434</v>
      </c>
      <c r="G38" s="58" t="s">
        <v>434</v>
      </c>
      <c r="H38" s="58">
        <v>1007</v>
      </c>
      <c r="I38" s="58">
        <v>214</v>
      </c>
      <c r="J38" s="58">
        <v>1260</v>
      </c>
      <c r="K38" s="58">
        <v>2114</v>
      </c>
      <c r="L38" s="58">
        <v>1456</v>
      </c>
      <c r="M38" s="58">
        <v>23753</v>
      </c>
      <c r="N38" s="58">
        <v>23499</v>
      </c>
      <c r="O38" s="58">
        <v>23077</v>
      </c>
      <c r="P38" s="58" t="s">
        <v>434</v>
      </c>
      <c r="Q38" s="58" t="s">
        <v>434</v>
      </c>
      <c r="R38" s="58" t="s">
        <v>434</v>
      </c>
      <c r="S38" s="58" t="s">
        <v>434</v>
      </c>
      <c r="T38" s="58" t="s">
        <v>434</v>
      </c>
      <c r="U38" s="58">
        <v>22800</v>
      </c>
      <c r="V38" s="58">
        <v>21749</v>
      </c>
      <c r="W38" s="58">
        <v>22140</v>
      </c>
      <c r="X38" s="58">
        <v>22674</v>
      </c>
      <c r="Y38" s="58">
        <v>22206</v>
      </c>
      <c r="Z38" s="58">
        <v>21452</v>
      </c>
      <c r="AA38" s="58">
        <v>22051</v>
      </c>
      <c r="AB38" s="58">
        <v>21093</v>
      </c>
      <c r="AC38" s="58" t="s">
        <v>434</v>
      </c>
      <c r="AD38" s="58" t="s">
        <v>434</v>
      </c>
      <c r="AE38" s="58" t="s">
        <v>434</v>
      </c>
      <c r="AF38" s="58" t="s">
        <v>434</v>
      </c>
      <c r="AG38" s="58" t="s">
        <v>434</v>
      </c>
      <c r="AH38" s="58" t="s">
        <v>436</v>
      </c>
      <c r="AI38" s="59" t="e">
        <f t="shared" si="2"/>
        <v>#VALUE!</v>
      </c>
      <c r="AJ38" s="59" t="e">
        <f t="shared" si="3"/>
        <v>#VALUE!</v>
      </c>
      <c r="AK38" s="59" t="e">
        <f t="shared" si="4"/>
        <v>#VALUE!</v>
      </c>
      <c r="AL38" s="59" t="e">
        <f t="shared" si="5"/>
        <v>#VALUE!</v>
      </c>
      <c r="AM38" s="59" t="e">
        <f t="shared" si="6"/>
        <v>#VALUE!</v>
      </c>
      <c r="AN38" s="59">
        <f t="shared" si="7"/>
        <v>1.1140662779121036</v>
      </c>
      <c r="AO38" s="59">
        <f t="shared" si="8"/>
        <v>1.0771847081765</v>
      </c>
      <c r="AP38" s="59">
        <f t="shared" si="9"/>
        <v>6.7872459444340852E-2</v>
      </c>
      <c r="AQ38" s="59">
        <f t="shared" si="10"/>
        <v>9.5199495631811223E-2</v>
      </c>
      <c r="AR38" s="59">
        <f t="shared" si="11"/>
        <v>5.5570256681661816E-2</v>
      </c>
      <c r="AS38" s="59">
        <f t="shared" si="12"/>
        <v>9.6657633242999089E-3</v>
      </c>
      <c r="AT38" s="59">
        <f t="shared" si="13"/>
        <v>4.6300979355372661E-2</v>
      </c>
      <c r="AU38" s="59" t="e">
        <f t="shared" si="14"/>
        <v>#VALUE!</v>
      </c>
      <c r="AV38" s="59" t="e">
        <f t="shared" si="15"/>
        <v>#VALUE!</v>
      </c>
      <c r="AX38" s="60" t="str">
        <f t="shared" si="16"/>
        <v>NA</v>
      </c>
      <c r="AY38" s="60" t="str">
        <f t="shared" si="17"/>
        <v>NA</v>
      </c>
      <c r="AZ38" s="60" t="str">
        <f t="shared" si="18"/>
        <v>NA</v>
      </c>
      <c r="BA38" s="60" t="str">
        <f t="shared" si="19"/>
        <v>NA</v>
      </c>
      <c r="BB38" s="60" t="str">
        <f t="shared" si="20"/>
        <v>NA</v>
      </c>
      <c r="BC38" s="60">
        <f t="shared" si="21"/>
        <v>21093</v>
      </c>
      <c r="BD38" s="60">
        <f t="shared" si="22"/>
        <v>22051</v>
      </c>
      <c r="BE38" s="60">
        <f t="shared" si="23"/>
        <v>21452</v>
      </c>
      <c r="BF38" s="60">
        <f t="shared" si="24"/>
        <v>22206</v>
      </c>
      <c r="BG38" s="60">
        <f t="shared" si="25"/>
        <v>22674</v>
      </c>
      <c r="BH38" s="60">
        <f t="shared" si="26"/>
        <v>22140</v>
      </c>
      <c r="BI38" s="60">
        <f t="shared" si="27"/>
        <v>21749</v>
      </c>
      <c r="BJ38" s="60">
        <f t="shared" si="28"/>
        <v>22800</v>
      </c>
      <c r="BK38" s="60" t="str">
        <f t="shared" si="29"/>
        <v>NA</v>
      </c>
    </row>
    <row r="39" spans="1:63">
      <c r="A39" s="56" t="s">
        <v>465</v>
      </c>
      <c r="B39" s="56">
        <v>4062463</v>
      </c>
      <c r="C39" s="56" t="s">
        <v>432</v>
      </c>
      <c r="D39" s="56" t="s">
        <v>433</v>
      </c>
      <c r="E39" s="56" t="s">
        <v>327</v>
      </c>
      <c r="F39" s="58" t="s">
        <v>434</v>
      </c>
      <c r="G39" s="58">
        <v>212419</v>
      </c>
      <c r="H39" s="58">
        <v>176466</v>
      </c>
      <c r="I39" s="58">
        <v>162284</v>
      </c>
      <c r="J39" s="58">
        <v>170829</v>
      </c>
      <c r="K39" s="58">
        <v>174083</v>
      </c>
      <c r="L39" s="58">
        <v>169506</v>
      </c>
      <c r="M39" s="58">
        <v>4984678</v>
      </c>
      <c r="N39" s="58">
        <v>4611205</v>
      </c>
      <c r="O39" s="58">
        <v>4480478</v>
      </c>
      <c r="P39" s="58">
        <v>4296967</v>
      </c>
      <c r="Q39" s="58">
        <v>4308988</v>
      </c>
      <c r="R39" s="58">
        <v>4708516</v>
      </c>
      <c r="S39" s="58">
        <v>4887698</v>
      </c>
      <c r="T39" s="58" t="s">
        <v>434</v>
      </c>
      <c r="U39" s="58">
        <v>4354792</v>
      </c>
      <c r="V39" s="58">
        <v>4466548</v>
      </c>
      <c r="W39" s="58">
        <v>4350530</v>
      </c>
      <c r="X39" s="58">
        <v>4533034</v>
      </c>
      <c r="Y39" s="58">
        <v>4661506</v>
      </c>
      <c r="Z39" s="58">
        <v>4542445</v>
      </c>
      <c r="AA39" s="58">
        <v>4429952</v>
      </c>
      <c r="AB39" s="58">
        <v>4289629</v>
      </c>
      <c r="AC39" s="58">
        <v>4202563</v>
      </c>
      <c r="AD39" s="58">
        <v>4081653</v>
      </c>
      <c r="AE39" s="58">
        <v>4029289</v>
      </c>
      <c r="AF39" s="58">
        <v>3984998</v>
      </c>
      <c r="AG39" s="58">
        <v>4213247</v>
      </c>
      <c r="AH39" s="58" t="s">
        <v>436</v>
      </c>
      <c r="AI39" s="59">
        <f t="shared" si="2"/>
        <v>1.160078675662737</v>
      </c>
      <c r="AJ39" s="59">
        <f t="shared" si="3"/>
        <v>1.1815604424393689</v>
      </c>
      <c r="AK39" s="59">
        <f t="shared" si="4"/>
        <v>1.0694164652870519</v>
      </c>
      <c r="AL39" s="59">
        <f t="shared" si="5"/>
        <v>1.0527516670329398</v>
      </c>
      <c r="AM39" s="59">
        <f t="shared" si="6"/>
        <v>1.0661298831213237</v>
      </c>
      <c r="AN39" s="59">
        <f t="shared" si="7"/>
        <v>1.0749659236264955</v>
      </c>
      <c r="AO39" s="59">
        <f t="shared" si="8"/>
        <v>1.1252216728307665</v>
      </c>
      <c r="AP39" s="59">
        <f t="shared" si="9"/>
        <v>3.7316026941437923E-2</v>
      </c>
      <c r="AQ39" s="59">
        <f t="shared" si="10"/>
        <v>3.7344798011629717E-2</v>
      </c>
      <c r="AR39" s="59">
        <f t="shared" si="11"/>
        <v>3.7685355988946914E-2</v>
      </c>
      <c r="AS39" s="59">
        <f t="shared" si="12"/>
        <v>3.7302121810446086E-2</v>
      </c>
      <c r="AT39" s="59">
        <f t="shared" si="13"/>
        <v>3.9508363058003627E-2</v>
      </c>
      <c r="AU39" s="59">
        <f t="shared" si="14"/>
        <v>4.8778219487865322E-2</v>
      </c>
      <c r="AV39" s="59" t="e">
        <f t="shared" si="15"/>
        <v>#VALUE!</v>
      </c>
      <c r="AX39" s="60">
        <f t="shared" si="16"/>
        <v>4213247</v>
      </c>
      <c r="AY39" s="60">
        <f t="shared" si="17"/>
        <v>3984998</v>
      </c>
      <c r="AZ39" s="60">
        <f t="shared" si="18"/>
        <v>4029289</v>
      </c>
      <c r="BA39" s="60">
        <f t="shared" si="19"/>
        <v>4081653</v>
      </c>
      <c r="BB39" s="60">
        <f t="shared" si="20"/>
        <v>4202563</v>
      </c>
      <c r="BC39" s="60">
        <f t="shared" si="21"/>
        <v>4289629</v>
      </c>
      <c r="BD39" s="60">
        <f t="shared" si="22"/>
        <v>4429952</v>
      </c>
      <c r="BE39" s="60">
        <f t="shared" si="23"/>
        <v>4542445</v>
      </c>
      <c r="BF39" s="60">
        <f t="shared" si="24"/>
        <v>4661506</v>
      </c>
      <c r="BG39" s="60">
        <f t="shared" si="25"/>
        <v>4533034</v>
      </c>
      <c r="BH39" s="60">
        <f t="shared" si="26"/>
        <v>4350530</v>
      </c>
      <c r="BI39" s="60">
        <f t="shared" si="27"/>
        <v>4466548</v>
      </c>
      <c r="BJ39" s="60">
        <f t="shared" si="28"/>
        <v>4354792</v>
      </c>
      <c r="BK39" s="60" t="str">
        <f t="shared" si="29"/>
        <v>NA</v>
      </c>
    </row>
    <row r="40" spans="1:63">
      <c r="A40" s="56" t="s">
        <v>466</v>
      </c>
      <c r="B40" s="56">
        <v>4059251</v>
      </c>
      <c r="C40" s="56" t="s">
        <v>432</v>
      </c>
      <c r="D40" s="56" t="s">
        <v>433</v>
      </c>
      <c r="E40" s="56" t="s">
        <v>292</v>
      </c>
      <c r="F40" s="58" t="s">
        <v>434</v>
      </c>
      <c r="G40" s="58">
        <v>42950</v>
      </c>
      <c r="H40" s="58">
        <v>42083</v>
      </c>
      <c r="I40" s="58">
        <v>84622</v>
      </c>
      <c r="J40" s="58">
        <v>25742</v>
      </c>
      <c r="K40" s="58">
        <v>48681</v>
      </c>
      <c r="L40" s="58">
        <v>31907</v>
      </c>
      <c r="M40" s="58">
        <v>1260678</v>
      </c>
      <c r="N40" s="58">
        <v>1096790</v>
      </c>
      <c r="O40" s="58">
        <v>1227989</v>
      </c>
      <c r="P40" s="58">
        <v>1263743</v>
      </c>
      <c r="Q40" s="58">
        <v>1320400</v>
      </c>
      <c r="R40" s="58">
        <v>891656</v>
      </c>
      <c r="S40" s="58">
        <v>641850</v>
      </c>
      <c r="T40" s="58" t="s">
        <v>434</v>
      </c>
      <c r="U40" s="58">
        <v>970591</v>
      </c>
      <c r="V40" s="58">
        <v>970782</v>
      </c>
      <c r="W40" s="58">
        <v>954008</v>
      </c>
      <c r="X40" s="58">
        <v>972378</v>
      </c>
      <c r="Y40" s="58">
        <v>1036387</v>
      </c>
      <c r="Z40" s="58">
        <v>993079</v>
      </c>
      <c r="AA40" s="58">
        <v>1009445</v>
      </c>
      <c r="AB40" s="58">
        <v>980294</v>
      </c>
      <c r="AC40" s="58">
        <v>1000571</v>
      </c>
      <c r="AD40" s="58">
        <v>877211</v>
      </c>
      <c r="AE40" s="58">
        <v>796692</v>
      </c>
      <c r="AF40" s="58">
        <v>618247</v>
      </c>
      <c r="AG40" s="58">
        <v>639695</v>
      </c>
      <c r="AH40" s="58" t="s">
        <v>436</v>
      </c>
      <c r="AI40" s="59">
        <f t="shared" si="2"/>
        <v>1.0033687929403856</v>
      </c>
      <c r="AJ40" s="59">
        <f t="shared" si="3"/>
        <v>1.4422326351765558</v>
      </c>
      <c r="AK40" s="59">
        <f t="shared" si="4"/>
        <v>1.6573531552971537</v>
      </c>
      <c r="AL40" s="59">
        <f t="shared" si="5"/>
        <v>1.440637429307202</v>
      </c>
      <c r="AM40" s="59">
        <f t="shared" si="6"/>
        <v>1.227288218427278</v>
      </c>
      <c r="AN40" s="59">
        <f t="shared" si="7"/>
        <v>1.1188378180423424</v>
      </c>
      <c r="AO40" s="59">
        <f t="shared" si="8"/>
        <v>1.2488823066140304</v>
      </c>
      <c r="AP40" s="59">
        <f t="shared" si="9"/>
        <v>3.2129367351439314E-2</v>
      </c>
      <c r="AQ40" s="59">
        <f t="shared" si="10"/>
        <v>4.6971835810368137E-2</v>
      </c>
      <c r="AR40" s="59">
        <f t="shared" si="11"/>
        <v>2.647324394422745E-2</v>
      </c>
      <c r="AS40" s="59">
        <f t="shared" si="12"/>
        <v>8.8701562251050303E-2</v>
      </c>
      <c r="AT40" s="59">
        <f t="shared" si="13"/>
        <v>4.3349588270075054E-2</v>
      </c>
      <c r="AU40" s="59">
        <f t="shared" si="14"/>
        <v>4.4251389102103772E-2</v>
      </c>
      <c r="AV40" s="59" t="e">
        <f t="shared" si="15"/>
        <v>#VALUE!</v>
      </c>
      <c r="AX40" s="60">
        <f t="shared" si="16"/>
        <v>639695</v>
      </c>
      <c r="AY40" s="60">
        <f t="shared" si="17"/>
        <v>618247</v>
      </c>
      <c r="AZ40" s="60">
        <f t="shared" si="18"/>
        <v>796692</v>
      </c>
      <c r="BA40" s="60">
        <f t="shared" si="19"/>
        <v>877211</v>
      </c>
      <c r="BB40" s="60">
        <f t="shared" si="20"/>
        <v>1000571</v>
      </c>
      <c r="BC40" s="60">
        <f t="shared" si="21"/>
        <v>980294</v>
      </c>
      <c r="BD40" s="60">
        <f t="shared" si="22"/>
        <v>1009445</v>
      </c>
      <c r="BE40" s="60">
        <f t="shared" si="23"/>
        <v>993079</v>
      </c>
      <c r="BF40" s="60">
        <f t="shared" si="24"/>
        <v>1036387</v>
      </c>
      <c r="BG40" s="60">
        <f t="shared" si="25"/>
        <v>972378</v>
      </c>
      <c r="BH40" s="60">
        <f t="shared" si="26"/>
        <v>954008</v>
      </c>
      <c r="BI40" s="60">
        <f t="shared" si="27"/>
        <v>970782</v>
      </c>
      <c r="BJ40" s="60">
        <f t="shared" si="28"/>
        <v>970591</v>
      </c>
      <c r="BK40" s="60" t="str">
        <f t="shared" si="29"/>
        <v>NA</v>
      </c>
    </row>
    <row r="41" spans="1:63">
      <c r="A41" s="56" t="s">
        <v>256</v>
      </c>
      <c r="B41" s="56">
        <v>4059261</v>
      </c>
      <c r="C41" s="56" t="s">
        <v>432</v>
      </c>
      <c r="D41" s="56" t="s">
        <v>433</v>
      </c>
      <c r="E41" s="56" t="s">
        <v>246</v>
      </c>
      <c r="F41" s="58" t="s">
        <v>434</v>
      </c>
      <c r="G41" s="58">
        <v>12958</v>
      </c>
      <c r="H41" s="58">
        <v>13539</v>
      </c>
      <c r="I41" s="58">
        <v>12468</v>
      </c>
      <c r="J41" s="58">
        <v>13635</v>
      </c>
      <c r="K41" s="58">
        <v>15754</v>
      </c>
      <c r="L41" s="58">
        <v>14291</v>
      </c>
      <c r="M41" s="58">
        <v>204513</v>
      </c>
      <c r="N41" s="58">
        <v>198912</v>
      </c>
      <c r="O41" s="58">
        <v>193246</v>
      </c>
      <c r="P41" s="58">
        <v>187864</v>
      </c>
      <c r="Q41" s="58">
        <v>186978</v>
      </c>
      <c r="R41" s="58">
        <v>182893</v>
      </c>
      <c r="S41" s="58">
        <v>194325</v>
      </c>
      <c r="T41" s="58" t="s">
        <v>434</v>
      </c>
      <c r="U41" s="58">
        <v>181038</v>
      </c>
      <c r="V41" s="58">
        <v>184906</v>
      </c>
      <c r="W41" s="58">
        <v>176507</v>
      </c>
      <c r="X41" s="58">
        <v>184846</v>
      </c>
      <c r="Y41" s="58">
        <v>191484</v>
      </c>
      <c r="Z41" s="58">
        <v>192480</v>
      </c>
      <c r="AA41" s="58">
        <v>189716</v>
      </c>
      <c r="AB41" s="58">
        <v>182198</v>
      </c>
      <c r="AC41" s="58">
        <v>179774</v>
      </c>
      <c r="AD41" s="58">
        <v>173651</v>
      </c>
      <c r="AE41" s="58">
        <v>172846</v>
      </c>
      <c r="AF41" s="58">
        <v>173472</v>
      </c>
      <c r="AG41" s="58">
        <v>179086</v>
      </c>
      <c r="AH41" s="58" t="s">
        <v>436</v>
      </c>
      <c r="AI41" s="59">
        <f t="shared" si="2"/>
        <v>1.085093195447997</v>
      </c>
      <c r="AJ41" s="59">
        <f t="shared" si="3"/>
        <v>1.0543084762958863</v>
      </c>
      <c r="AK41" s="59">
        <f t="shared" si="4"/>
        <v>1.0817606424215775</v>
      </c>
      <c r="AL41" s="59">
        <f t="shared" si="5"/>
        <v>1.081848074586383</v>
      </c>
      <c r="AM41" s="59">
        <f t="shared" si="6"/>
        <v>1.0749385339370543</v>
      </c>
      <c r="AN41" s="59">
        <f t="shared" si="7"/>
        <v>1.0917353648228849</v>
      </c>
      <c r="AO41" s="59">
        <f t="shared" si="8"/>
        <v>1.0779955301608721</v>
      </c>
      <c r="AP41" s="59">
        <f t="shared" si="9"/>
        <v>7.4246674979218621E-2</v>
      </c>
      <c r="AQ41" s="59">
        <f t="shared" si="10"/>
        <v>8.2273192538279957E-2</v>
      </c>
      <c r="AR41" s="59">
        <f t="shared" si="11"/>
        <v>7.3764106337167151E-2</v>
      </c>
      <c r="AS41" s="59">
        <f t="shared" si="12"/>
        <v>7.0637425144611826E-2</v>
      </c>
      <c r="AT41" s="59">
        <f t="shared" si="13"/>
        <v>7.3220987961450684E-2</v>
      </c>
      <c r="AU41" s="59">
        <f t="shared" si="14"/>
        <v>7.1576133187507593E-2</v>
      </c>
      <c r="AV41" s="59" t="e">
        <f t="shared" si="15"/>
        <v>#VALUE!</v>
      </c>
      <c r="AX41" s="60">
        <f t="shared" si="16"/>
        <v>179086</v>
      </c>
      <c r="AY41" s="60">
        <f t="shared" si="17"/>
        <v>173472</v>
      </c>
      <c r="AZ41" s="60">
        <f t="shared" si="18"/>
        <v>172846</v>
      </c>
      <c r="BA41" s="60">
        <f t="shared" si="19"/>
        <v>173651</v>
      </c>
      <c r="BB41" s="60">
        <f t="shared" si="20"/>
        <v>179774</v>
      </c>
      <c r="BC41" s="60">
        <f t="shared" si="21"/>
        <v>182198</v>
      </c>
      <c r="BD41" s="60">
        <f t="shared" si="22"/>
        <v>189716</v>
      </c>
      <c r="BE41" s="60">
        <f t="shared" si="23"/>
        <v>192480</v>
      </c>
      <c r="BF41" s="60">
        <f t="shared" si="24"/>
        <v>191484</v>
      </c>
      <c r="BG41" s="60">
        <f t="shared" si="25"/>
        <v>184846</v>
      </c>
      <c r="BH41" s="60">
        <f t="shared" si="26"/>
        <v>176507</v>
      </c>
      <c r="BI41" s="60">
        <f t="shared" si="27"/>
        <v>184906</v>
      </c>
      <c r="BJ41" s="60">
        <f t="shared" si="28"/>
        <v>181038</v>
      </c>
      <c r="BK41" s="60" t="str">
        <f t="shared" si="29"/>
        <v>NA</v>
      </c>
    </row>
    <row r="42" spans="1:63">
      <c r="A42" s="56" t="s">
        <v>467</v>
      </c>
      <c r="B42" s="56">
        <v>4059348</v>
      </c>
      <c r="C42" s="56" t="s">
        <v>432</v>
      </c>
      <c r="D42" s="56" t="s">
        <v>433</v>
      </c>
      <c r="E42" s="56" t="s">
        <v>292</v>
      </c>
      <c r="F42" s="58" t="s">
        <v>434</v>
      </c>
      <c r="G42" s="58">
        <v>6121</v>
      </c>
      <c r="H42" s="58">
        <v>8607</v>
      </c>
      <c r="I42" s="58">
        <v>9577</v>
      </c>
      <c r="J42" s="58">
        <v>5209</v>
      </c>
      <c r="K42" s="58">
        <v>5094</v>
      </c>
      <c r="L42" s="58">
        <v>8408</v>
      </c>
      <c r="M42" s="58">
        <v>96935</v>
      </c>
      <c r="N42" s="58">
        <v>101000</v>
      </c>
      <c r="O42" s="58">
        <v>101800</v>
      </c>
      <c r="P42" s="58">
        <v>101432</v>
      </c>
      <c r="Q42" s="58">
        <v>97918</v>
      </c>
      <c r="R42" s="58">
        <v>94784</v>
      </c>
      <c r="S42" s="58">
        <v>94470</v>
      </c>
      <c r="T42" s="58" t="s">
        <v>434</v>
      </c>
      <c r="U42" s="58">
        <v>104884</v>
      </c>
      <c r="V42" s="58">
        <v>99239</v>
      </c>
      <c r="W42" s="58">
        <v>94136</v>
      </c>
      <c r="X42" s="58">
        <v>102663</v>
      </c>
      <c r="Y42" s="58">
        <v>96176</v>
      </c>
      <c r="Z42" s="58">
        <v>92889</v>
      </c>
      <c r="AA42" s="58">
        <v>89124</v>
      </c>
      <c r="AB42" s="58">
        <v>92000</v>
      </c>
      <c r="AC42" s="58">
        <v>93800</v>
      </c>
      <c r="AD42" s="58">
        <v>92254</v>
      </c>
      <c r="AE42" s="58">
        <v>89141</v>
      </c>
      <c r="AF42" s="58">
        <v>86852</v>
      </c>
      <c r="AG42" s="58">
        <v>86441</v>
      </c>
      <c r="AH42" s="58" t="s">
        <v>436</v>
      </c>
      <c r="AI42" s="59">
        <f t="shared" si="2"/>
        <v>1.0928841637648801</v>
      </c>
      <c r="AJ42" s="59">
        <f t="shared" si="3"/>
        <v>1.0913277759867361</v>
      </c>
      <c r="AK42" s="59">
        <f t="shared" si="4"/>
        <v>1.0984619871888357</v>
      </c>
      <c r="AL42" s="59">
        <f t="shared" si="5"/>
        <v>1.0994862011403299</v>
      </c>
      <c r="AM42" s="59">
        <f t="shared" si="6"/>
        <v>1.0852878464818763</v>
      </c>
      <c r="AN42" s="59">
        <f t="shared" si="7"/>
        <v>1.0978260869565217</v>
      </c>
      <c r="AO42" s="59">
        <f t="shared" si="8"/>
        <v>1.0876419370764328</v>
      </c>
      <c r="AP42" s="59">
        <f t="shared" si="9"/>
        <v>9.0516638137992655E-2</v>
      </c>
      <c r="AQ42" s="59">
        <f t="shared" si="10"/>
        <v>5.2965396772583599E-2</v>
      </c>
      <c r="AR42" s="59">
        <f t="shared" si="11"/>
        <v>5.0738825087908987E-2</v>
      </c>
      <c r="AS42" s="59">
        <f t="shared" si="12"/>
        <v>0.10173578652162828</v>
      </c>
      <c r="AT42" s="59">
        <f t="shared" si="13"/>
        <v>8.6730015417325848E-2</v>
      </c>
      <c r="AU42" s="59">
        <f t="shared" si="14"/>
        <v>5.8359711681476682E-2</v>
      </c>
      <c r="AV42" s="59" t="e">
        <f t="shared" si="15"/>
        <v>#VALUE!</v>
      </c>
      <c r="AX42" s="60">
        <f t="shared" si="16"/>
        <v>86441</v>
      </c>
      <c r="AY42" s="60">
        <f t="shared" si="17"/>
        <v>86852</v>
      </c>
      <c r="AZ42" s="60">
        <f t="shared" si="18"/>
        <v>89141</v>
      </c>
      <c r="BA42" s="60">
        <f t="shared" si="19"/>
        <v>92254</v>
      </c>
      <c r="BB42" s="60">
        <f t="shared" si="20"/>
        <v>93800</v>
      </c>
      <c r="BC42" s="60">
        <f t="shared" si="21"/>
        <v>92000</v>
      </c>
      <c r="BD42" s="60">
        <f t="shared" si="22"/>
        <v>89124</v>
      </c>
      <c r="BE42" s="60">
        <f t="shared" si="23"/>
        <v>92889</v>
      </c>
      <c r="BF42" s="60">
        <f t="shared" si="24"/>
        <v>96176</v>
      </c>
      <c r="BG42" s="60">
        <f t="shared" si="25"/>
        <v>102663</v>
      </c>
      <c r="BH42" s="60">
        <f t="shared" si="26"/>
        <v>94136</v>
      </c>
      <c r="BI42" s="60">
        <f t="shared" si="27"/>
        <v>99239</v>
      </c>
      <c r="BJ42" s="60">
        <f t="shared" si="28"/>
        <v>104884</v>
      </c>
      <c r="BK42" s="60" t="str">
        <f t="shared" si="29"/>
        <v>NA</v>
      </c>
    </row>
    <row r="43" spans="1:63">
      <c r="A43" s="56" t="s">
        <v>468</v>
      </c>
      <c r="B43" s="56">
        <v>4059363</v>
      </c>
      <c r="C43" s="56" t="s">
        <v>432</v>
      </c>
      <c r="D43" s="56" t="s">
        <v>433</v>
      </c>
      <c r="E43" s="56" t="s">
        <v>292</v>
      </c>
      <c r="F43" s="58" t="s">
        <v>434</v>
      </c>
      <c r="G43" s="58">
        <v>2726</v>
      </c>
      <c r="H43" s="58">
        <v>3017</v>
      </c>
      <c r="I43" s="58">
        <v>2807</v>
      </c>
      <c r="J43" s="58">
        <v>2806</v>
      </c>
      <c r="K43" s="58">
        <v>3101</v>
      </c>
      <c r="L43" s="58">
        <v>3128</v>
      </c>
      <c r="M43" s="58">
        <v>27559</v>
      </c>
      <c r="N43" s="58">
        <v>26934</v>
      </c>
      <c r="O43" s="58">
        <v>26338</v>
      </c>
      <c r="P43" s="58">
        <v>27420</v>
      </c>
      <c r="Q43" s="58">
        <v>29174</v>
      </c>
      <c r="R43" s="58">
        <v>28468</v>
      </c>
      <c r="S43" s="58">
        <v>28900</v>
      </c>
      <c r="T43" s="58" t="s">
        <v>434</v>
      </c>
      <c r="U43" s="58">
        <v>24084</v>
      </c>
      <c r="V43" s="58">
        <v>23845</v>
      </c>
      <c r="W43" s="58">
        <v>23941</v>
      </c>
      <c r="X43" s="58">
        <v>26069</v>
      </c>
      <c r="Y43" s="58">
        <v>24770</v>
      </c>
      <c r="Z43" s="58">
        <v>24472</v>
      </c>
      <c r="AA43" s="58">
        <v>24198</v>
      </c>
      <c r="AB43" s="58">
        <v>23587</v>
      </c>
      <c r="AC43" s="58">
        <v>23335</v>
      </c>
      <c r="AD43" s="58">
        <v>24168</v>
      </c>
      <c r="AE43" s="58">
        <v>25799</v>
      </c>
      <c r="AF43" s="58">
        <v>25216</v>
      </c>
      <c r="AG43" s="58">
        <v>25332</v>
      </c>
      <c r="AH43" s="58" t="s">
        <v>436</v>
      </c>
      <c r="AI43" s="59">
        <f t="shared" si="2"/>
        <v>1.140849518395705</v>
      </c>
      <c r="AJ43" s="59">
        <f t="shared" si="3"/>
        <v>1.1289657360406091</v>
      </c>
      <c r="AK43" s="59">
        <f t="shared" si="4"/>
        <v>1.1308190239931781</v>
      </c>
      <c r="AL43" s="59">
        <f t="shared" si="5"/>
        <v>1.134558093346574</v>
      </c>
      <c r="AM43" s="59">
        <f t="shared" si="6"/>
        <v>1.1286908077994429</v>
      </c>
      <c r="AN43" s="59">
        <f t="shared" si="7"/>
        <v>1.1419001992623055</v>
      </c>
      <c r="AO43" s="59">
        <f t="shared" si="8"/>
        <v>1.1388957765104555</v>
      </c>
      <c r="AP43" s="59">
        <f t="shared" si="9"/>
        <v>0.12781954887218044</v>
      </c>
      <c r="AQ43" s="59">
        <f t="shared" si="10"/>
        <v>0.12519176423092451</v>
      </c>
      <c r="AR43" s="59">
        <f t="shared" si="11"/>
        <v>0.10763742376002149</v>
      </c>
      <c r="AS43" s="59">
        <f t="shared" si="12"/>
        <v>0.11724656447099119</v>
      </c>
      <c r="AT43" s="59">
        <f t="shared" si="13"/>
        <v>0.12652547703921158</v>
      </c>
      <c r="AU43" s="59">
        <f t="shared" si="14"/>
        <v>0.11318717820959974</v>
      </c>
      <c r="AV43" s="59" t="e">
        <f t="shared" si="15"/>
        <v>#VALUE!</v>
      </c>
      <c r="AX43" s="60">
        <f t="shared" si="16"/>
        <v>25332</v>
      </c>
      <c r="AY43" s="60">
        <f t="shared" si="17"/>
        <v>25216</v>
      </c>
      <c r="AZ43" s="60">
        <f t="shared" si="18"/>
        <v>25799</v>
      </c>
      <c r="BA43" s="60">
        <f t="shared" si="19"/>
        <v>24168</v>
      </c>
      <c r="BB43" s="60">
        <f t="shared" si="20"/>
        <v>23335</v>
      </c>
      <c r="BC43" s="60">
        <f t="shared" si="21"/>
        <v>23587</v>
      </c>
      <c r="BD43" s="60">
        <f t="shared" si="22"/>
        <v>24198</v>
      </c>
      <c r="BE43" s="60">
        <f t="shared" si="23"/>
        <v>24472</v>
      </c>
      <c r="BF43" s="60">
        <f t="shared" si="24"/>
        <v>24770</v>
      </c>
      <c r="BG43" s="60">
        <f t="shared" si="25"/>
        <v>26069</v>
      </c>
      <c r="BH43" s="60">
        <f t="shared" si="26"/>
        <v>23941</v>
      </c>
      <c r="BI43" s="60">
        <f t="shared" si="27"/>
        <v>23845</v>
      </c>
      <c r="BJ43" s="60">
        <f t="shared" si="28"/>
        <v>24084</v>
      </c>
      <c r="BK43" s="60" t="str">
        <f t="shared" si="29"/>
        <v>NA</v>
      </c>
    </row>
    <row r="44" spans="1:63">
      <c r="A44" s="56" t="s">
        <v>41</v>
      </c>
      <c r="B44" s="56">
        <v>4059364</v>
      </c>
      <c r="C44" s="56" t="s">
        <v>432</v>
      </c>
      <c r="D44" s="56" t="s">
        <v>433</v>
      </c>
      <c r="E44" s="56" t="s">
        <v>292</v>
      </c>
      <c r="F44" s="58" t="s">
        <v>434</v>
      </c>
      <c r="G44" s="58">
        <v>14468</v>
      </c>
      <c r="H44" s="58">
        <v>15596</v>
      </c>
      <c r="I44" s="58">
        <v>11378</v>
      </c>
      <c r="J44" s="58">
        <v>15476</v>
      </c>
      <c r="K44" s="58">
        <v>15146</v>
      </c>
      <c r="L44" s="58">
        <v>13970</v>
      </c>
      <c r="M44" s="58">
        <v>526636</v>
      </c>
      <c r="N44" s="58">
        <v>505099</v>
      </c>
      <c r="O44" s="58">
        <v>483452</v>
      </c>
      <c r="P44" s="58">
        <v>471072</v>
      </c>
      <c r="Q44" s="58">
        <v>477200</v>
      </c>
      <c r="R44" s="58">
        <v>455303</v>
      </c>
      <c r="S44" s="58">
        <v>374975</v>
      </c>
      <c r="T44" s="58" t="s">
        <v>434</v>
      </c>
      <c r="U44" s="58">
        <v>461062</v>
      </c>
      <c r="V44" s="58">
        <v>477344</v>
      </c>
      <c r="W44" s="58">
        <v>451997</v>
      </c>
      <c r="X44" s="58">
        <v>471726</v>
      </c>
      <c r="Y44" s="58">
        <v>513719</v>
      </c>
      <c r="Z44" s="58">
        <v>501446</v>
      </c>
      <c r="AA44" s="58">
        <v>512677</v>
      </c>
      <c r="AB44" s="58">
        <v>488199</v>
      </c>
      <c r="AC44" s="58">
        <v>468498</v>
      </c>
      <c r="AD44" s="58">
        <v>454802</v>
      </c>
      <c r="AE44" s="58">
        <v>461209</v>
      </c>
      <c r="AF44" s="58">
        <v>441100</v>
      </c>
      <c r="AG44" s="58">
        <v>359127</v>
      </c>
      <c r="AH44" s="58" t="s">
        <v>436</v>
      </c>
      <c r="AI44" s="59">
        <f t="shared" si="2"/>
        <v>1.0441292356185974</v>
      </c>
      <c r="AJ44" s="59">
        <f t="shared" si="3"/>
        <v>1.0321990478349581</v>
      </c>
      <c r="AK44" s="59">
        <f t="shared" si="4"/>
        <v>1.0346719166364924</v>
      </c>
      <c r="AL44" s="59">
        <f t="shared" si="5"/>
        <v>1.0357738092620525</v>
      </c>
      <c r="AM44" s="59">
        <f t="shared" si="6"/>
        <v>1.0319190263352245</v>
      </c>
      <c r="AN44" s="59">
        <f t="shared" si="7"/>
        <v>1.0346170311696665</v>
      </c>
      <c r="AO44" s="59">
        <f t="shared" si="8"/>
        <v>1.0272276696633553</v>
      </c>
      <c r="AP44" s="59">
        <f t="shared" si="9"/>
        <v>2.7859430526916158E-2</v>
      </c>
      <c r="AQ44" s="59">
        <f t="shared" si="10"/>
        <v>2.9483044232352706E-2</v>
      </c>
      <c r="AR44" s="59">
        <f t="shared" si="11"/>
        <v>3.280718043949242E-2</v>
      </c>
      <c r="AS44" s="59">
        <f t="shared" si="12"/>
        <v>2.5172733447345889E-2</v>
      </c>
      <c r="AT44" s="59">
        <f t="shared" si="13"/>
        <v>3.2672454246832475E-2</v>
      </c>
      <c r="AU44" s="59">
        <f t="shared" si="14"/>
        <v>3.1379727672200271E-2</v>
      </c>
      <c r="AV44" s="59" t="e">
        <f t="shared" si="15"/>
        <v>#VALUE!</v>
      </c>
      <c r="AX44" s="60">
        <f t="shared" si="16"/>
        <v>359127</v>
      </c>
      <c r="AY44" s="60">
        <f t="shared" si="17"/>
        <v>441100</v>
      </c>
      <c r="AZ44" s="60">
        <f t="shared" si="18"/>
        <v>461209</v>
      </c>
      <c r="BA44" s="60">
        <f t="shared" si="19"/>
        <v>454802</v>
      </c>
      <c r="BB44" s="60">
        <f t="shared" si="20"/>
        <v>468498</v>
      </c>
      <c r="BC44" s="60">
        <f t="shared" si="21"/>
        <v>488199</v>
      </c>
      <c r="BD44" s="60">
        <f t="shared" si="22"/>
        <v>512677</v>
      </c>
      <c r="BE44" s="60">
        <f t="shared" si="23"/>
        <v>501446</v>
      </c>
      <c r="BF44" s="60">
        <f t="shared" si="24"/>
        <v>513719</v>
      </c>
      <c r="BG44" s="60">
        <f t="shared" si="25"/>
        <v>471726</v>
      </c>
      <c r="BH44" s="60">
        <f t="shared" si="26"/>
        <v>451997</v>
      </c>
      <c r="BI44" s="60">
        <f t="shared" si="27"/>
        <v>477344</v>
      </c>
      <c r="BJ44" s="60">
        <f t="shared" si="28"/>
        <v>461062</v>
      </c>
      <c r="BK44" s="60" t="str">
        <f t="shared" si="29"/>
        <v>NA</v>
      </c>
    </row>
    <row r="45" spans="1:63">
      <c r="A45" s="56" t="s">
        <v>469</v>
      </c>
      <c r="B45" s="56">
        <v>4059365</v>
      </c>
      <c r="C45" s="56" t="s">
        <v>432</v>
      </c>
      <c r="D45" s="56" t="s">
        <v>433</v>
      </c>
      <c r="E45" s="56" t="s">
        <v>327</v>
      </c>
      <c r="F45" s="58" t="s">
        <v>434</v>
      </c>
      <c r="G45" s="58">
        <v>12195</v>
      </c>
      <c r="H45" s="58">
        <v>10115</v>
      </c>
      <c r="I45" s="58">
        <v>18347</v>
      </c>
      <c r="J45" s="58">
        <v>18476</v>
      </c>
      <c r="K45" s="58">
        <v>13287</v>
      </c>
      <c r="L45" s="58">
        <v>11002</v>
      </c>
      <c r="M45" s="58">
        <v>278221</v>
      </c>
      <c r="N45" s="58">
        <v>287498</v>
      </c>
      <c r="O45" s="58">
        <v>275962</v>
      </c>
      <c r="P45" s="58">
        <v>283580</v>
      </c>
      <c r="Q45" s="58">
        <v>268928</v>
      </c>
      <c r="R45" s="58">
        <v>255150</v>
      </c>
      <c r="S45" s="58">
        <v>263650</v>
      </c>
      <c r="T45" s="58" t="s">
        <v>434</v>
      </c>
      <c r="U45" s="58">
        <v>298338</v>
      </c>
      <c r="V45" s="58">
        <v>306425</v>
      </c>
      <c r="W45" s="58">
        <v>284520</v>
      </c>
      <c r="X45" s="58">
        <v>297558</v>
      </c>
      <c r="Y45" s="58">
        <v>290662</v>
      </c>
      <c r="Z45" s="58">
        <v>279988</v>
      </c>
      <c r="AA45" s="58">
        <v>259489</v>
      </c>
      <c r="AB45" s="58">
        <v>274072</v>
      </c>
      <c r="AC45" s="58">
        <v>261825</v>
      </c>
      <c r="AD45" s="58">
        <v>267795</v>
      </c>
      <c r="AE45" s="58">
        <v>255523</v>
      </c>
      <c r="AF45" s="58">
        <v>241258</v>
      </c>
      <c r="AG45" s="58">
        <v>249871</v>
      </c>
      <c r="AH45" s="58" t="s">
        <v>436</v>
      </c>
      <c r="AI45" s="59">
        <f t="shared" si="2"/>
        <v>1.055144454538542</v>
      </c>
      <c r="AJ45" s="59">
        <f t="shared" si="3"/>
        <v>1.0575815102504373</v>
      </c>
      <c r="AK45" s="59">
        <f t="shared" si="4"/>
        <v>1.0524610309052413</v>
      </c>
      <c r="AL45" s="59">
        <f t="shared" si="5"/>
        <v>1.0589443417539537</v>
      </c>
      <c r="AM45" s="59">
        <f t="shared" si="6"/>
        <v>1.0539940800152774</v>
      </c>
      <c r="AN45" s="59">
        <f t="shared" si="7"/>
        <v>1.0489871274701539</v>
      </c>
      <c r="AO45" s="59">
        <f t="shared" si="8"/>
        <v>1.0721880310918768</v>
      </c>
      <c r="AP45" s="59">
        <f t="shared" si="9"/>
        <v>3.9294541194622626E-2</v>
      </c>
      <c r="AQ45" s="59">
        <f t="shared" si="10"/>
        <v>4.5712889885846791E-2</v>
      </c>
      <c r="AR45" s="59">
        <f t="shared" si="11"/>
        <v>6.2092096330799373E-2</v>
      </c>
      <c r="AS45" s="59">
        <f t="shared" si="12"/>
        <v>6.4484043300998176E-2</v>
      </c>
      <c r="AT45" s="59">
        <f t="shared" si="13"/>
        <v>3.3009708737864081E-2</v>
      </c>
      <c r="AU45" s="59">
        <f t="shared" si="14"/>
        <v>4.0876455563823584E-2</v>
      </c>
      <c r="AV45" s="59" t="e">
        <f t="shared" si="15"/>
        <v>#VALUE!</v>
      </c>
      <c r="AX45" s="60">
        <f t="shared" si="16"/>
        <v>249871</v>
      </c>
      <c r="AY45" s="60">
        <f t="shared" si="17"/>
        <v>241258</v>
      </c>
      <c r="AZ45" s="60">
        <f t="shared" si="18"/>
        <v>255523</v>
      </c>
      <c r="BA45" s="60">
        <f t="shared" si="19"/>
        <v>267795</v>
      </c>
      <c r="BB45" s="60">
        <f t="shared" si="20"/>
        <v>261825</v>
      </c>
      <c r="BC45" s="60">
        <f t="shared" si="21"/>
        <v>274072</v>
      </c>
      <c r="BD45" s="60">
        <f t="shared" si="22"/>
        <v>259489</v>
      </c>
      <c r="BE45" s="60">
        <f t="shared" si="23"/>
        <v>279988</v>
      </c>
      <c r="BF45" s="60">
        <f t="shared" si="24"/>
        <v>290662</v>
      </c>
      <c r="BG45" s="60">
        <f t="shared" si="25"/>
        <v>297558</v>
      </c>
      <c r="BH45" s="60">
        <f t="shared" si="26"/>
        <v>284520</v>
      </c>
      <c r="BI45" s="60">
        <f t="shared" si="27"/>
        <v>306425</v>
      </c>
      <c r="BJ45" s="60">
        <f t="shared" si="28"/>
        <v>298338</v>
      </c>
      <c r="BK45" s="60" t="str">
        <f t="shared" si="29"/>
        <v>NA</v>
      </c>
    </row>
    <row r="46" spans="1:63">
      <c r="A46" s="56" t="s">
        <v>470</v>
      </c>
      <c r="B46" s="56">
        <v>4059425</v>
      </c>
      <c r="C46" s="56" t="s">
        <v>432</v>
      </c>
      <c r="D46" s="56" t="s">
        <v>433</v>
      </c>
      <c r="E46" s="56" t="s">
        <v>292</v>
      </c>
      <c r="F46" s="58" t="s">
        <v>434</v>
      </c>
      <c r="G46" s="58">
        <v>29898</v>
      </c>
      <c r="H46" s="58">
        <v>33460</v>
      </c>
      <c r="I46" s="58">
        <v>20526</v>
      </c>
      <c r="J46" s="58">
        <v>29138</v>
      </c>
      <c r="K46" s="58">
        <v>32470</v>
      </c>
      <c r="L46" s="58">
        <v>28571</v>
      </c>
      <c r="M46" s="58">
        <v>410326</v>
      </c>
      <c r="N46" s="58">
        <v>393609</v>
      </c>
      <c r="O46" s="58">
        <v>384587</v>
      </c>
      <c r="P46" s="58">
        <v>376554</v>
      </c>
      <c r="Q46" s="58">
        <v>373781</v>
      </c>
      <c r="R46" s="58">
        <v>365633</v>
      </c>
      <c r="S46" s="58">
        <v>376705</v>
      </c>
      <c r="T46" s="58" t="s">
        <v>434</v>
      </c>
      <c r="U46" s="58">
        <v>392705</v>
      </c>
      <c r="V46" s="58">
        <v>390653</v>
      </c>
      <c r="W46" s="58">
        <v>383476</v>
      </c>
      <c r="X46" s="58">
        <v>394669</v>
      </c>
      <c r="Y46" s="58">
        <v>395499</v>
      </c>
      <c r="Z46" s="58">
        <v>388248</v>
      </c>
      <c r="AA46" s="58">
        <v>382306</v>
      </c>
      <c r="AB46" s="58">
        <v>364925</v>
      </c>
      <c r="AC46" s="58">
        <v>360195</v>
      </c>
      <c r="AD46" s="58" t="s">
        <v>434</v>
      </c>
      <c r="AE46" s="58" t="s">
        <v>434</v>
      </c>
      <c r="AF46" s="58" t="s">
        <v>434</v>
      </c>
      <c r="AG46" s="58" t="s">
        <v>434</v>
      </c>
      <c r="AH46" s="58" t="s">
        <v>436</v>
      </c>
      <c r="AI46" s="59" t="e">
        <f t="shared" si="2"/>
        <v>#VALUE!</v>
      </c>
      <c r="AJ46" s="59" t="e">
        <f t="shared" si="3"/>
        <v>#VALUE!</v>
      </c>
      <c r="AK46" s="59" t="e">
        <f t="shared" si="4"/>
        <v>#VALUE!</v>
      </c>
      <c r="AL46" s="59" t="e">
        <f t="shared" si="5"/>
        <v>#VALUE!</v>
      </c>
      <c r="AM46" s="59">
        <f t="shared" si="6"/>
        <v>1.0677188744985355</v>
      </c>
      <c r="AN46" s="59">
        <f t="shared" si="7"/>
        <v>1.078602452558745</v>
      </c>
      <c r="AO46" s="59">
        <f t="shared" si="8"/>
        <v>1.0732920749347381</v>
      </c>
      <c r="AP46" s="59">
        <f t="shared" si="9"/>
        <v>7.3589561311326782E-2</v>
      </c>
      <c r="AQ46" s="59">
        <f t="shared" si="10"/>
        <v>8.2098816937590233E-2</v>
      </c>
      <c r="AR46" s="59">
        <f t="shared" si="11"/>
        <v>7.3828955403135291E-2</v>
      </c>
      <c r="AS46" s="59">
        <f t="shared" si="12"/>
        <v>5.3526165913903349E-2</v>
      </c>
      <c r="AT46" s="59">
        <f t="shared" si="13"/>
        <v>8.5651460503311128E-2</v>
      </c>
      <c r="AU46" s="59">
        <f t="shared" si="14"/>
        <v>7.6133484422148942E-2</v>
      </c>
      <c r="AV46" s="59" t="e">
        <f t="shared" si="15"/>
        <v>#VALUE!</v>
      </c>
      <c r="AX46" s="60" t="str">
        <f t="shared" si="16"/>
        <v>NA</v>
      </c>
      <c r="AY46" s="60" t="str">
        <f t="shared" si="17"/>
        <v>NA</v>
      </c>
      <c r="AZ46" s="60" t="str">
        <f t="shared" si="18"/>
        <v>NA</v>
      </c>
      <c r="BA46" s="60" t="str">
        <f t="shared" si="19"/>
        <v>NA</v>
      </c>
      <c r="BB46" s="60">
        <f t="shared" si="20"/>
        <v>360195</v>
      </c>
      <c r="BC46" s="60">
        <f t="shared" si="21"/>
        <v>364925</v>
      </c>
      <c r="BD46" s="60">
        <f t="shared" si="22"/>
        <v>382306</v>
      </c>
      <c r="BE46" s="60">
        <f t="shared" si="23"/>
        <v>388248</v>
      </c>
      <c r="BF46" s="60">
        <f t="shared" si="24"/>
        <v>395499</v>
      </c>
      <c r="BG46" s="60">
        <f t="shared" si="25"/>
        <v>394669</v>
      </c>
      <c r="BH46" s="60">
        <f t="shared" si="26"/>
        <v>383476</v>
      </c>
      <c r="BI46" s="60">
        <f t="shared" si="27"/>
        <v>390653</v>
      </c>
      <c r="BJ46" s="60">
        <f t="shared" si="28"/>
        <v>392705</v>
      </c>
      <c r="BK46" s="60" t="str">
        <f t="shared" si="29"/>
        <v>NA</v>
      </c>
    </row>
    <row r="47" spans="1:63">
      <c r="A47" s="56" t="s">
        <v>471</v>
      </c>
      <c r="B47" s="56">
        <v>4059437</v>
      </c>
      <c r="C47" s="56" t="s">
        <v>432</v>
      </c>
      <c r="D47" s="56" t="s">
        <v>433</v>
      </c>
      <c r="E47" s="56" t="s">
        <v>292</v>
      </c>
      <c r="F47" s="58" t="s">
        <v>434</v>
      </c>
      <c r="G47" s="58">
        <v>17168</v>
      </c>
      <c r="H47" s="58">
        <v>17279</v>
      </c>
      <c r="I47" s="58">
        <v>17153</v>
      </c>
      <c r="J47" s="58">
        <v>16900</v>
      </c>
      <c r="K47" s="58">
        <v>17627</v>
      </c>
      <c r="L47" s="58">
        <v>17066</v>
      </c>
      <c r="M47" s="58">
        <v>359624</v>
      </c>
      <c r="N47" s="58">
        <v>345204</v>
      </c>
      <c r="O47" s="58">
        <v>336558</v>
      </c>
      <c r="P47" s="58">
        <v>336000</v>
      </c>
      <c r="Q47" s="58">
        <v>339772</v>
      </c>
      <c r="R47" s="58">
        <v>334604</v>
      </c>
      <c r="S47" s="58">
        <v>335573</v>
      </c>
      <c r="T47" s="58" t="s">
        <v>434</v>
      </c>
      <c r="U47" s="58">
        <v>338679</v>
      </c>
      <c r="V47" s="58">
        <v>340074</v>
      </c>
      <c r="W47" s="58">
        <v>337569</v>
      </c>
      <c r="X47" s="58">
        <v>333813</v>
      </c>
      <c r="Y47" s="58">
        <v>347366</v>
      </c>
      <c r="Z47" s="58">
        <v>342629</v>
      </c>
      <c r="AA47" s="58">
        <v>339032</v>
      </c>
      <c r="AB47" s="58">
        <v>328364</v>
      </c>
      <c r="AC47" s="58">
        <v>324979</v>
      </c>
      <c r="AD47" s="58" t="s">
        <v>434</v>
      </c>
      <c r="AE47" s="58" t="s">
        <v>434</v>
      </c>
      <c r="AF47" s="58" t="s">
        <v>434</v>
      </c>
      <c r="AG47" s="58" t="s">
        <v>434</v>
      </c>
      <c r="AH47" s="58" t="s">
        <v>436</v>
      </c>
      <c r="AI47" s="59" t="e">
        <f t="shared" si="2"/>
        <v>#VALUE!</v>
      </c>
      <c r="AJ47" s="59" t="e">
        <f t="shared" si="3"/>
        <v>#VALUE!</v>
      </c>
      <c r="AK47" s="59" t="e">
        <f t="shared" si="4"/>
        <v>#VALUE!</v>
      </c>
      <c r="AL47" s="59" t="e">
        <f t="shared" si="5"/>
        <v>#VALUE!</v>
      </c>
      <c r="AM47" s="59">
        <f t="shared" si="6"/>
        <v>1.0356299945534941</v>
      </c>
      <c r="AN47" s="59">
        <f t="shared" si="7"/>
        <v>1.0512845500724806</v>
      </c>
      <c r="AO47" s="59">
        <f t="shared" si="8"/>
        <v>1.0607376294863022</v>
      </c>
      <c r="AP47" s="59">
        <f t="shared" si="9"/>
        <v>4.9808977056816556E-2</v>
      </c>
      <c r="AQ47" s="59">
        <f t="shared" si="10"/>
        <v>5.0744747614907618E-2</v>
      </c>
      <c r="AR47" s="59">
        <f t="shared" si="11"/>
        <v>5.0627147534697568E-2</v>
      </c>
      <c r="AS47" s="59">
        <f t="shared" si="12"/>
        <v>5.0813315203706501E-2</v>
      </c>
      <c r="AT47" s="59">
        <f t="shared" si="13"/>
        <v>5.0809529690596753E-2</v>
      </c>
      <c r="AU47" s="59">
        <f t="shared" si="14"/>
        <v>5.0691067352862149E-2</v>
      </c>
      <c r="AV47" s="59" t="e">
        <f t="shared" si="15"/>
        <v>#VALUE!</v>
      </c>
      <c r="AX47" s="60" t="str">
        <f t="shared" si="16"/>
        <v>NA</v>
      </c>
      <c r="AY47" s="60" t="str">
        <f t="shared" si="17"/>
        <v>NA</v>
      </c>
      <c r="AZ47" s="60" t="str">
        <f t="shared" si="18"/>
        <v>NA</v>
      </c>
      <c r="BA47" s="60" t="str">
        <f t="shared" si="19"/>
        <v>NA</v>
      </c>
      <c r="BB47" s="60">
        <f t="shared" si="20"/>
        <v>324979</v>
      </c>
      <c r="BC47" s="60">
        <f t="shared" si="21"/>
        <v>328364</v>
      </c>
      <c r="BD47" s="60">
        <f t="shared" si="22"/>
        <v>339032</v>
      </c>
      <c r="BE47" s="60">
        <f t="shared" si="23"/>
        <v>342629</v>
      </c>
      <c r="BF47" s="60">
        <f t="shared" si="24"/>
        <v>347366</v>
      </c>
      <c r="BG47" s="60">
        <f t="shared" si="25"/>
        <v>333813</v>
      </c>
      <c r="BH47" s="60">
        <f t="shared" si="26"/>
        <v>337569</v>
      </c>
      <c r="BI47" s="60">
        <f t="shared" si="27"/>
        <v>340074</v>
      </c>
      <c r="BJ47" s="60">
        <f t="shared" si="28"/>
        <v>338679</v>
      </c>
      <c r="BK47" s="60" t="str">
        <f t="shared" si="29"/>
        <v>NA</v>
      </c>
    </row>
    <row r="48" spans="1:63">
      <c r="A48" s="56" t="s">
        <v>472</v>
      </c>
      <c r="B48" s="56">
        <v>4059467</v>
      </c>
      <c r="C48" s="56" t="s">
        <v>432</v>
      </c>
      <c r="D48" s="56" t="s">
        <v>433</v>
      </c>
      <c r="E48" s="56" t="s">
        <v>327</v>
      </c>
      <c r="F48" s="58" t="s">
        <v>434</v>
      </c>
      <c r="G48" s="58" t="s">
        <v>434</v>
      </c>
      <c r="H48" s="58">
        <v>255</v>
      </c>
      <c r="I48" s="58">
        <v>514</v>
      </c>
      <c r="J48" s="58">
        <v>175</v>
      </c>
      <c r="K48" s="58">
        <v>-224</v>
      </c>
      <c r="L48" s="58">
        <v>638</v>
      </c>
      <c r="M48" s="58">
        <v>18314</v>
      </c>
      <c r="N48" s="58">
        <v>18665</v>
      </c>
      <c r="O48" s="58">
        <v>19388</v>
      </c>
      <c r="P48" s="58" t="s">
        <v>434</v>
      </c>
      <c r="Q48" s="58" t="s">
        <v>434</v>
      </c>
      <c r="R48" s="58" t="s">
        <v>434</v>
      </c>
      <c r="S48" s="58" t="s">
        <v>434</v>
      </c>
      <c r="T48" s="58" t="s">
        <v>434</v>
      </c>
      <c r="U48" s="58">
        <v>16634</v>
      </c>
      <c r="V48" s="58">
        <v>17341</v>
      </c>
      <c r="W48" s="58">
        <v>16490</v>
      </c>
      <c r="X48" s="58">
        <v>18904</v>
      </c>
      <c r="Y48" s="58">
        <v>18257</v>
      </c>
      <c r="Z48" s="58">
        <v>17766</v>
      </c>
      <c r="AA48" s="58">
        <v>17543</v>
      </c>
      <c r="AB48" s="58">
        <v>18044</v>
      </c>
      <c r="AC48" s="58" t="s">
        <v>434</v>
      </c>
      <c r="AD48" s="58" t="s">
        <v>434</v>
      </c>
      <c r="AE48" s="58" t="s">
        <v>434</v>
      </c>
      <c r="AF48" s="58" t="s">
        <v>434</v>
      </c>
      <c r="AG48" s="58" t="s">
        <v>434</v>
      </c>
      <c r="AH48" s="58" t="s">
        <v>436</v>
      </c>
      <c r="AI48" s="59" t="e">
        <f t="shared" si="2"/>
        <v>#VALUE!</v>
      </c>
      <c r="AJ48" s="59" t="e">
        <f t="shared" si="3"/>
        <v>#VALUE!</v>
      </c>
      <c r="AK48" s="59" t="e">
        <f t="shared" si="4"/>
        <v>#VALUE!</v>
      </c>
      <c r="AL48" s="59" t="e">
        <f t="shared" si="5"/>
        <v>#VALUE!</v>
      </c>
      <c r="AM48" s="59" t="e">
        <f t="shared" si="6"/>
        <v>#VALUE!</v>
      </c>
      <c r="AN48" s="59">
        <f t="shared" si="7"/>
        <v>1.034415872312126</v>
      </c>
      <c r="AO48" s="59">
        <f t="shared" si="8"/>
        <v>1.0439491535085219</v>
      </c>
      <c r="AP48" s="59">
        <f t="shared" si="9"/>
        <v>3.5911291230440165E-2</v>
      </c>
      <c r="AQ48" s="59">
        <f t="shared" si="10"/>
        <v>-1.2269266582680616E-2</v>
      </c>
      <c r="AR48" s="59">
        <f t="shared" si="11"/>
        <v>9.2573000423190853E-3</v>
      </c>
      <c r="AS48" s="59">
        <f t="shared" si="12"/>
        <v>3.1170406306852638E-2</v>
      </c>
      <c r="AT48" s="59">
        <f t="shared" si="13"/>
        <v>1.4705034311746728E-2</v>
      </c>
      <c r="AU48" s="59" t="e">
        <f t="shared" si="14"/>
        <v>#VALUE!</v>
      </c>
      <c r="AV48" s="59" t="e">
        <f t="shared" si="15"/>
        <v>#VALUE!</v>
      </c>
      <c r="AX48" s="60" t="str">
        <f t="shared" si="16"/>
        <v>NA</v>
      </c>
      <c r="AY48" s="60" t="str">
        <f t="shared" si="17"/>
        <v>NA</v>
      </c>
      <c r="AZ48" s="60" t="str">
        <f t="shared" si="18"/>
        <v>NA</v>
      </c>
      <c r="BA48" s="60" t="str">
        <f t="shared" si="19"/>
        <v>NA</v>
      </c>
      <c r="BB48" s="60" t="str">
        <f t="shared" si="20"/>
        <v>NA</v>
      </c>
      <c r="BC48" s="60">
        <f t="shared" si="21"/>
        <v>18044</v>
      </c>
      <c r="BD48" s="60">
        <f t="shared" si="22"/>
        <v>17543</v>
      </c>
      <c r="BE48" s="60">
        <f t="shared" si="23"/>
        <v>17766</v>
      </c>
      <c r="BF48" s="60">
        <f t="shared" si="24"/>
        <v>18257</v>
      </c>
      <c r="BG48" s="60">
        <f t="shared" si="25"/>
        <v>18904</v>
      </c>
      <c r="BH48" s="60">
        <f t="shared" si="26"/>
        <v>16490</v>
      </c>
      <c r="BI48" s="60">
        <f t="shared" si="27"/>
        <v>17341</v>
      </c>
      <c r="BJ48" s="60">
        <f t="shared" si="28"/>
        <v>16634</v>
      </c>
      <c r="BK48" s="60" t="str">
        <f t="shared" si="29"/>
        <v>NA</v>
      </c>
    </row>
    <row r="49" spans="1:63" hidden="1">
      <c r="A49" s="56" t="s">
        <v>473</v>
      </c>
      <c r="B49" s="56">
        <v>4059589</v>
      </c>
      <c r="C49" s="56" t="s">
        <v>432</v>
      </c>
      <c r="D49" s="56" t="s">
        <v>433</v>
      </c>
      <c r="E49" s="56" t="s">
        <v>380</v>
      </c>
      <c r="F49" s="58" t="s">
        <v>434</v>
      </c>
      <c r="G49" s="58" t="s">
        <v>434</v>
      </c>
      <c r="H49" s="58">
        <v>59</v>
      </c>
      <c r="I49" s="58">
        <v>88</v>
      </c>
      <c r="J49" s="58">
        <v>6</v>
      </c>
      <c r="K49" s="58">
        <v>41</v>
      </c>
      <c r="L49" s="58">
        <v>28</v>
      </c>
      <c r="M49" s="58">
        <v>1035</v>
      </c>
      <c r="N49" s="58">
        <v>977</v>
      </c>
      <c r="O49" s="58">
        <v>934</v>
      </c>
      <c r="P49" s="58" t="s">
        <v>434</v>
      </c>
      <c r="Q49" s="58" t="s">
        <v>434</v>
      </c>
      <c r="R49" s="58" t="s">
        <v>434</v>
      </c>
      <c r="S49" s="58" t="s">
        <v>434</v>
      </c>
      <c r="T49" s="58" t="s">
        <v>434</v>
      </c>
      <c r="U49" s="58">
        <v>746</v>
      </c>
      <c r="V49" s="58">
        <v>666</v>
      </c>
      <c r="W49" s="58">
        <v>869</v>
      </c>
      <c r="X49" s="58">
        <v>983</v>
      </c>
      <c r="Y49" s="58">
        <v>935</v>
      </c>
      <c r="Z49" s="58">
        <v>928</v>
      </c>
      <c r="AA49" s="58">
        <v>877</v>
      </c>
      <c r="AB49" s="58">
        <v>870</v>
      </c>
      <c r="AC49" s="58" t="s">
        <v>434</v>
      </c>
      <c r="AD49" s="58" t="s">
        <v>434</v>
      </c>
      <c r="AE49" s="58" t="s">
        <v>434</v>
      </c>
      <c r="AF49" s="58" t="s">
        <v>434</v>
      </c>
      <c r="AG49" s="58" t="s">
        <v>434</v>
      </c>
      <c r="AH49" s="58"/>
      <c r="AI49" s="59" t="e">
        <f t="shared" si="2"/>
        <v>#VALUE!</v>
      </c>
      <c r="AJ49" s="59" t="e">
        <f t="shared" si="3"/>
        <v>#VALUE!</v>
      </c>
      <c r="AK49" s="59" t="e">
        <f t="shared" si="4"/>
        <v>#VALUE!</v>
      </c>
      <c r="AL49" s="59" t="e">
        <f t="shared" si="5"/>
        <v>#VALUE!</v>
      </c>
      <c r="AM49" s="59" t="e">
        <f t="shared" si="6"/>
        <v>#VALUE!</v>
      </c>
      <c r="AN49" s="59">
        <f t="shared" si="7"/>
        <v>1.1229885057471265</v>
      </c>
      <c r="AO49" s="59">
        <f t="shared" si="8"/>
        <v>1.1801596351197263</v>
      </c>
      <c r="AP49" s="59">
        <f t="shared" si="9"/>
        <v>3.017241379310345E-2</v>
      </c>
      <c r="AQ49" s="59">
        <f t="shared" si="10"/>
        <v>4.3850267379679148E-2</v>
      </c>
      <c r="AR49" s="59">
        <f t="shared" si="11"/>
        <v>6.1037639877924718E-3</v>
      </c>
      <c r="AS49" s="59">
        <f t="shared" si="12"/>
        <v>0.10126582278481013</v>
      </c>
      <c r="AT49" s="59">
        <f t="shared" si="13"/>
        <v>8.858858858858859E-2</v>
      </c>
      <c r="AU49" s="59" t="e">
        <f t="shared" si="14"/>
        <v>#VALUE!</v>
      </c>
      <c r="AV49" s="59" t="e">
        <f t="shared" si="15"/>
        <v>#VALUE!</v>
      </c>
      <c r="AX49" s="60" t="str">
        <f t="shared" si="16"/>
        <v>NA</v>
      </c>
      <c r="AY49" s="60" t="str">
        <f t="shared" si="17"/>
        <v>NA</v>
      </c>
      <c r="AZ49" s="60" t="str">
        <f t="shared" si="18"/>
        <v>NA</v>
      </c>
      <c r="BA49" s="60" t="str">
        <f t="shared" si="19"/>
        <v>NA</v>
      </c>
      <c r="BB49" s="60" t="str">
        <f t="shared" si="20"/>
        <v>NA</v>
      </c>
      <c r="BC49" s="60">
        <f t="shared" si="21"/>
        <v>870</v>
      </c>
      <c r="BD49" s="60">
        <f t="shared" si="22"/>
        <v>877</v>
      </c>
      <c r="BE49" s="60">
        <f t="shared" si="23"/>
        <v>928</v>
      </c>
      <c r="BF49" s="60">
        <f t="shared" si="24"/>
        <v>935</v>
      </c>
      <c r="BG49" s="60">
        <f t="shared" si="25"/>
        <v>983</v>
      </c>
      <c r="BH49" s="60">
        <f t="shared" si="26"/>
        <v>869</v>
      </c>
      <c r="BI49" s="60">
        <f t="shared" si="27"/>
        <v>666</v>
      </c>
      <c r="BJ49" s="60">
        <f t="shared" si="28"/>
        <v>746</v>
      </c>
      <c r="BK49" s="60" t="str">
        <f t="shared" si="29"/>
        <v>NA</v>
      </c>
    </row>
    <row r="50" spans="1:63">
      <c r="A50" s="56" t="s">
        <v>474</v>
      </c>
      <c r="B50" s="56">
        <v>4059594</v>
      </c>
      <c r="C50" s="56" t="s">
        <v>432</v>
      </c>
      <c r="D50" s="56" t="s">
        <v>433</v>
      </c>
      <c r="E50" s="56" t="s">
        <v>246</v>
      </c>
      <c r="F50" s="58" t="s">
        <v>434</v>
      </c>
      <c r="G50" s="58" t="s">
        <v>434</v>
      </c>
      <c r="H50" s="58">
        <v>212</v>
      </c>
      <c r="I50" s="58">
        <v>0</v>
      </c>
      <c r="J50" s="58">
        <v>74</v>
      </c>
      <c r="K50" s="58">
        <v>361</v>
      </c>
      <c r="L50" s="58">
        <v>328</v>
      </c>
      <c r="M50" s="58">
        <v>3032</v>
      </c>
      <c r="N50" s="58">
        <v>2377</v>
      </c>
      <c r="O50" s="58">
        <v>3115</v>
      </c>
      <c r="P50" s="58" t="s">
        <v>434</v>
      </c>
      <c r="Q50" s="58" t="s">
        <v>434</v>
      </c>
      <c r="R50" s="58" t="s">
        <v>434</v>
      </c>
      <c r="S50" s="58" t="s">
        <v>434</v>
      </c>
      <c r="T50" s="58" t="s">
        <v>434</v>
      </c>
      <c r="U50" s="58">
        <v>3002</v>
      </c>
      <c r="V50" s="58">
        <v>2672</v>
      </c>
      <c r="W50" s="58">
        <v>4679</v>
      </c>
      <c r="X50" s="58">
        <v>2499</v>
      </c>
      <c r="Y50" s="58">
        <v>2534</v>
      </c>
      <c r="Z50" s="58">
        <v>2450</v>
      </c>
      <c r="AA50" s="58">
        <v>2397</v>
      </c>
      <c r="AB50" s="58">
        <v>2119</v>
      </c>
      <c r="AC50" s="58" t="s">
        <v>434</v>
      </c>
      <c r="AD50" s="58" t="s">
        <v>434</v>
      </c>
      <c r="AE50" s="58" t="s">
        <v>434</v>
      </c>
      <c r="AF50" s="58" t="s">
        <v>434</v>
      </c>
      <c r="AG50" s="58" t="s">
        <v>434</v>
      </c>
      <c r="AH50" s="58" t="s">
        <v>436</v>
      </c>
      <c r="AI50" s="59" t="e">
        <f t="shared" si="2"/>
        <v>#VALUE!</v>
      </c>
      <c r="AJ50" s="59" t="e">
        <f t="shared" si="3"/>
        <v>#VALUE!</v>
      </c>
      <c r="AK50" s="59" t="e">
        <f t="shared" si="4"/>
        <v>#VALUE!</v>
      </c>
      <c r="AL50" s="59" t="e">
        <f t="shared" si="5"/>
        <v>#VALUE!</v>
      </c>
      <c r="AM50" s="59" t="e">
        <f t="shared" si="6"/>
        <v>#VALUE!</v>
      </c>
      <c r="AN50" s="59">
        <f t="shared" si="7"/>
        <v>1.1217555450684285</v>
      </c>
      <c r="AO50" s="59">
        <f t="shared" si="8"/>
        <v>1.2649144764288693</v>
      </c>
      <c r="AP50" s="59">
        <f t="shared" si="9"/>
        <v>0.13387755102040816</v>
      </c>
      <c r="AQ50" s="59">
        <f t="shared" si="10"/>
        <v>0.14246250986582479</v>
      </c>
      <c r="AR50" s="59">
        <f t="shared" si="11"/>
        <v>2.9611844737895156E-2</v>
      </c>
      <c r="AS50" s="59">
        <f t="shared" si="12"/>
        <v>0</v>
      </c>
      <c r="AT50" s="59">
        <f t="shared" si="13"/>
        <v>7.9341317365269462E-2</v>
      </c>
      <c r="AU50" s="59" t="e">
        <f t="shared" si="14"/>
        <v>#VALUE!</v>
      </c>
      <c r="AV50" s="59" t="e">
        <f t="shared" si="15"/>
        <v>#VALUE!</v>
      </c>
      <c r="AX50" s="60" t="str">
        <f t="shared" si="16"/>
        <v>NA</v>
      </c>
      <c r="AY50" s="60" t="str">
        <f t="shared" si="17"/>
        <v>NA</v>
      </c>
      <c r="AZ50" s="60" t="str">
        <f t="shared" si="18"/>
        <v>NA</v>
      </c>
      <c r="BA50" s="60" t="str">
        <f t="shared" si="19"/>
        <v>NA</v>
      </c>
      <c r="BB50" s="60" t="str">
        <f t="shared" si="20"/>
        <v>NA</v>
      </c>
      <c r="BC50" s="60">
        <f t="shared" si="21"/>
        <v>2119</v>
      </c>
      <c r="BD50" s="60">
        <f t="shared" si="22"/>
        <v>2397</v>
      </c>
      <c r="BE50" s="60">
        <f t="shared" si="23"/>
        <v>2450</v>
      </c>
      <c r="BF50" s="60">
        <f t="shared" si="24"/>
        <v>2534</v>
      </c>
      <c r="BG50" s="60">
        <f t="shared" si="25"/>
        <v>2499</v>
      </c>
      <c r="BH50" s="60">
        <f t="shared" si="26"/>
        <v>4679</v>
      </c>
      <c r="BI50" s="60">
        <f t="shared" si="27"/>
        <v>2672</v>
      </c>
      <c r="BJ50" s="60">
        <f t="shared" si="28"/>
        <v>3002</v>
      </c>
      <c r="BK50" s="60" t="str">
        <f t="shared" si="29"/>
        <v>NA</v>
      </c>
    </row>
    <row r="51" spans="1:63" hidden="1">
      <c r="A51" s="56" t="s">
        <v>475</v>
      </c>
      <c r="B51" s="56">
        <v>4059624</v>
      </c>
      <c r="C51" s="56" t="s">
        <v>432</v>
      </c>
      <c r="D51" s="56" t="s">
        <v>433</v>
      </c>
      <c r="E51" s="56" t="s">
        <v>444</v>
      </c>
      <c r="F51" s="58">
        <v>83935</v>
      </c>
      <c r="G51" s="58">
        <v>186643</v>
      </c>
      <c r="H51" s="58">
        <v>212502</v>
      </c>
      <c r="I51" s="58">
        <v>151996</v>
      </c>
      <c r="J51" s="58">
        <v>145844</v>
      </c>
      <c r="K51" s="58">
        <v>187913</v>
      </c>
      <c r="L51" s="58">
        <v>211630</v>
      </c>
      <c r="M51" s="58">
        <v>5735703</v>
      </c>
      <c r="N51" s="58">
        <v>5719876</v>
      </c>
      <c r="O51" s="58">
        <v>5810063</v>
      </c>
      <c r="P51" s="58">
        <v>5411362</v>
      </c>
      <c r="Q51" s="58">
        <v>5234511</v>
      </c>
      <c r="R51" s="58">
        <v>5870845</v>
      </c>
      <c r="S51" s="58">
        <v>4129727</v>
      </c>
      <c r="T51" s="58" t="s">
        <v>434</v>
      </c>
      <c r="U51" s="58">
        <v>33194</v>
      </c>
      <c r="V51" s="58">
        <v>32595</v>
      </c>
      <c r="W51" s="58">
        <v>30322</v>
      </c>
      <c r="X51" s="58">
        <v>31318</v>
      </c>
      <c r="Y51" s="58">
        <v>31095</v>
      </c>
      <c r="Z51" s="58">
        <v>27267</v>
      </c>
      <c r="AA51" s="58">
        <v>27941</v>
      </c>
      <c r="AB51" s="58">
        <v>29644</v>
      </c>
      <c r="AC51" s="58">
        <v>29006</v>
      </c>
      <c r="AD51" s="58">
        <v>32743</v>
      </c>
      <c r="AE51" s="58">
        <v>34379</v>
      </c>
      <c r="AF51" s="58">
        <v>31132</v>
      </c>
      <c r="AG51" s="58">
        <v>26375</v>
      </c>
      <c r="AH51" s="58"/>
      <c r="AI51" s="59">
        <f t="shared" si="2"/>
        <v>156.57732701421801</v>
      </c>
      <c r="AJ51" s="59">
        <f t="shared" si="3"/>
        <v>188.57911473724783</v>
      </c>
      <c r="AK51" s="59">
        <f t="shared" si="4"/>
        <v>152.25896622938421</v>
      </c>
      <c r="AL51" s="59">
        <f t="shared" si="5"/>
        <v>165.26775188589929</v>
      </c>
      <c r="AM51" s="59">
        <f t="shared" si="6"/>
        <v>200.30555747086811</v>
      </c>
      <c r="AN51" s="59">
        <f t="shared" si="7"/>
        <v>192.95223316691406</v>
      </c>
      <c r="AO51" s="59">
        <f t="shared" si="8"/>
        <v>205.27908807845103</v>
      </c>
      <c r="AP51" s="59">
        <f t="shared" si="9"/>
        <v>7.7613965599442549</v>
      </c>
      <c r="AQ51" s="59">
        <f t="shared" si="10"/>
        <v>6.0431902235086028</v>
      </c>
      <c r="AR51" s="59">
        <f t="shared" si="11"/>
        <v>4.656874640781659</v>
      </c>
      <c r="AS51" s="59">
        <f t="shared" si="12"/>
        <v>5.0127300310005936</v>
      </c>
      <c r="AT51" s="59">
        <f t="shared" si="13"/>
        <v>6.5194661757938333</v>
      </c>
      <c r="AU51" s="59">
        <f t="shared" si="14"/>
        <v>5.6227932758932333</v>
      </c>
      <c r="AV51" s="59" t="e">
        <f t="shared" si="15"/>
        <v>#VALUE!</v>
      </c>
      <c r="AX51" s="60">
        <f t="shared" si="16"/>
        <v>26375</v>
      </c>
      <c r="AY51" s="60">
        <f t="shared" si="17"/>
        <v>31132</v>
      </c>
      <c r="AZ51" s="60">
        <f t="shared" si="18"/>
        <v>34379</v>
      </c>
      <c r="BA51" s="60">
        <f t="shared" si="19"/>
        <v>32743</v>
      </c>
      <c r="BB51" s="60">
        <f t="shared" si="20"/>
        <v>29006</v>
      </c>
      <c r="BC51" s="60">
        <f t="shared" si="21"/>
        <v>29644</v>
      </c>
      <c r="BD51" s="60">
        <f t="shared" si="22"/>
        <v>27941</v>
      </c>
      <c r="BE51" s="60">
        <f t="shared" si="23"/>
        <v>27267</v>
      </c>
      <c r="BF51" s="60">
        <f t="shared" si="24"/>
        <v>31095</v>
      </c>
      <c r="BG51" s="60">
        <f t="shared" si="25"/>
        <v>31318</v>
      </c>
      <c r="BH51" s="60">
        <f t="shared" si="26"/>
        <v>30322</v>
      </c>
      <c r="BI51" s="60">
        <f t="shared" si="27"/>
        <v>32595</v>
      </c>
      <c r="BJ51" s="60">
        <f t="shared" si="28"/>
        <v>33194</v>
      </c>
      <c r="BK51" s="60" t="str">
        <f t="shared" si="29"/>
        <v>NA</v>
      </c>
    </row>
    <row r="52" spans="1:63" hidden="1">
      <c r="A52" s="56" t="s">
        <v>476</v>
      </c>
      <c r="B52" s="56">
        <v>4059659</v>
      </c>
      <c r="C52" s="56" t="s">
        <v>432</v>
      </c>
      <c r="D52" s="56" t="s">
        <v>433</v>
      </c>
      <c r="E52" s="56" t="s">
        <v>444</v>
      </c>
      <c r="F52" s="58" t="s">
        <v>434</v>
      </c>
      <c r="G52" s="58">
        <v>20728</v>
      </c>
      <c r="H52" s="58">
        <v>21311</v>
      </c>
      <c r="I52" s="58">
        <v>20207</v>
      </c>
      <c r="J52" s="58">
        <v>20170</v>
      </c>
      <c r="K52" s="58">
        <v>20244</v>
      </c>
      <c r="L52" s="58">
        <v>23023</v>
      </c>
      <c r="M52" s="58">
        <v>329596</v>
      </c>
      <c r="N52" s="58">
        <v>286311</v>
      </c>
      <c r="O52" s="58">
        <v>267549</v>
      </c>
      <c r="P52" s="58" t="s">
        <v>434</v>
      </c>
      <c r="Q52" s="58" t="s">
        <v>434</v>
      </c>
      <c r="R52" s="58" t="s">
        <v>434</v>
      </c>
      <c r="S52" s="58" t="s">
        <v>434</v>
      </c>
      <c r="T52" s="58" t="s">
        <v>434</v>
      </c>
      <c r="U52" s="58">
        <v>392574</v>
      </c>
      <c r="V52" s="58">
        <v>373164</v>
      </c>
      <c r="W52" s="58">
        <v>372649</v>
      </c>
      <c r="X52" s="58">
        <v>370995</v>
      </c>
      <c r="Y52" s="58">
        <v>371368</v>
      </c>
      <c r="Z52" s="58">
        <v>352106</v>
      </c>
      <c r="AA52" s="58">
        <v>309344</v>
      </c>
      <c r="AB52" s="58">
        <v>269161</v>
      </c>
      <c r="AC52" s="58">
        <v>250537</v>
      </c>
      <c r="AD52" s="58" t="s">
        <v>434</v>
      </c>
      <c r="AE52" s="58" t="s">
        <v>434</v>
      </c>
      <c r="AF52" s="58" t="s">
        <v>434</v>
      </c>
      <c r="AG52" s="58" t="s">
        <v>434</v>
      </c>
      <c r="AH52" s="58"/>
      <c r="AI52" s="59" t="e">
        <f t="shared" si="2"/>
        <v>#VALUE!</v>
      </c>
      <c r="AJ52" s="59" t="e">
        <f t="shared" si="3"/>
        <v>#VALUE!</v>
      </c>
      <c r="AK52" s="59" t="e">
        <f t="shared" si="4"/>
        <v>#VALUE!</v>
      </c>
      <c r="AL52" s="59" t="e">
        <f t="shared" si="5"/>
        <v>#VALUE!</v>
      </c>
      <c r="AM52" s="59">
        <f t="shared" si="6"/>
        <v>1.067902146189984</v>
      </c>
      <c r="AN52" s="59">
        <f t="shared" si="7"/>
        <v>1.0637165116788836</v>
      </c>
      <c r="AO52" s="59">
        <f t="shared" si="8"/>
        <v>1.0654675700837901</v>
      </c>
      <c r="AP52" s="59">
        <f t="shared" si="9"/>
        <v>6.5386559729172469E-2</v>
      </c>
      <c r="AQ52" s="59">
        <f t="shared" si="10"/>
        <v>5.4511966566855516E-2</v>
      </c>
      <c r="AR52" s="59">
        <f t="shared" si="11"/>
        <v>5.4367309532473485E-2</v>
      </c>
      <c r="AS52" s="59">
        <f t="shared" si="12"/>
        <v>5.4225289749871862E-2</v>
      </c>
      <c r="AT52" s="59">
        <f t="shared" si="13"/>
        <v>5.71089386971948E-2</v>
      </c>
      <c r="AU52" s="59">
        <f t="shared" si="14"/>
        <v>5.2800236388553495E-2</v>
      </c>
      <c r="AV52" s="59" t="e">
        <f t="shared" si="15"/>
        <v>#VALUE!</v>
      </c>
      <c r="AX52" s="60" t="str">
        <f t="shared" si="16"/>
        <v>NA</v>
      </c>
      <c r="AY52" s="60" t="str">
        <f t="shared" si="17"/>
        <v>NA</v>
      </c>
      <c r="AZ52" s="60" t="str">
        <f t="shared" si="18"/>
        <v>NA</v>
      </c>
      <c r="BA52" s="60" t="str">
        <f t="shared" si="19"/>
        <v>NA</v>
      </c>
      <c r="BB52" s="60">
        <f t="shared" si="20"/>
        <v>250537</v>
      </c>
      <c r="BC52" s="60">
        <f t="shared" si="21"/>
        <v>269161</v>
      </c>
      <c r="BD52" s="60">
        <f t="shared" si="22"/>
        <v>309344</v>
      </c>
      <c r="BE52" s="60">
        <f t="shared" si="23"/>
        <v>352106</v>
      </c>
      <c r="BF52" s="60">
        <f t="shared" si="24"/>
        <v>371368</v>
      </c>
      <c r="BG52" s="60">
        <f t="shared" si="25"/>
        <v>370995</v>
      </c>
      <c r="BH52" s="60">
        <f t="shared" si="26"/>
        <v>372649</v>
      </c>
      <c r="BI52" s="60">
        <f t="shared" si="27"/>
        <v>373164</v>
      </c>
      <c r="BJ52" s="60">
        <f t="shared" si="28"/>
        <v>392574</v>
      </c>
      <c r="BK52" s="60" t="str">
        <f t="shared" si="29"/>
        <v>NA</v>
      </c>
    </row>
    <row r="53" spans="1:63">
      <c r="A53" s="56" t="s">
        <v>477</v>
      </c>
      <c r="B53" s="56">
        <v>4059682</v>
      </c>
      <c r="C53" s="56" t="s">
        <v>432</v>
      </c>
      <c r="D53" s="56" t="s">
        <v>433</v>
      </c>
      <c r="E53" s="56" t="s">
        <v>292</v>
      </c>
      <c r="F53" s="58" t="s">
        <v>434</v>
      </c>
      <c r="G53" s="58">
        <v>11935</v>
      </c>
      <c r="H53" s="58">
        <v>13179</v>
      </c>
      <c r="I53" s="58">
        <v>9474</v>
      </c>
      <c r="J53" s="58">
        <v>12409</v>
      </c>
      <c r="K53" s="58">
        <v>12296</v>
      </c>
      <c r="L53" s="58">
        <v>12293</v>
      </c>
      <c r="M53" s="58">
        <v>163886</v>
      </c>
      <c r="N53" s="58">
        <v>160418</v>
      </c>
      <c r="O53" s="58">
        <v>155630</v>
      </c>
      <c r="P53" s="58">
        <v>153480</v>
      </c>
      <c r="Q53" s="58">
        <v>156609</v>
      </c>
      <c r="R53" s="58">
        <v>159400</v>
      </c>
      <c r="S53" s="58">
        <v>160224</v>
      </c>
      <c r="T53" s="58" t="s">
        <v>434</v>
      </c>
      <c r="U53" s="58">
        <v>146412</v>
      </c>
      <c r="V53" s="58">
        <v>148362</v>
      </c>
      <c r="W53" s="58">
        <v>145543</v>
      </c>
      <c r="X53" s="58">
        <v>149705</v>
      </c>
      <c r="Y53" s="58">
        <v>152672</v>
      </c>
      <c r="Z53" s="58">
        <v>150923</v>
      </c>
      <c r="AA53" s="58">
        <v>151597</v>
      </c>
      <c r="AB53" s="58">
        <v>148211</v>
      </c>
      <c r="AC53" s="58">
        <v>143367</v>
      </c>
      <c r="AD53" s="58">
        <v>141392</v>
      </c>
      <c r="AE53" s="58">
        <v>144244</v>
      </c>
      <c r="AF53" s="58">
        <v>148536</v>
      </c>
      <c r="AG53" s="58">
        <v>147583</v>
      </c>
      <c r="AH53" s="58" t="s">
        <v>436</v>
      </c>
      <c r="AI53" s="59">
        <f t="shared" si="2"/>
        <v>1.0856534966764464</v>
      </c>
      <c r="AJ53" s="59">
        <f t="shared" si="3"/>
        <v>1.0731405181235525</v>
      </c>
      <c r="AK53" s="59">
        <f t="shared" si="4"/>
        <v>1.0857228030282022</v>
      </c>
      <c r="AL53" s="59">
        <f t="shared" si="5"/>
        <v>1.0854928143034968</v>
      </c>
      <c r="AM53" s="59">
        <f t="shared" si="6"/>
        <v>1.0855357230045966</v>
      </c>
      <c r="AN53" s="59">
        <f t="shared" si="7"/>
        <v>1.0823623077909197</v>
      </c>
      <c r="AO53" s="59">
        <f t="shared" si="8"/>
        <v>1.0810636094381816</v>
      </c>
      <c r="AP53" s="59">
        <f t="shared" si="9"/>
        <v>8.1452131219231005E-2</v>
      </c>
      <c r="AQ53" s="59">
        <f t="shared" si="10"/>
        <v>8.0538671138126183E-2</v>
      </c>
      <c r="AR53" s="59">
        <f t="shared" si="11"/>
        <v>8.2889683043318521E-2</v>
      </c>
      <c r="AS53" s="59">
        <f t="shared" si="12"/>
        <v>6.5094164611145852E-2</v>
      </c>
      <c r="AT53" s="59">
        <f t="shared" si="13"/>
        <v>8.8830023860557286E-2</v>
      </c>
      <c r="AU53" s="59">
        <f t="shared" si="14"/>
        <v>8.1516542359915858E-2</v>
      </c>
      <c r="AV53" s="59" t="e">
        <f t="shared" si="15"/>
        <v>#VALUE!</v>
      </c>
      <c r="AX53" s="60">
        <f t="shared" si="16"/>
        <v>147583</v>
      </c>
      <c r="AY53" s="60">
        <f t="shared" si="17"/>
        <v>148536</v>
      </c>
      <c r="AZ53" s="60">
        <f t="shared" si="18"/>
        <v>144244</v>
      </c>
      <c r="BA53" s="60">
        <f t="shared" si="19"/>
        <v>141392</v>
      </c>
      <c r="BB53" s="60">
        <f t="shared" si="20"/>
        <v>143367</v>
      </c>
      <c r="BC53" s="60">
        <f t="shared" si="21"/>
        <v>148211</v>
      </c>
      <c r="BD53" s="60">
        <f t="shared" si="22"/>
        <v>151597</v>
      </c>
      <c r="BE53" s="60">
        <f t="shared" si="23"/>
        <v>150923</v>
      </c>
      <c r="BF53" s="60">
        <f t="shared" si="24"/>
        <v>152672</v>
      </c>
      <c r="BG53" s="60">
        <f t="shared" si="25"/>
        <v>149705</v>
      </c>
      <c r="BH53" s="60">
        <f t="shared" si="26"/>
        <v>145543</v>
      </c>
      <c r="BI53" s="60">
        <f t="shared" si="27"/>
        <v>148362</v>
      </c>
      <c r="BJ53" s="60">
        <f t="shared" si="28"/>
        <v>146412</v>
      </c>
      <c r="BK53" s="60" t="str">
        <f t="shared" si="29"/>
        <v>NA</v>
      </c>
    </row>
    <row r="54" spans="1:63">
      <c r="A54" s="56" t="s">
        <v>478</v>
      </c>
      <c r="B54" s="56">
        <v>4059694</v>
      </c>
      <c r="C54" s="56" t="s">
        <v>432</v>
      </c>
      <c r="D54" s="56" t="s">
        <v>433</v>
      </c>
      <c r="E54" s="56" t="s">
        <v>292</v>
      </c>
      <c r="F54" s="58" t="s">
        <v>434</v>
      </c>
      <c r="G54" s="58" t="s">
        <v>434</v>
      </c>
      <c r="H54" s="58">
        <v>205</v>
      </c>
      <c r="I54" s="58">
        <v>695</v>
      </c>
      <c r="J54" s="58">
        <v>627</v>
      </c>
      <c r="K54" s="58">
        <v>876</v>
      </c>
      <c r="L54" s="58">
        <v>838</v>
      </c>
      <c r="M54" s="58">
        <v>21018</v>
      </c>
      <c r="N54" s="58">
        <v>20511</v>
      </c>
      <c r="O54" s="58">
        <v>20465</v>
      </c>
      <c r="P54" s="58" t="s">
        <v>434</v>
      </c>
      <c r="Q54" s="58" t="s">
        <v>434</v>
      </c>
      <c r="R54" s="58" t="s">
        <v>434</v>
      </c>
      <c r="S54" s="58" t="s">
        <v>434</v>
      </c>
      <c r="T54" s="58" t="s">
        <v>434</v>
      </c>
      <c r="U54" s="58">
        <v>15758</v>
      </c>
      <c r="V54" s="58">
        <v>16846</v>
      </c>
      <c r="W54" s="58">
        <v>14830</v>
      </c>
      <c r="X54" s="58">
        <v>16885</v>
      </c>
      <c r="Y54" s="58">
        <v>19992</v>
      </c>
      <c r="Z54" s="58">
        <v>20534</v>
      </c>
      <c r="AA54" s="58">
        <v>20250</v>
      </c>
      <c r="AB54" s="58">
        <v>20469</v>
      </c>
      <c r="AC54" s="58" t="s">
        <v>434</v>
      </c>
      <c r="AD54" s="58" t="s">
        <v>434</v>
      </c>
      <c r="AE54" s="58" t="s">
        <v>434</v>
      </c>
      <c r="AF54" s="58" t="s">
        <v>434</v>
      </c>
      <c r="AG54" s="58" t="s">
        <v>434</v>
      </c>
      <c r="AH54" s="58" t="s">
        <v>436</v>
      </c>
      <c r="AI54" s="59" t="e">
        <f t="shared" si="2"/>
        <v>#VALUE!</v>
      </c>
      <c r="AJ54" s="59" t="e">
        <f t="shared" si="3"/>
        <v>#VALUE!</v>
      </c>
      <c r="AK54" s="59" t="e">
        <f t="shared" si="4"/>
        <v>#VALUE!</v>
      </c>
      <c r="AL54" s="59" t="e">
        <f t="shared" si="5"/>
        <v>#VALUE!</v>
      </c>
      <c r="AM54" s="59" t="e">
        <f t="shared" si="6"/>
        <v>#VALUE!</v>
      </c>
      <c r="AN54" s="59">
        <f t="shared" si="7"/>
        <v>1.0020518833357761</v>
      </c>
      <c r="AO54" s="59">
        <f t="shared" si="8"/>
        <v>1.0379259259259259</v>
      </c>
      <c r="AP54" s="59">
        <f t="shared" si="9"/>
        <v>4.0810363299892863E-2</v>
      </c>
      <c r="AQ54" s="59">
        <f t="shared" si="10"/>
        <v>4.3817527010804325E-2</v>
      </c>
      <c r="AR54" s="59">
        <f t="shared" si="11"/>
        <v>3.713355048859935E-2</v>
      </c>
      <c r="AS54" s="59">
        <f t="shared" si="12"/>
        <v>4.6864463924477413E-2</v>
      </c>
      <c r="AT54" s="59">
        <f t="shared" si="13"/>
        <v>1.2169060904665796E-2</v>
      </c>
      <c r="AU54" s="59" t="e">
        <f t="shared" si="14"/>
        <v>#VALUE!</v>
      </c>
      <c r="AV54" s="59" t="e">
        <f t="shared" si="15"/>
        <v>#VALUE!</v>
      </c>
      <c r="AX54" s="60" t="str">
        <f t="shared" si="16"/>
        <v>NA</v>
      </c>
      <c r="AY54" s="60" t="str">
        <f t="shared" si="17"/>
        <v>NA</v>
      </c>
      <c r="AZ54" s="60" t="str">
        <f t="shared" si="18"/>
        <v>NA</v>
      </c>
      <c r="BA54" s="60" t="str">
        <f t="shared" si="19"/>
        <v>NA</v>
      </c>
      <c r="BB54" s="60" t="str">
        <f t="shared" si="20"/>
        <v>NA</v>
      </c>
      <c r="BC54" s="60">
        <f t="shared" si="21"/>
        <v>20469</v>
      </c>
      <c r="BD54" s="60">
        <f t="shared" si="22"/>
        <v>20250</v>
      </c>
      <c r="BE54" s="60">
        <f t="shared" si="23"/>
        <v>20534</v>
      </c>
      <c r="BF54" s="60">
        <f t="shared" si="24"/>
        <v>19992</v>
      </c>
      <c r="BG54" s="60">
        <f t="shared" si="25"/>
        <v>16885</v>
      </c>
      <c r="BH54" s="60">
        <f t="shared" si="26"/>
        <v>14830</v>
      </c>
      <c r="BI54" s="60">
        <f t="shared" si="27"/>
        <v>16846</v>
      </c>
      <c r="BJ54" s="60">
        <f t="shared" si="28"/>
        <v>15758</v>
      </c>
      <c r="BK54" s="60" t="str">
        <f t="shared" si="29"/>
        <v>NA</v>
      </c>
    </row>
    <row r="55" spans="1:63">
      <c r="A55" s="56" t="s">
        <v>257</v>
      </c>
      <c r="B55" s="56">
        <v>4059742</v>
      </c>
      <c r="C55" s="56" t="s">
        <v>432</v>
      </c>
      <c r="D55" s="56" t="s">
        <v>433</v>
      </c>
      <c r="E55" s="56" t="s">
        <v>246</v>
      </c>
      <c r="F55" s="58" t="s">
        <v>434</v>
      </c>
      <c r="G55" s="58" t="s">
        <v>434</v>
      </c>
      <c r="H55" s="58">
        <v>0</v>
      </c>
      <c r="I55" s="58">
        <v>0</v>
      </c>
      <c r="J55" s="58">
        <v>0</v>
      </c>
      <c r="K55" s="58">
        <v>2026</v>
      </c>
      <c r="L55" s="58">
        <v>1845</v>
      </c>
      <c r="M55" s="58">
        <v>20001</v>
      </c>
      <c r="N55" s="58">
        <v>20500</v>
      </c>
      <c r="O55" s="58">
        <v>22000</v>
      </c>
      <c r="P55" s="58" t="s">
        <v>434</v>
      </c>
      <c r="Q55" s="58" t="s">
        <v>434</v>
      </c>
      <c r="R55" s="58" t="s">
        <v>434</v>
      </c>
      <c r="S55" s="58" t="s">
        <v>434</v>
      </c>
      <c r="T55" s="58" t="s">
        <v>434</v>
      </c>
      <c r="U55" s="58">
        <v>23000</v>
      </c>
      <c r="V55" s="58">
        <v>21000</v>
      </c>
      <c r="W55" s="58">
        <v>20000</v>
      </c>
      <c r="X55" s="58">
        <v>20000</v>
      </c>
      <c r="Y55" s="58">
        <v>21122</v>
      </c>
      <c r="Z55" s="58">
        <v>19900</v>
      </c>
      <c r="AA55" s="58">
        <v>20000</v>
      </c>
      <c r="AB55" s="58">
        <v>18777</v>
      </c>
      <c r="AC55" s="58" t="s">
        <v>434</v>
      </c>
      <c r="AD55" s="58" t="s">
        <v>434</v>
      </c>
      <c r="AE55" s="58" t="s">
        <v>434</v>
      </c>
      <c r="AF55" s="58" t="s">
        <v>434</v>
      </c>
      <c r="AG55" s="58" t="s">
        <v>434</v>
      </c>
      <c r="AH55" s="58" t="s">
        <v>436</v>
      </c>
      <c r="AI55" s="59" t="e">
        <f t="shared" si="2"/>
        <v>#VALUE!</v>
      </c>
      <c r="AJ55" s="59" t="e">
        <f t="shared" si="3"/>
        <v>#VALUE!</v>
      </c>
      <c r="AK55" s="59" t="e">
        <f t="shared" si="4"/>
        <v>#VALUE!</v>
      </c>
      <c r="AL55" s="59" t="e">
        <f t="shared" si="5"/>
        <v>#VALUE!</v>
      </c>
      <c r="AM55" s="59" t="e">
        <f t="shared" si="6"/>
        <v>#VALUE!</v>
      </c>
      <c r="AN55" s="59">
        <f t="shared" si="7"/>
        <v>1.0917611972093519</v>
      </c>
      <c r="AO55" s="59">
        <f t="shared" si="8"/>
        <v>1.0000500000000001</v>
      </c>
      <c r="AP55" s="59">
        <f t="shared" si="9"/>
        <v>9.2713567839195973E-2</v>
      </c>
      <c r="AQ55" s="59">
        <f t="shared" si="10"/>
        <v>9.5918947069406305E-2</v>
      </c>
      <c r="AR55" s="59">
        <f t="shared" si="11"/>
        <v>0</v>
      </c>
      <c r="AS55" s="59">
        <f t="shared" si="12"/>
        <v>0</v>
      </c>
      <c r="AT55" s="59">
        <f t="shared" si="13"/>
        <v>0</v>
      </c>
      <c r="AU55" s="59" t="e">
        <f t="shared" si="14"/>
        <v>#VALUE!</v>
      </c>
      <c r="AV55" s="59" t="e">
        <f t="shared" si="15"/>
        <v>#VALUE!</v>
      </c>
      <c r="AX55" s="60" t="str">
        <f t="shared" si="16"/>
        <v>NA</v>
      </c>
      <c r="AY55" s="60" t="str">
        <f t="shared" si="17"/>
        <v>NA</v>
      </c>
      <c r="AZ55" s="60" t="str">
        <f t="shared" si="18"/>
        <v>NA</v>
      </c>
      <c r="BA55" s="60" t="str">
        <f t="shared" si="19"/>
        <v>NA</v>
      </c>
      <c r="BB55" s="60" t="str">
        <f t="shared" si="20"/>
        <v>NA</v>
      </c>
      <c r="BC55" s="60">
        <f t="shared" si="21"/>
        <v>18777</v>
      </c>
      <c r="BD55" s="60">
        <f t="shared" si="22"/>
        <v>20000</v>
      </c>
      <c r="BE55" s="60">
        <f t="shared" si="23"/>
        <v>19900</v>
      </c>
      <c r="BF55" s="60">
        <f t="shared" si="24"/>
        <v>21122</v>
      </c>
      <c r="BG55" s="60">
        <f t="shared" si="25"/>
        <v>20000</v>
      </c>
      <c r="BH55" s="60">
        <f t="shared" si="26"/>
        <v>20000</v>
      </c>
      <c r="BI55" s="60">
        <f t="shared" si="27"/>
        <v>21000</v>
      </c>
      <c r="BJ55" s="60">
        <f t="shared" si="28"/>
        <v>23000</v>
      </c>
      <c r="BK55" s="60" t="str">
        <f t="shared" si="29"/>
        <v>NA</v>
      </c>
    </row>
    <row r="56" spans="1:63">
      <c r="A56" s="56" t="s">
        <v>479</v>
      </c>
      <c r="B56" s="56">
        <v>4059768</v>
      </c>
      <c r="C56" s="56" t="s">
        <v>432</v>
      </c>
      <c r="D56" s="56" t="s">
        <v>433</v>
      </c>
      <c r="E56" s="56" t="s">
        <v>327</v>
      </c>
      <c r="F56" s="58" t="s">
        <v>434</v>
      </c>
      <c r="G56" s="58" t="s">
        <v>434</v>
      </c>
      <c r="H56" s="58">
        <v>1273</v>
      </c>
      <c r="I56" s="58">
        <v>1260</v>
      </c>
      <c r="J56" s="58">
        <v>1925</v>
      </c>
      <c r="K56" s="58">
        <v>2611</v>
      </c>
      <c r="L56" s="58">
        <v>2679</v>
      </c>
      <c r="M56" s="58">
        <v>27805</v>
      </c>
      <c r="N56" s="58">
        <v>26063</v>
      </c>
      <c r="O56" s="58">
        <v>24758</v>
      </c>
      <c r="P56" s="58" t="s">
        <v>434</v>
      </c>
      <c r="Q56" s="58" t="s">
        <v>434</v>
      </c>
      <c r="R56" s="58" t="s">
        <v>434</v>
      </c>
      <c r="S56" s="58" t="s">
        <v>434</v>
      </c>
      <c r="T56" s="58" t="s">
        <v>434</v>
      </c>
      <c r="U56" s="58">
        <v>27745</v>
      </c>
      <c r="V56" s="58">
        <v>29507</v>
      </c>
      <c r="W56" s="58">
        <v>27138</v>
      </c>
      <c r="X56" s="58">
        <v>27271</v>
      </c>
      <c r="Y56" s="58">
        <v>25754</v>
      </c>
      <c r="Z56" s="58">
        <v>26475</v>
      </c>
      <c r="AA56" s="58">
        <v>25659</v>
      </c>
      <c r="AB56" s="58">
        <v>24292</v>
      </c>
      <c r="AC56" s="58" t="s">
        <v>434</v>
      </c>
      <c r="AD56" s="58" t="s">
        <v>434</v>
      </c>
      <c r="AE56" s="58" t="s">
        <v>434</v>
      </c>
      <c r="AF56" s="58" t="s">
        <v>434</v>
      </c>
      <c r="AG56" s="58" t="s">
        <v>434</v>
      </c>
      <c r="AH56" s="58" t="s">
        <v>436</v>
      </c>
      <c r="AI56" s="59" t="e">
        <f t="shared" si="2"/>
        <v>#VALUE!</v>
      </c>
      <c r="AJ56" s="59" t="e">
        <f t="shared" si="3"/>
        <v>#VALUE!</v>
      </c>
      <c r="AK56" s="59" t="e">
        <f t="shared" si="4"/>
        <v>#VALUE!</v>
      </c>
      <c r="AL56" s="59" t="e">
        <f t="shared" si="5"/>
        <v>#VALUE!</v>
      </c>
      <c r="AM56" s="59" t="e">
        <f t="shared" si="6"/>
        <v>#VALUE!</v>
      </c>
      <c r="AN56" s="59">
        <f t="shared" si="7"/>
        <v>1.0729046599703607</v>
      </c>
      <c r="AO56" s="59">
        <f t="shared" si="8"/>
        <v>1.0836353716045053</v>
      </c>
      <c r="AP56" s="59">
        <f t="shared" si="9"/>
        <v>0.10118980169971671</v>
      </c>
      <c r="AQ56" s="59">
        <f t="shared" si="10"/>
        <v>0.10138230954414848</v>
      </c>
      <c r="AR56" s="59">
        <f t="shared" si="11"/>
        <v>7.058780389424664E-2</v>
      </c>
      <c r="AS56" s="59">
        <f t="shared" si="12"/>
        <v>4.6429361043555162E-2</v>
      </c>
      <c r="AT56" s="59">
        <f t="shared" si="13"/>
        <v>4.3142305215711524E-2</v>
      </c>
      <c r="AU56" s="59" t="e">
        <f t="shared" si="14"/>
        <v>#VALUE!</v>
      </c>
      <c r="AV56" s="59" t="e">
        <f t="shared" si="15"/>
        <v>#VALUE!</v>
      </c>
      <c r="AX56" s="60" t="str">
        <f t="shared" si="16"/>
        <v>NA</v>
      </c>
      <c r="AY56" s="60" t="str">
        <f t="shared" si="17"/>
        <v>NA</v>
      </c>
      <c r="AZ56" s="60" t="str">
        <f t="shared" si="18"/>
        <v>NA</v>
      </c>
      <c r="BA56" s="60" t="str">
        <f t="shared" si="19"/>
        <v>NA</v>
      </c>
      <c r="BB56" s="60" t="str">
        <f t="shared" si="20"/>
        <v>NA</v>
      </c>
      <c r="BC56" s="60">
        <f t="shared" si="21"/>
        <v>24292</v>
      </c>
      <c r="BD56" s="60">
        <f t="shared" si="22"/>
        <v>25659</v>
      </c>
      <c r="BE56" s="60">
        <f t="shared" si="23"/>
        <v>26475</v>
      </c>
      <c r="BF56" s="60">
        <f t="shared" si="24"/>
        <v>25754</v>
      </c>
      <c r="BG56" s="60">
        <f t="shared" si="25"/>
        <v>27271</v>
      </c>
      <c r="BH56" s="60">
        <f t="shared" si="26"/>
        <v>27138</v>
      </c>
      <c r="BI56" s="60">
        <f t="shared" si="27"/>
        <v>29507</v>
      </c>
      <c r="BJ56" s="60">
        <f t="shared" si="28"/>
        <v>27745</v>
      </c>
      <c r="BK56" s="60" t="str">
        <f t="shared" si="29"/>
        <v>NA</v>
      </c>
    </row>
    <row r="57" spans="1:63">
      <c r="A57" s="56" t="s">
        <v>480</v>
      </c>
      <c r="B57" s="56">
        <v>4059838</v>
      </c>
      <c r="C57" s="56" t="s">
        <v>432</v>
      </c>
      <c r="D57" s="56" t="s">
        <v>433</v>
      </c>
      <c r="E57" s="56" t="s">
        <v>327</v>
      </c>
      <c r="F57" s="58" t="s">
        <v>434</v>
      </c>
      <c r="G57" s="58">
        <v>6417</v>
      </c>
      <c r="H57" s="58">
        <v>9612</v>
      </c>
      <c r="I57" s="58">
        <v>7304</v>
      </c>
      <c r="J57" s="58">
        <v>15135</v>
      </c>
      <c r="K57" s="58">
        <v>11795</v>
      </c>
      <c r="L57" s="58">
        <v>6918</v>
      </c>
      <c r="M57" s="58">
        <v>201944</v>
      </c>
      <c r="N57" s="58">
        <v>191864</v>
      </c>
      <c r="O57" s="58">
        <v>192129</v>
      </c>
      <c r="P57" s="58">
        <v>189577</v>
      </c>
      <c r="Q57" s="58">
        <v>186898</v>
      </c>
      <c r="R57" s="58">
        <v>185391</v>
      </c>
      <c r="S57" s="58">
        <v>197552</v>
      </c>
      <c r="T57" s="58" t="s">
        <v>434</v>
      </c>
      <c r="U57" s="58">
        <v>202148</v>
      </c>
      <c r="V57" s="58">
        <v>196030</v>
      </c>
      <c r="W57" s="58">
        <v>194315</v>
      </c>
      <c r="X57" s="58">
        <v>216505</v>
      </c>
      <c r="Y57" s="58">
        <v>200468</v>
      </c>
      <c r="Z57" s="58">
        <v>200255</v>
      </c>
      <c r="AA57" s="58">
        <v>199332</v>
      </c>
      <c r="AB57" s="58">
        <v>189945</v>
      </c>
      <c r="AC57" s="58">
        <v>179769</v>
      </c>
      <c r="AD57" s="58">
        <v>183899</v>
      </c>
      <c r="AE57" s="58">
        <v>174454</v>
      </c>
      <c r="AF57" s="58">
        <v>181849</v>
      </c>
      <c r="AG57" s="58">
        <v>182761</v>
      </c>
      <c r="AH57" s="58" t="s">
        <v>436</v>
      </c>
      <c r="AI57" s="59">
        <f t="shared" si="2"/>
        <v>1.0809308331646248</v>
      </c>
      <c r="AJ57" s="59">
        <f t="shared" si="3"/>
        <v>1.0194776985300991</v>
      </c>
      <c r="AK57" s="59">
        <f t="shared" si="4"/>
        <v>1.0713311245371273</v>
      </c>
      <c r="AL57" s="59">
        <f t="shared" si="5"/>
        <v>1.0308756436957243</v>
      </c>
      <c r="AM57" s="59">
        <f t="shared" si="6"/>
        <v>1.0687549021243929</v>
      </c>
      <c r="AN57" s="59">
        <f t="shared" si="7"/>
        <v>1.0101029245307853</v>
      </c>
      <c r="AO57" s="59">
        <f t="shared" si="8"/>
        <v>1.0131037665803784</v>
      </c>
      <c r="AP57" s="59">
        <f t="shared" si="9"/>
        <v>3.4545953908766323E-2</v>
      </c>
      <c r="AQ57" s="59">
        <f t="shared" si="10"/>
        <v>5.8837320669633056E-2</v>
      </c>
      <c r="AR57" s="59">
        <f t="shared" si="11"/>
        <v>6.9906006789681535E-2</v>
      </c>
      <c r="AS57" s="59">
        <f t="shared" si="12"/>
        <v>3.7588451740730257E-2</v>
      </c>
      <c r="AT57" s="59">
        <f t="shared" si="13"/>
        <v>4.9033311227873286E-2</v>
      </c>
      <c r="AU57" s="59">
        <f t="shared" si="14"/>
        <v>3.1744068702139028E-2</v>
      </c>
      <c r="AV57" s="59" t="e">
        <f t="shared" si="15"/>
        <v>#VALUE!</v>
      </c>
      <c r="AX57" s="60">
        <f t="shared" si="16"/>
        <v>182761</v>
      </c>
      <c r="AY57" s="60">
        <f t="shared" si="17"/>
        <v>181849</v>
      </c>
      <c r="AZ57" s="60">
        <f t="shared" si="18"/>
        <v>174454</v>
      </c>
      <c r="BA57" s="60">
        <f t="shared" si="19"/>
        <v>183899</v>
      </c>
      <c r="BB57" s="60">
        <f t="shared" si="20"/>
        <v>179769</v>
      </c>
      <c r="BC57" s="60">
        <f t="shared" si="21"/>
        <v>189945</v>
      </c>
      <c r="BD57" s="60">
        <f t="shared" si="22"/>
        <v>199332</v>
      </c>
      <c r="BE57" s="60">
        <f t="shared" si="23"/>
        <v>200255</v>
      </c>
      <c r="BF57" s="60">
        <f t="shared" si="24"/>
        <v>200468</v>
      </c>
      <c r="BG57" s="60">
        <f t="shared" si="25"/>
        <v>216505</v>
      </c>
      <c r="BH57" s="60">
        <f t="shared" si="26"/>
        <v>194315</v>
      </c>
      <c r="BI57" s="60">
        <f t="shared" si="27"/>
        <v>196030</v>
      </c>
      <c r="BJ57" s="60">
        <f t="shared" si="28"/>
        <v>202148</v>
      </c>
      <c r="BK57" s="60" t="str">
        <f t="shared" si="29"/>
        <v>NA</v>
      </c>
    </row>
    <row r="58" spans="1:63">
      <c r="A58" s="56" t="s">
        <v>341</v>
      </c>
      <c r="B58" s="56">
        <v>4059844</v>
      </c>
      <c r="C58" s="56" t="s">
        <v>432</v>
      </c>
      <c r="D58" s="56" t="s">
        <v>433</v>
      </c>
      <c r="E58" s="56" t="s">
        <v>327</v>
      </c>
      <c r="F58" s="58" t="s">
        <v>434</v>
      </c>
      <c r="G58" s="58">
        <v>10181</v>
      </c>
      <c r="H58" s="58">
        <v>4200</v>
      </c>
      <c r="I58" s="58">
        <v>7602</v>
      </c>
      <c r="J58" s="58">
        <v>11665</v>
      </c>
      <c r="K58" s="58">
        <v>14500</v>
      </c>
      <c r="L58" s="58">
        <v>11109</v>
      </c>
      <c r="M58" s="58">
        <v>270266</v>
      </c>
      <c r="N58" s="58">
        <v>266959</v>
      </c>
      <c r="O58" s="58">
        <v>261188</v>
      </c>
      <c r="P58" s="58" t="s">
        <v>434</v>
      </c>
      <c r="Q58" s="58" t="s">
        <v>434</v>
      </c>
      <c r="R58" s="58" t="s">
        <v>434</v>
      </c>
      <c r="S58" s="58" t="s">
        <v>434</v>
      </c>
      <c r="T58" s="58" t="s">
        <v>434</v>
      </c>
      <c r="U58" s="58">
        <v>260571</v>
      </c>
      <c r="V58" s="58">
        <v>275352</v>
      </c>
      <c r="W58" s="58">
        <v>259028</v>
      </c>
      <c r="X58" s="58">
        <v>269749</v>
      </c>
      <c r="Y58" s="58">
        <v>268970</v>
      </c>
      <c r="Z58" s="58">
        <v>263213</v>
      </c>
      <c r="AA58" s="58">
        <v>258432</v>
      </c>
      <c r="AB58" s="58">
        <v>252664</v>
      </c>
      <c r="AC58" s="58" t="s">
        <v>434</v>
      </c>
      <c r="AD58" s="58" t="s">
        <v>434</v>
      </c>
      <c r="AE58" s="58" t="s">
        <v>434</v>
      </c>
      <c r="AF58" s="58" t="s">
        <v>434</v>
      </c>
      <c r="AG58" s="58" t="s">
        <v>434</v>
      </c>
      <c r="AH58" s="58" t="s">
        <v>436</v>
      </c>
      <c r="AI58" s="59" t="e">
        <f t="shared" si="2"/>
        <v>#VALUE!</v>
      </c>
      <c r="AJ58" s="59" t="e">
        <f t="shared" si="3"/>
        <v>#VALUE!</v>
      </c>
      <c r="AK58" s="59" t="e">
        <f t="shared" si="4"/>
        <v>#VALUE!</v>
      </c>
      <c r="AL58" s="59" t="e">
        <f t="shared" si="5"/>
        <v>#VALUE!</v>
      </c>
      <c r="AM58" s="59" t="e">
        <f t="shared" si="6"/>
        <v>#VALUE!</v>
      </c>
      <c r="AN58" s="59">
        <f t="shared" si="7"/>
        <v>1.0565771142703353</v>
      </c>
      <c r="AO58" s="59">
        <f t="shared" si="8"/>
        <v>1.0457915428429916</v>
      </c>
      <c r="AP58" s="59">
        <f t="shared" si="9"/>
        <v>4.2205362197155913E-2</v>
      </c>
      <c r="AQ58" s="59">
        <f t="shared" si="10"/>
        <v>5.3909357920957725E-2</v>
      </c>
      <c r="AR58" s="59">
        <f t="shared" si="11"/>
        <v>4.3243904518645113E-2</v>
      </c>
      <c r="AS58" s="59">
        <f t="shared" si="12"/>
        <v>2.9348178575289159E-2</v>
      </c>
      <c r="AT58" s="59">
        <f t="shared" si="13"/>
        <v>1.525320317266626E-2</v>
      </c>
      <c r="AU58" s="59">
        <f t="shared" si="14"/>
        <v>3.9071884438406423E-2</v>
      </c>
      <c r="AV58" s="59" t="e">
        <f t="shared" si="15"/>
        <v>#VALUE!</v>
      </c>
      <c r="AX58" s="60" t="str">
        <f t="shared" si="16"/>
        <v>NA</v>
      </c>
      <c r="AY58" s="60" t="str">
        <f t="shared" si="17"/>
        <v>NA</v>
      </c>
      <c r="AZ58" s="60" t="str">
        <f t="shared" si="18"/>
        <v>NA</v>
      </c>
      <c r="BA58" s="60" t="str">
        <f t="shared" si="19"/>
        <v>NA</v>
      </c>
      <c r="BB58" s="60" t="str">
        <f t="shared" si="20"/>
        <v>NA</v>
      </c>
      <c r="BC58" s="60">
        <f t="shared" si="21"/>
        <v>252664</v>
      </c>
      <c r="BD58" s="60">
        <f t="shared" si="22"/>
        <v>258432</v>
      </c>
      <c r="BE58" s="60">
        <f t="shared" si="23"/>
        <v>263213</v>
      </c>
      <c r="BF58" s="60">
        <f t="shared" si="24"/>
        <v>268970</v>
      </c>
      <c r="BG58" s="60">
        <f t="shared" si="25"/>
        <v>269749</v>
      </c>
      <c r="BH58" s="60">
        <f t="shared" si="26"/>
        <v>259028</v>
      </c>
      <c r="BI58" s="60">
        <f t="shared" si="27"/>
        <v>275352</v>
      </c>
      <c r="BJ58" s="60">
        <f t="shared" si="28"/>
        <v>260571</v>
      </c>
      <c r="BK58" s="60" t="str">
        <f t="shared" si="29"/>
        <v>NA</v>
      </c>
    </row>
    <row r="59" spans="1:63">
      <c r="A59" s="56" t="s">
        <v>481</v>
      </c>
      <c r="B59" s="56">
        <v>4059851</v>
      </c>
      <c r="C59" s="56" t="s">
        <v>432</v>
      </c>
      <c r="D59" s="56" t="s">
        <v>433</v>
      </c>
      <c r="E59" s="56" t="s">
        <v>292</v>
      </c>
      <c r="F59" s="58" t="s">
        <v>434</v>
      </c>
      <c r="G59" s="58">
        <v>20429</v>
      </c>
      <c r="H59" s="58">
        <v>22486</v>
      </c>
      <c r="I59" s="58">
        <v>25163</v>
      </c>
      <c r="J59" s="58">
        <v>26085</v>
      </c>
      <c r="K59" s="58">
        <v>27033</v>
      </c>
      <c r="L59" s="58">
        <v>30361</v>
      </c>
      <c r="M59" s="58">
        <v>480516</v>
      </c>
      <c r="N59" s="58">
        <v>468491</v>
      </c>
      <c r="O59" s="58">
        <v>446670</v>
      </c>
      <c r="P59" s="58">
        <v>440310</v>
      </c>
      <c r="Q59" s="58">
        <v>434715</v>
      </c>
      <c r="R59" s="58">
        <v>460467</v>
      </c>
      <c r="S59" s="58">
        <v>460467</v>
      </c>
      <c r="T59" s="58" t="s">
        <v>434</v>
      </c>
      <c r="U59" s="58">
        <v>571604</v>
      </c>
      <c r="V59" s="58">
        <v>754422</v>
      </c>
      <c r="W59" s="58">
        <v>741965</v>
      </c>
      <c r="X59" s="58">
        <v>744379</v>
      </c>
      <c r="Y59" s="58">
        <v>443244</v>
      </c>
      <c r="Z59" s="58">
        <v>450853</v>
      </c>
      <c r="AA59" s="58">
        <v>455482</v>
      </c>
      <c r="AB59" s="58">
        <v>784690</v>
      </c>
      <c r="AC59" s="58">
        <v>415859</v>
      </c>
      <c r="AD59" s="58">
        <v>420017</v>
      </c>
      <c r="AE59" s="58">
        <v>411286</v>
      </c>
      <c r="AF59" s="58">
        <v>431307</v>
      </c>
      <c r="AG59" s="58">
        <v>431307</v>
      </c>
      <c r="AH59" s="58" t="s">
        <v>436</v>
      </c>
      <c r="AI59" s="59">
        <f t="shared" si="2"/>
        <v>1.0676084552302652</v>
      </c>
      <c r="AJ59" s="59">
        <f t="shared" si="3"/>
        <v>1.0676084552302652</v>
      </c>
      <c r="AK59" s="59">
        <f t="shared" si="4"/>
        <v>1.0569652261443374</v>
      </c>
      <c r="AL59" s="59">
        <f t="shared" si="5"/>
        <v>1.0483147110712185</v>
      </c>
      <c r="AM59" s="59">
        <f t="shared" si="6"/>
        <v>1.0740900160871834</v>
      </c>
      <c r="AN59" s="59">
        <f t="shared" si="7"/>
        <v>0.59703959525417682</v>
      </c>
      <c r="AO59" s="59">
        <f t="shared" si="8"/>
        <v>1.0549615572075297</v>
      </c>
      <c r="AP59" s="59">
        <f t="shared" si="9"/>
        <v>6.7341239827615654E-2</v>
      </c>
      <c r="AQ59" s="59">
        <f t="shared" si="10"/>
        <v>6.0988981238324712E-2</v>
      </c>
      <c r="AR59" s="59">
        <f t="shared" si="11"/>
        <v>3.504263285235075E-2</v>
      </c>
      <c r="AS59" s="59">
        <f t="shared" si="12"/>
        <v>3.3913998638749804E-2</v>
      </c>
      <c r="AT59" s="59">
        <f t="shared" si="13"/>
        <v>2.9805599518571833E-2</v>
      </c>
      <c r="AU59" s="59">
        <f t="shared" si="14"/>
        <v>3.5739777888188329E-2</v>
      </c>
      <c r="AV59" s="59" t="e">
        <f t="shared" si="15"/>
        <v>#VALUE!</v>
      </c>
      <c r="AX59" s="60">
        <f t="shared" si="16"/>
        <v>431307</v>
      </c>
      <c r="AY59" s="60">
        <f t="shared" si="17"/>
        <v>431307</v>
      </c>
      <c r="AZ59" s="60">
        <f t="shared" si="18"/>
        <v>411286</v>
      </c>
      <c r="BA59" s="60">
        <f t="shared" si="19"/>
        <v>420017</v>
      </c>
      <c r="BB59" s="60">
        <f t="shared" si="20"/>
        <v>415859</v>
      </c>
      <c r="BC59" s="60">
        <f t="shared" si="21"/>
        <v>784690</v>
      </c>
      <c r="BD59" s="60">
        <f t="shared" si="22"/>
        <v>455482</v>
      </c>
      <c r="BE59" s="60">
        <f t="shared" si="23"/>
        <v>450853</v>
      </c>
      <c r="BF59" s="60">
        <f t="shared" si="24"/>
        <v>443244</v>
      </c>
      <c r="BG59" s="60">
        <f t="shared" si="25"/>
        <v>744379</v>
      </c>
      <c r="BH59" s="60">
        <f t="shared" si="26"/>
        <v>741965</v>
      </c>
      <c r="BI59" s="60">
        <f t="shared" si="27"/>
        <v>754422</v>
      </c>
      <c r="BJ59" s="60">
        <f t="shared" si="28"/>
        <v>571604</v>
      </c>
      <c r="BK59" s="60" t="str">
        <f t="shared" si="29"/>
        <v>NA</v>
      </c>
    </row>
    <row r="60" spans="1:63" hidden="1">
      <c r="A60" s="56" t="s">
        <v>57</v>
      </c>
      <c r="B60" s="56">
        <v>4082572</v>
      </c>
      <c r="C60" s="56" t="s">
        <v>432</v>
      </c>
      <c r="D60" s="56" t="s">
        <v>433</v>
      </c>
      <c r="E60" s="56" t="s">
        <v>327</v>
      </c>
      <c r="F60" s="58" t="s">
        <v>434</v>
      </c>
      <c r="G60" s="58">
        <v>0</v>
      </c>
      <c r="H60" s="58">
        <v>0</v>
      </c>
      <c r="I60" s="58">
        <v>0</v>
      </c>
      <c r="J60" s="58">
        <v>0</v>
      </c>
      <c r="K60" s="58">
        <v>0</v>
      </c>
      <c r="L60" s="58">
        <v>0</v>
      </c>
      <c r="M60" s="58">
        <v>9699978</v>
      </c>
      <c r="N60" s="58">
        <v>8460593</v>
      </c>
      <c r="O60" s="58">
        <v>9232256</v>
      </c>
      <c r="P60" s="58">
        <v>7828668</v>
      </c>
      <c r="Q60" s="58">
        <v>9560053</v>
      </c>
      <c r="R60" s="58">
        <v>8311719</v>
      </c>
      <c r="S60" s="58">
        <v>8372691</v>
      </c>
      <c r="T60" s="58" t="s">
        <v>434</v>
      </c>
      <c r="U60" s="58" t="s">
        <v>434</v>
      </c>
      <c r="V60" s="58" t="s">
        <v>434</v>
      </c>
      <c r="W60" s="58" t="s">
        <v>434</v>
      </c>
      <c r="X60" s="58" t="s">
        <v>434</v>
      </c>
      <c r="Y60" s="58" t="s">
        <v>434</v>
      </c>
      <c r="Z60" s="58" t="s">
        <v>434</v>
      </c>
      <c r="AA60" s="58" t="s">
        <v>434</v>
      </c>
      <c r="AB60" s="58" t="s">
        <v>434</v>
      </c>
      <c r="AC60" s="58" t="s">
        <v>434</v>
      </c>
      <c r="AD60" s="58" t="s">
        <v>434</v>
      </c>
      <c r="AE60" s="58" t="s">
        <v>434</v>
      </c>
      <c r="AF60" s="58" t="s">
        <v>434</v>
      </c>
      <c r="AG60" s="58" t="s">
        <v>434</v>
      </c>
      <c r="AH60" s="58"/>
      <c r="AI60" s="59" t="e">
        <f t="shared" si="2"/>
        <v>#VALUE!</v>
      </c>
      <c r="AJ60" s="59" t="e">
        <f t="shared" si="3"/>
        <v>#VALUE!</v>
      </c>
      <c r="AK60" s="59" t="e">
        <f t="shared" si="4"/>
        <v>#VALUE!</v>
      </c>
      <c r="AL60" s="59" t="e">
        <f t="shared" si="5"/>
        <v>#VALUE!</v>
      </c>
      <c r="AM60" s="59" t="e">
        <f t="shared" si="6"/>
        <v>#VALUE!</v>
      </c>
      <c r="AN60" s="59" t="e">
        <f t="shared" si="7"/>
        <v>#VALUE!</v>
      </c>
      <c r="AO60" s="59" t="e">
        <f t="shared" si="8"/>
        <v>#VALUE!</v>
      </c>
      <c r="AP60" s="59" t="e">
        <f t="shared" si="9"/>
        <v>#VALUE!</v>
      </c>
      <c r="AQ60" s="59" t="e">
        <f t="shared" si="10"/>
        <v>#VALUE!</v>
      </c>
      <c r="AR60" s="59" t="e">
        <f t="shared" si="11"/>
        <v>#VALUE!</v>
      </c>
      <c r="AS60" s="59" t="e">
        <f t="shared" si="12"/>
        <v>#VALUE!</v>
      </c>
      <c r="AT60" s="59" t="e">
        <f t="shared" si="13"/>
        <v>#VALUE!</v>
      </c>
      <c r="AU60" s="59" t="e">
        <f t="shared" si="14"/>
        <v>#VALUE!</v>
      </c>
      <c r="AV60" s="59" t="e">
        <f t="shared" si="15"/>
        <v>#VALUE!</v>
      </c>
      <c r="AX60" s="60" t="str">
        <f t="shared" si="16"/>
        <v>NA</v>
      </c>
      <c r="AY60" s="60" t="str">
        <f t="shared" si="17"/>
        <v>NA</v>
      </c>
      <c r="AZ60" s="60" t="str">
        <f t="shared" si="18"/>
        <v>NA</v>
      </c>
      <c r="BA60" s="60" t="str">
        <f t="shared" si="19"/>
        <v>NA</v>
      </c>
      <c r="BB60" s="60" t="str">
        <f t="shared" si="20"/>
        <v>NA</v>
      </c>
      <c r="BC60" s="60" t="str">
        <f t="shared" si="21"/>
        <v>NA</v>
      </c>
      <c r="BD60" s="60" t="str">
        <f t="shared" si="22"/>
        <v>NA</v>
      </c>
      <c r="BE60" s="60" t="str">
        <f t="shared" si="23"/>
        <v>NA</v>
      </c>
      <c r="BF60" s="60" t="str">
        <f t="shared" si="24"/>
        <v>NA</v>
      </c>
      <c r="BG60" s="60" t="str">
        <f t="shared" si="25"/>
        <v>NA</v>
      </c>
      <c r="BH60" s="60" t="str">
        <f t="shared" si="26"/>
        <v>NA</v>
      </c>
      <c r="BI60" s="60" t="str">
        <f t="shared" si="27"/>
        <v>NA</v>
      </c>
      <c r="BJ60" s="60" t="str">
        <f t="shared" si="28"/>
        <v>NA</v>
      </c>
      <c r="BK60" s="60" t="str">
        <f t="shared" si="29"/>
        <v>NA</v>
      </c>
    </row>
    <row r="61" spans="1:63" hidden="1">
      <c r="A61" s="56" t="s">
        <v>482</v>
      </c>
      <c r="B61" s="56">
        <v>4059898</v>
      </c>
      <c r="C61" s="56" t="s">
        <v>432</v>
      </c>
      <c r="D61" s="56" t="s">
        <v>433</v>
      </c>
      <c r="E61" s="56" t="s">
        <v>444</v>
      </c>
      <c r="F61" s="58" t="s">
        <v>434</v>
      </c>
      <c r="G61" s="58" t="s">
        <v>434</v>
      </c>
      <c r="H61" s="58">
        <v>280</v>
      </c>
      <c r="I61" s="58">
        <v>678</v>
      </c>
      <c r="J61" s="58">
        <v>502</v>
      </c>
      <c r="K61" s="58">
        <v>431</v>
      </c>
      <c r="L61" s="58">
        <v>910</v>
      </c>
      <c r="M61" s="58">
        <v>7611</v>
      </c>
      <c r="N61" s="58">
        <v>7161</v>
      </c>
      <c r="O61" s="58">
        <v>6941</v>
      </c>
      <c r="P61" s="58" t="s">
        <v>434</v>
      </c>
      <c r="Q61" s="58" t="s">
        <v>434</v>
      </c>
      <c r="R61" s="58" t="s">
        <v>434</v>
      </c>
      <c r="S61" s="58" t="s">
        <v>434</v>
      </c>
      <c r="T61" s="58" t="s">
        <v>434</v>
      </c>
      <c r="U61" s="58">
        <v>8730</v>
      </c>
      <c r="V61" s="58">
        <v>8972</v>
      </c>
      <c r="W61" s="58">
        <v>8584</v>
      </c>
      <c r="X61" s="58">
        <v>8219</v>
      </c>
      <c r="Y61" s="58">
        <v>8382</v>
      </c>
      <c r="Z61" s="58">
        <v>7498</v>
      </c>
      <c r="AA61" s="58">
        <v>7282</v>
      </c>
      <c r="AB61" s="58">
        <v>6897</v>
      </c>
      <c r="AC61" s="58" t="s">
        <v>434</v>
      </c>
      <c r="AD61" s="58" t="s">
        <v>434</v>
      </c>
      <c r="AE61" s="58" t="s">
        <v>434</v>
      </c>
      <c r="AF61" s="58" t="s">
        <v>434</v>
      </c>
      <c r="AG61" s="58" t="s">
        <v>434</v>
      </c>
      <c r="AH61" s="58"/>
      <c r="AI61" s="59" t="e">
        <f t="shared" si="2"/>
        <v>#VALUE!</v>
      </c>
      <c r="AJ61" s="59" t="e">
        <f t="shared" si="3"/>
        <v>#VALUE!</v>
      </c>
      <c r="AK61" s="59" t="e">
        <f t="shared" si="4"/>
        <v>#VALUE!</v>
      </c>
      <c r="AL61" s="59" t="e">
        <f t="shared" si="5"/>
        <v>#VALUE!</v>
      </c>
      <c r="AM61" s="59" t="e">
        <f t="shared" si="6"/>
        <v>#VALUE!</v>
      </c>
      <c r="AN61" s="59">
        <f t="shared" si="7"/>
        <v>1.0382775119617225</v>
      </c>
      <c r="AO61" s="59">
        <f t="shared" si="8"/>
        <v>1.0451798956330678</v>
      </c>
      <c r="AP61" s="59">
        <f t="shared" si="9"/>
        <v>0.12136569751933848</v>
      </c>
      <c r="AQ61" s="59">
        <f t="shared" si="10"/>
        <v>5.1419708900023862E-2</v>
      </c>
      <c r="AR61" s="59">
        <f t="shared" si="11"/>
        <v>6.1077990023117167E-2</v>
      </c>
      <c r="AS61" s="59">
        <f t="shared" si="12"/>
        <v>7.8984156570363465E-2</v>
      </c>
      <c r="AT61" s="59">
        <f t="shared" si="13"/>
        <v>3.1208203299152922E-2</v>
      </c>
      <c r="AU61" s="59" t="e">
        <f t="shared" si="14"/>
        <v>#VALUE!</v>
      </c>
      <c r="AV61" s="59" t="e">
        <f t="shared" si="15"/>
        <v>#VALUE!</v>
      </c>
      <c r="AX61" s="60" t="str">
        <f t="shared" si="16"/>
        <v>NA</v>
      </c>
      <c r="AY61" s="60" t="str">
        <f t="shared" si="17"/>
        <v>NA</v>
      </c>
      <c r="AZ61" s="60" t="str">
        <f t="shared" si="18"/>
        <v>NA</v>
      </c>
      <c r="BA61" s="60" t="str">
        <f t="shared" si="19"/>
        <v>NA</v>
      </c>
      <c r="BB61" s="60" t="str">
        <f t="shared" si="20"/>
        <v>NA</v>
      </c>
      <c r="BC61" s="60">
        <f t="shared" si="21"/>
        <v>6897</v>
      </c>
      <c r="BD61" s="60">
        <f t="shared" si="22"/>
        <v>7282</v>
      </c>
      <c r="BE61" s="60">
        <f t="shared" si="23"/>
        <v>7498</v>
      </c>
      <c r="BF61" s="60">
        <f t="shared" si="24"/>
        <v>8382</v>
      </c>
      <c r="BG61" s="60">
        <f t="shared" si="25"/>
        <v>8219</v>
      </c>
      <c r="BH61" s="60">
        <f t="shared" si="26"/>
        <v>8584</v>
      </c>
      <c r="BI61" s="60">
        <f t="shared" si="27"/>
        <v>8972</v>
      </c>
      <c r="BJ61" s="60">
        <f t="shared" si="28"/>
        <v>8730</v>
      </c>
      <c r="BK61" s="60" t="str">
        <f t="shared" si="29"/>
        <v>NA</v>
      </c>
    </row>
    <row r="62" spans="1:63" hidden="1">
      <c r="A62" s="56" t="s">
        <v>483</v>
      </c>
      <c r="B62" s="56">
        <v>4059903</v>
      </c>
      <c r="C62" s="56" t="s">
        <v>432</v>
      </c>
      <c r="D62" s="56" t="s">
        <v>433</v>
      </c>
      <c r="E62" s="56" t="s">
        <v>444</v>
      </c>
      <c r="F62" s="58" t="s">
        <v>434</v>
      </c>
      <c r="G62" s="58" t="s">
        <v>434</v>
      </c>
      <c r="H62" s="58">
        <v>0</v>
      </c>
      <c r="I62" s="58">
        <v>0</v>
      </c>
      <c r="J62" s="58">
        <v>942</v>
      </c>
      <c r="K62" s="58">
        <v>0</v>
      </c>
      <c r="L62" s="58">
        <v>0</v>
      </c>
      <c r="M62" s="58">
        <v>33061</v>
      </c>
      <c r="N62" s="58">
        <v>31232</v>
      </c>
      <c r="O62" s="58">
        <v>31232</v>
      </c>
      <c r="P62" s="58" t="s">
        <v>434</v>
      </c>
      <c r="Q62" s="58" t="s">
        <v>434</v>
      </c>
      <c r="R62" s="58" t="s">
        <v>434</v>
      </c>
      <c r="S62" s="58" t="s">
        <v>434</v>
      </c>
      <c r="T62" s="58" t="s">
        <v>434</v>
      </c>
      <c r="U62" s="58">
        <v>34869</v>
      </c>
      <c r="V62" s="58">
        <v>33425</v>
      </c>
      <c r="W62" s="58">
        <v>39415</v>
      </c>
      <c r="X62" s="58">
        <v>32244</v>
      </c>
      <c r="Y62" s="58">
        <v>32619</v>
      </c>
      <c r="Z62" s="58">
        <v>32618</v>
      </c>
      <c r="AA62" s="58">
        <v>29924</v>
      </c>
      <c r="AB62" s="58">
        <v>28841</v>
      </c>
      <c r="AC62" s="58" t="s">
        <v>434</v>
      </c>
      <c r="AD62" s="58" t="s">
        <v>434</v>
      </c>
      <c r="AE62" s="58" t="s">
        <v>434</v>
      </c>
      <c r="AF62" s="58" t="s">
        <v>434</v>
      </c>
      <c r="AG62" s="58" t="s">
        <v>434</v>
      </c>
      <c r="AH62" s="58"/>
      <c r="AI62" s="59" t="e">
        <f t="shared" si="2"/>
        <v>#VALUE!</v>
      </c>
      <c r="AJ62" s="59" t="e">
        <f t="shared" si="3"/>
        <v>#VALUE!</v>
      </c>
      <c r="AK62" s="59" t="e">
        <f t="shared" si="4"/>
        <v>#VALUE!</v>
      </c>
      <c r="AL62" s="59" t="e">
        <f t="shared" si="5"/>
        <v>#VALUE!</v>
      </c>
      <c r="AM62" s="59" t="e">
        <f t="shared" si="6"/>
        <v>#VALUE!</v>
      </c>
      <c r="AN62" s="59">
        <f t="shared" si="7"/>
        <v>1.0829028119690718</v>
      </c>
      <c r="AO62" s="59">
        <f t="shared" si="8"/>
        <v>1.10483224167892</v>
      </c>
      <c r="AP62" s="59">
        <f t="shared" si="9"/>
        <v>0</v>
      </c>
      <c r="AQ62" s="59">
        <f t="shared" si="10"/>
        <v>0</v>
      </c>
      <c r="AR62" s="59">
        <f t="shared" si="11"/>
        <v>2.9214737625604763E-2</v>
      </c>
      <c r="AS62" s="59">
        <f t="shared" si="12"/>
        <v>0</v>
      </c>
      <c r="AT62" s="59">
        <f t="shared" si="13"/>
        <v>0</v>
      </c>
      <c r="AU62" s="59" t="e">
        <f t="shared" si="14"/>
        <v>#VALUE!</v>
      </c>
      <c r="AV62" s="59" t="e">
        <f t="shared" si="15"/>
        <v>#VALUE!</v>
      </c>
      <c r="AX62" s="60" t="str">
        <f t="shared" si="16"/>
        <v>NA</v>
      </c>
      <c r="AY62" s="60" t="str">
        <f t="shared" si="17"/>
        <v>NA</v>
      </c>
      <c r="AZ62" s="60" t="str">
        <f t="shared" si="18"/>
        <v>NA</v>
      </c>
      <c r="BA62" s="60" t="str">
        <f t="shared" si="19"/>
        <v>NA</v>
      </c>
      <c r="BB62" s="60" t="str">
        <f t="shared" si="20"/>
        <v>NA</v>
      </c>
      <c r="BC62" s="60">
        <f t="shared" si="21"/>
        <v>28841</v>
      </c>
      <c r="BD62" s="60">
        <f t="shared" si="22"/>
        <v>29924</v>
      </c>
      <c r="BE62" s="60">
        <f t="shared" si="23"/>
        <v>32618</v>
      </c>
      <c r="BF62" s="60">
        <f t="shared" si="24"/>
        <v>32619</v>
      </c>
      <c r="BG62" s="60">
        <f t="shared" si="25"/>
        <v>32244</v>
      </c>
      <c r="BH62" s="60">
        <f t="shared" si="26"/>
        <v>39415</v>
      </c>
      <c r="BI62" s="60">
        <f t="shared" si="27"/>
        <v>33425</v>
      </c>
      <c r="BJ62" s="60">
        <f t="shared" si="28"/>
        <v>34869</v>
      </c>
      <c r="BK62" s="60" t="str">
        <f t="shared" si="29"/>
        <v>NA</v>
      </c>
    </row>
    <row r="63" spans="1:63">
      <c r="A63" s="56" t="s">
        <v>314</v>
      </c>
      <c r="B63" s="56">
        <v>4059938</v>
      </c>
      <c r="C63" s="56" t="s">
        <v>432</v>
      </c>
      <c r="D63" s="56" t="s">
        <v>433</v>
      </c>
      <c r="E63" s="56" t="s">
        <v>292</v>
      </c>
      <c r="F63" s="58" t="s">
        <v>434</v>
      </c>
      <c r="G63" s="58">
        <v>93014</v>
      </c>
      <c r="H63" s="58">
        <v>0</v>
      </c>
      <c r="I63" s="58">
        <v>0</v>
      </c>
      <c r="J63" s="58">
        <v>86544</v>
      </c>
      <c r="K63" s="58">
        <v>87180</v>
      </c>
      <c r="L63" s="58">
        <v>55204</v>
      </c>
      <c r="M63" s="58">
        <v>4088767</v>
      </c>
      <c r="N63" s="58">
        <v>3381152</v>
      </c>
      <c r="O63" s="58">
        <v>5088465</v>
      </c>
      <c r="P63" s="58">
        <v>4974330</v>
      </c>
      <c r="Q63" s="58">
        <v>4493668</v>
      </c>
      <c r="R63" s="58">
        <v>4019319</v>
      </c>
      <c r="S63" s="58">
        <v>3699328</v>
      </c>
      <c r="T63" s="58" t="s">
        <v>434</v>
      </c>
      <c r="U63" s="58">
        <v>2364611</v>
      </c>
      <c r="V63" s="58">
        <v>2410101</v>
      </c>
      <c r="W63" s="58">
        <v>2399801</v>
      </c>
      <c r="X63" s="58">
        <v>2406878</v>
      </c>
      <c r="Y63" s="58">
        <v>2625659</v>
      </c>
      <c r="Z63" s="58">
        <v>2728684</v>
      </c>
      <c r="AA63" s="58">
        <v>2689923</v>
      </c>
      <c r="AB63" s="58">
        <v>2663174</v>
      </c>
      <c r="AC63" s="58">
        <v>2634133</v>
      </c>
      <c r="AD63" s="58">
        <v>2542158</v>
      </c>
      <c r="AE63" s="58">
        <v>2542729</v>
      </c>
      <c r="AF63" s="58">
        <v>2671516</v>
      </c>
      <c r="AG63" s="58">
        <v>2844528</v>
      </c>
      <c r="AH63" s="58" t="s">
        <v>436</v>
      </c>
      <c r="AI63" s="59">
        <f t="shared" si="2"/>
        <v>1.3005067976128202</v>
      </c>
      <c r="AJ63" s="59">
        <f t="shared" si="3"/>
        <v>1.5045086759727435</v>
      </c>
      <c r="AK63" s="59">
        <f t="shared" si="4"/>
        <v>1.7672618670727396</v>
      </c>
      <c r="AL63" s="59">
        <f t="shared" si="5"/>
        <v>1.9567351832576889</v>
      </c>
      <c r="AM63" s="59">
        <f t="shared" si="6"/>
        <v>1.931741867248161</v>
      </c>
      <c r="AN63" s="59">
        <f t="shared" si="7"/>
        <v>1.26959485185722</v>
      </c>
      <c r="AO63" s="59">
        <f t="shared" si="8"/>
        <v>1.5200312425299907</v>
      </c>
      <c r="AP63" s="59">
        <f t="shared" si="9"/>
        <v>2.023099779967193E-2</v>
      </c>
      <c r="AQ63" s="59">
        <f t="shared" si="10"/>
        <v>3.3203093013982395E-2</v>
      </c>
      <c r="AR63" s="59">
        <f t="shared" si="11"/>
        <v>3.5956953364482951E-2</v>
      </c>
      <c r="AS63" s="59">
        <f t="shared" si="12"/>
        <v>0</v>
      </c>
      <c r="AT63" s="59">
        <f t="shared" si="13"/>
        <v>0</v>
      </c>
      <c r="AU63" s="59">
        <f t="shared" si="14"/>
        <v>3.9335856933762042E-2</v>
      </c>
      <c r="AV63" s="59" t="e">
        <f t="shared" si="15"/>
        <v>#VALUE!</v>
      </c>
      <c r="AX63" s="60">
        <f t="shared" si="16"/>
        <v>2844528</v>
      </c>
      <c r="AY63" s="60">
        <f t="shared" si="17"/>
        <v>2671516</v>
      </c>
      <c r="AZ63" s="60">
        <f t="shared" si="18"/>
        <v>2542729</v>
      </c>
      <c r="BA63" s="60">
        <f t="shared" si="19"/>
        <v>2542158</v>
      </c>
      <c r="BB63" s="60">
        <f t="shared" si="20"/>
        <v>2634133</v>
      </c>
      <c r="BC63" s="60">
        <f t="shared" si="21"/>
        <v>2663174</v>
      </c>
      <c r="BD63" s="60">
        <f t="shared" si="22"/>
        <v>2689923</v>
      </c>
      <c r="BE63" s="60">
        <f t="shared" si="23"/>
        <v>2728684</v>
      </c>
      <c r="BF63" s="60">
        <f t="shared" si="24"/>
        <v>2625659</v>
      </c>
      <c r="BG63" s="60">
        <f t="shared" si="25"/>
        <v>2406878</v>
      </c>
      <c r="BH63" s="60">
        <f t="shared" si="26"/>
        <v>2399801</v>
      </c>
      <c r="BI63" s="60">
        <f t="shared" si="27"/>
        <v>2410101</v>
      </c>
      <c r="BJ63" s="60">
        <f t="shared" si="28"/>
        <v>2364611</v>
      </c>
      <c r="BK63" s="60" t="str">
        <f t="shared" si="29"/>
        <v>NA</v>
      </c>
    </row>
    <row r="64" spans="1:63" hidden="1">
      <c r="A64" s="56" t="s">
        <v>484</v>
      </c>
      <c r="B64" s="56">
        <v>4059964</v>
      </c>
      <c r="C64" s="56" t="s">
        <v>432</v>
      </c>
      <c r="D64" s="56" t="s">
        <v>433</v>
      </c>
      <c r="E64" s="56" t="s">
        <v>444</v>
      </c>
      <c r="F64" s="58" t="s">
        <v>434</v>
      </c>
      <c r="G64" s="58" t="s">
        <v>434</v>
      </c>
      <c r="H64" s="58">
        <v>0</v>
      </c>
      <c r="I64" s="58">
        <v>0</v>
      </c>
      <c r="J64" s="58">
        <v>0</v>
      </c>
      <c r="K64" s="58">
        <v>52</v>
      </c>
      <c r="L64" s="58">
        <v>52</v>
      </c>
      <c r="M64" s="58">
        <v>6563</v>
      </c>
      <c r="N64" s="58">
        <v>6926</v>
      </c>
      <c r="O64" s="58">
        <v>7002</v>
      </c>
      <c r="P64" s="58" t="s">
        <v>434</v>
      </c>
      <c r="Q64" s="58" t="s">
        <v>434</v>
      </c>
      <c r="R64" s="58" t="s">
        <v>434</v>
      </c>
      <c r="S64" s="58" t="s">
        <v>434</v>
      </c>
      <c r="T64" s="58" t="s">
        <v>434</v>
      </c>
      <c r="U64" s="58">
        <v>7405</v>
      </c>
      <c r="V64" s="58">
        <v>7771</v>
      </c>
      <c r="W64" s="58">
        <v>7667</v>
      </c>
      <c r="X64" s="58">
        <v>7446</v>
      </c>
      <c r="Y64" s="58">
        <v>8294</v>
      </c>
      <c r="Z64" s="58">
        <v>7000</v>
      </c>
      <c r="AA64" s="58">
        <v>6287</v>
      </c>
      <c r="AB64" s="58">
        <v>6650</v>
      </c>
      <c r="AC64" s="58" t="s">
        <v>434</v>
      </c>
      <c r="AD64" s="58" t="s">
        <v>434</v>
      </c>
      <c r="AE64" s="58" t="s">
        <v>434</v>
      </c>
      <c r="AF64" s="58" t="s">
        <v>434</v>
      </c>
      <c r="AG64" s="58" t="s">
        <v>434</v>
      </c>
      <c r="AH64" s="58"/>
      <c r="AI64" s="59" t="e">
        <f t="shared" si="2"/>
        <v>#VALUE!</v>
      </c>
      <c r="AJ64" s="59" t="e">
        <f t="shared" si="3"/>
        <v>#VALUE!</v>
      </c>
      <c r="AK64" s="59" t="e">
        <f t="shared" si="4"/>
        <v>#VALUE!</v>
      </c>
      <c r="AL64" s="59" t="e">
        <f t="shared" si="5"/>
        <v>#VALUE!</v>
      </c>
      <c r="AM64" s="59" t="e">
        <f t="shared" si="6"/>
        <v>#VALUE!</v>
      </c>
      <c r="AN64" s="59">
        <f t="shared" si="7"/>
        <v>1.0415037593984962</v>
      </c>
      <c r="AO64" s="59">
        <f t="shared" si="8"/>
        <v>1.0439001113408621</v>
      </c>
      <c r="AP64" s="59">
        <f t="shared" si="9"/>
        <v>7.4285714285714285E-3</v>
      </c>
      <c r="AQ64" s="59">
        <f t="shared" si="10"/>
        <v>6.269592476489028E-3</v>
      </c>
      <c r="AR64" s="59">
        <f t="shared" si="11"/>
        <v>0</v>
      </c>
      <c r="AS64" s="59">
        <f t="shared" si="12"/>
        <v>0</v>
      </c>
      <c r="AT64" s="59">
        <f t="shared" si="13"/>
        <v>0</v>
      </c>
      <c r="AU64" s="59" t="e">
        <f t="shared" si="14"/>
        <v>#VALUE!</v>
      </c>
      <c r="AV64" s="59" t="e">
        <f t="shared" si="15"/>
        <v>#VALUE!</v>
      </c>
      <c r="AX64" s="60" t="str">
        <f t="shared" si="16"/>
        <v>NA</v>
      </c>
      <c r="AY64" s="60" t="str">
        <f t="shared" si="17"/>
        <v>NA</v>
      </c>
      <c r="AZ64" s="60" t="str">
        <f t="shared" si="18"/>
        <v>NA</v>
      </c>
      <c r="BA64" s="60" t="str">
        <f t="shared" si="19"/>
        <v>NA</v>
      </c>
      <c r="BB64" s="60" t="str">
        <f t="shared" si="20"/>
        <v>NA</v>
      </c>
      <c r="BC64" s="60">
        <f t="shared" si="21"/>
        <v>6650</v>
      </c>
      <c r="BD64" s="60">
        <f t="shared" si="22"/>
        <v>6287</v>
      </c>
      <c r="BE64" s="60">
        <f t="shared" si="23"/>
        <v>7000</v>
      </c>
      <c r="BF64" s="60">
        <f t="shared" si="24"/>
        <v>8294</v>
      </c>
      <c r="BG64" s="60">
        <f t="shared" si="25"/>
        <v>7446</v>
      </c>
      <c r="BH64" s="60">
        <f t="shared" si="26"/>
        <v>7667</v>
      </c>
      <c r="BI64" s="60">
        <f t="shared" si="27"/>
        <v>7771</v>
      </c>
      <c r="BJ64" s="60">
        <f t="shared" si="28"/>
        <v>7405</v>
      </c>
      <c r="BK64" s="60" t="str">
        <f t="shared" si="29"/>
        <v>NA</v>
      </c>
    </row>
    <row r="65" spans="1:63">
      <c r="A65" s="56" t="s">
        <v>258</v>
      </c>
      <c r="B65" s="56">
        <v>4059970</v>
      </c>
      <c r="C65" s="56" t="s">
        <v>432</v>
      </c>
      <c r="D65" s="56" t="s">
        <v>433</v>
      </c>
      <c r="E65" s="56" t="s">
        <v>246</v>
      </c>
      <c r="F65" s="58" t="s">
        <v>434</v>
      </c>
      <c r="G65" s="58">
        <v>18306</v>
      </c>
      <c r="H65" s="58">
        <v>22538</v>
      </c>
      <c r="I65" s="58">
        <v>19143</v>
      </c>
      <c r="J65" s="58">
        <v>21584</v>
      </c>
      <c r="K65" s="58">
        <v>20359</v>
      </c>
      <c r="L65" s="58">
        <v>22885</v>
      </c>
      <c r="M65" s="58">
        <v>269201</v>
      </c>
      <c r="N65" s="58">
        <v>247211</v>
      </c>
      <c r="O65" s="58">
        <v>242917</v>
      </c>
      <c r="P65" s="58" t="s">
        <v>434</v>
      </c>
      <c r="Q65" s="58" t="s">
        <v>434</v>
      </c>
      <c r="R65" s="58" t="s">
        <v>434</v>
      </c>
      <c r="S65" s="58" t="s">
        <v>434</v>
      </c>
      <c r="T65" s="58" t="s">
        <v>434</v>
      </c>
      <c r="U65" s="58">
        <v>284654</v>
      </c>
      <c r="V65" s="58">
        <v>273304</v>
      </c>
      <c r="W65" s="58">
        <v>274339</v>
      </c>
      <c r="X65" s="58">
        <v>273657</v>
      </c>
      <c r="Y65" s="58">
        <v>286469</v>
      </c>
      <c r="Z65" s="58">
        <v>271426</v>
      </c>
      <c r="AA65" s="58">
        <v>243649</v>
      </c>
      <c r="AB65" s="58">
        <v>225054</v>
      </c>
      <c r="AC65" s="58">
        <v>222121</v>
      </c>
      <c r="AD65" s="58" t="s">
        <v>434</v>
      </c>
      <c r="AE65" s="58" t="s">
        <v>434</v>
      </c>
      <c r="AF65" s="58" t="s">
        <v>434</v>
      </c>
      <c r="AG65" s="58" t="s">
        <v>434</v>
      </c>
      <c r="AH65" s="58" t="s">
        <v>436</v>
      </c>
      <c r="AI65" s="59" t="e">
        <f t="shared" si="2"/>
        <v>#VALUE!</v>
      </c>
      <c r="AJ65" s="59" t="e">
        <f t="shared" si="3"/>
        <v>#VALUE!</v>
      </c>
      <c r="AK65" s="59" t="e">
        <f t="shared" si="4"/>
        <v>#VALUE!</v>
      </c>
      <c r="AL65" s="59" t="e">
        <f t="shared" si="5"/>
        <v>#VALUE!</v>
      </c>
      <c r="AM65" s="59">
        <f t="shared" si="6"/>
        <v>1.0936246460262649</v>
      </c>
      <c r="AN65" s="59">
        <f t="shared" si="7"/>
        <v>1.0984519270930533</v>
      </c>
      <c r="AO65" s="59">
        <f t="shared" si="8"/>
        <v>1.1048721726746262</v>
      </c>
      <c r="AP65" s="59">
        <f t="shared" si="9"/>
        <v>8.4313956658536762E-2</v>
      </c>
      <c r="AQ65" s="59">
        <f t="shared" si="10"/>
        <v>7.1068771839186792E-2</v>
      </c>
      <c r="AR65" s="59">
        <f t="shared" si="11"/>
        <v>7.8872457126987428E-2</v>
      </c>
      <c r="AS65" s="59">
        <f t="shared" si="12"/>
        <v>6.9778631547100484E-2</v>
      </c>
      <c r="AT65" s="59">
        <f t="shared" si="13"/>
        <v>8.2464947457775953E-2</v>
      </c>
      <c r="AU65" s="59">
        <f t="shared" si="14"/>
        <v>6.430965312273848E-2</v>
      </c>
      <c r="AV65" s="59" t="e">
        <f t="shared" si="15"/>
        <v>#VALUE!</v>
      </c>
      <c r="AX65" s="60" t="str">
        <f t="shared" si="16"/>
        <v>NA</v>
      </c>
      <c r="AY65" s="60" t="str">
        <f t="shared" si="17"/>
        <v>NA</v>
      </c>
      <c r="AZ65" s="60" t="str">
        <f t="shared" si="18"/>
        <v>NA</v>
      </c>
      <c r="BA65" s="60" t="str">
        <f t="shared" si="19"/>
        <v>NA</v>
      </c>
      <c r="BB65" s="60">
        <f t="shared" si="20"/>
        <v>222121</v>
      </c>
      <c r="BC65" s="60">
        <f t="shared" si="21"/>
        <v>225054</v>
      </c>
      <c r="BD65" s="60">
        <f t="shared" si="22"/>
        <v>243649</v>
      </c>
      <c r="BE65" s="60">
        <f t="shared" si="23"/>
        <v>271426</v>
      </c>
      <c r="BF65" s="60">
        <f t="shared" si="24"/>
        <v>286469</v>
      </c>
      <c r="BG65" s="60">
        <f t="shared" si="25"/>
        <v>273657</v>
      </c>
      <c r="BH65" s="60">
        <f t="shared" si="26"/>
        <v>274339</v>
      </c>
      <c r="BI65" s="60">
        <f t="shared" si="27"/>
        <v>273304</v>
      </c>
      <c r="BJ65" s="60">
        <f t="shared" si="28"/>
        <v>284654</v>
      </c>
      <c r="BK65" s="60" t="str">
        <f t="shared" si="29"/>
        <v>NA</v>
      </c>
    </row>
    <row r="66" spans="1:63" hidden="1">
      <c r="A66" s="56" t="s">
        <v>485</v>
      </c>
      <c r="B66" s="56">
        <v>4059971</v>
      </c>
      <c r="C66" s="56" t="s">
        <v>432</v>
      </c>
      <c r="D66" s="56" t="s">
        <v>433</v>
      </c>
      <c r="E66" s="56" t="s">
        <v>287</v>
      </c>
      <c r="F66" s="58" t="s">
        <v>434</v>
      </c>
      <c r="G66" s="58" t="s">
        <v>434</v>
      </c>
      <c r="H66" s="58">
        <v>4100</v>
      </c>
      <c r="I66" s="58">
        <v>4250</v>
      </c>
      <c r="J66" s="58">
        <v>4531</v>
      </c>
      <c r="K66" s="58">
        <v>4627</v>
      </c>
      <c r="L66" s="58">
        <v>4062</v>
      </c>
      <c r="M66" s="58">
        <v>81455</v>
      </c>
      <c r="N66" s="58">
        <v>74227</v>
      </c>
      <c r="O66" s="58">
        <v>72577</v>
      </c>
      <c r="P66" s="58" t="s">
        <v>434</v>
      </c>
      <c r="Q66" s="58" t="s">
        <v>434</v>
      </c>
      <c r="R66" s="58" t="s">
        <v>434</v>
      </c>
      <c r="S66" s="58" t="s">
        <v>434</v>
      </c>
      <c r="T66" s="58" t="s">
        <v>434</v>
      </c>
      <c r="U66" s="58">
        <v>75749</v>
      </c>
      <c r="V66" s="58">
        <v>76171</v>
      </c>
      <c r="W66" s="58">
        <v>75012</v>
      </c>
      <c r="X66" s="58">
        <v>72393</v>
      </c>
      <c r="Y66" s="58">
        <v>78148</v>
      </c>
      <c r="Z66" s="58">
        <v>80347</v>
      </c>
      <c r="AA66" s="58">
        <v>72804</v>
      </c>
      <c r="AB66" s="58">
        <v>71906</v>
      </c>
      <c r="AC66" s="58" t="s">
        <v>434</v>
      </c>
      <c r="AD66" s="58" t="s">
        <v>434</v>
      </c>
      <c r="AE66" s="58" t="s">
        <v>434</v>
      </c>
      <c r="AF66" s="58" t="s">
        <v>434</v>
      </c>
      <c r="AG66" s="58" t="s">
        <v>434</v>
      </c>
      <c r="AH66" s="58"/>
      <c r="AI66" s="59" t="e">
        <f t="shared" si="2"/>
        <v>#VALUE!</v>
      </c>
      <c r="AJ66" s="59" t="e">
        <f t="shared" si="3"/>
        <v>#VALUE!</v>
      </c>
      <c r="AK66" s="59" t="e">
        <f t="shared" si="4"/>
        <v>#VALUE!</v>
      </c>
      <c r="AL66" s="59" t="e">
        <f t="shared" si="5"/>
        <v>#VALUE!</v>
      </c>
      <c r="AM66" s="59" t="e">
        <f t="shared" si="6"/>
        <v>#VALUE!</v>
      </c>
      <c r="AN66" s="59">
        <f t="shared" si="7"/>
        <v>1.0322782521625455</v>
      </c>
      <c r="AO66" s="59">
        <f t="shared" si="8"/>
        <v>1.1188258886874347</v>
      </c>
      <c r="AP66" s="59">
        <f t="shared" si="9"/>
        <v>5.0555714587974657E-2</v>
      </c>
      <c r="AQ66" s="59">
        <f t="shared" si="10"/>
        <v>5.9208169115012539E-2</v>
      </c>
      <c r="AR66" s="59">
        <f t="shared" si="11"/>
        <v>6.2588924343513874E-2</v>
      </c>
      <c r="AS66" s="59">
        <f t="shared" si="12"/>
        <v>5.6657601450434594E-2</v>
      </c>
      <c r="AT66" s="59">
        <f t="shared" si="13"/>
        <v>5.3826259337543161E-2</v>
      </c>
      <c r="AU66" s="59" t="e">
        <f t="shared" si="14"/>
        <v>#VALUE!</v>
      </c>
      <c r="AV66" s="59" t="e">
        <f t="shared" si="15"/>
        <v>#VALUE!</v>
      </c>
      <c r="AX66" s="60" t="str">
        <f t="shared" si="16"/>
        <v>NA</v>
      </c>
      <c r="AY66" s="60" t="str">
        <f t="shared" si="17"/>
        <v>NA</v>
      </c>
      <c r="AZ66" s="60" t="str">
        <f t="shared" si="18"/>
        <v>NA</v>
      </c>
      <c r="BA66" s="60" t="str">
        <f t="shared" si="19"/>
        <v>NA</v>
      </c>
      <c r="BB66" s="60" t="str">
        <f t="shared" si="20"/>
        <v>NA</v>
      </c>
      <c r="BC66" s="60">
        <f t="shared" si="21"/>
        <v>71906</v>
      </c>
      <c r="BD66" s="60">
        <f t="shared" si="22"/>
        <v>72804</v>
      </c>
      <c r="BE66" s="60">
        <f t="shared" si="23"/>
        <v>80347</v>
      </c>
      <c r="BF66" s="60">
        <f t="shared" si="24"/>
        <v>78148</v>
      </c>
      <c r="BG66" s="60">
        <f t="shared" si="25"/>
        <v>72393</v>
      </c>
      <c r="BH66" s="60">
        <f t="shared" si="26"/>
        <v>75012</v>
      </c>
      <c r="BI66" s="60">
        <f t="shared" si="27"/>
        <v>76171</v>
      </c>
      <c r="BJ66" s="60">
        <f t="shared" si="28"/>
        <v>75749</v>
      </c>
      <c r="BK66" s="60" t="str">
        <f t="shared" si="29"/>
        <v>NA</v>
      </c>
    </row>
    <row r="67" spans="1:63">
      <c r="A67" s="56" t="s">
        <v>259</v>
      </c>
      <c r="B67" s="56">
        <v>4059979</v>
      </c>
      <c r="C67" s="56" t="s">
        <v>432</v>
      </c>
      <c r="D67" s="56" t="s">
        <v>433</v>
      </c>
      <c r="E67" s="56" t="s">
        <v>246</v>
      </c>
      <c r="F67" s="58" t="s">
        <v>434</v>
      </c>
      <c r="G67" s="58" t="s">
        <v>434</v>
      </c>
      <c r="H67" s="58">
        <v>326</v>
      </c>
      <c r="I67" s="58">
        <v>236</v>
      </c>
      <c r="J67" s="58">
        <v>299</v>
      </c>
      <c r="K67" s="58">
        <v>379</v>
      </c>
      <c r="L67" s="58">
        <v>349</v>
      </c>
      <c r="M67" s="58">
        <v>4256</v>
      </c>
      <c r="N67" s="58">
        <v>4215</v>
      </c>
      <c r="O67" s="58">
        <v>4180</v>
      </c>
      <c r="P67" s="58" t="s">
        <v>434</v>
      </c>
      <c r="Q67" s="58" t="s">
        <v>434</v>
      </c>
      <c r="R67" s="58" t="s">
        <v>434</v>
      </c>
      <c r="S67" s="58" t="s">
        <v>434</v>
      </c>
      <c r="T67" s="58" t="s">
        <v>434</v>
      </c>
      <c r="U67" s="58">
        <v>4034</v>
      </c>
      <c r="V67" s="58">
        <v>4246</v>
      </c>
      <c r="W67" s="58">
        <v>4137</v>
      </c>
      <c r="X67" s="58">
        <v>4198</v>
      </c>
      <c r="Y67" s="58">
        <v>4234</v>
      </c>
      <c r="Z67" s="58">
        <v>3993</v>
      </c>
      <c r="AA67" s="58">
        <v>3884</v>
      </c>
      <c r="AB67" s="58">
        <v>3814</v>
      </c>
      <c r="AC67" s="58" t="s">
        <v>434</v>
      </c>
      <c r="AD67" s="58" t="s">
        <v>434</v>
      </c>
      <c r="AE67" s="58" t="s">
        <v>434</v>
      </c>
      <c r="AF67" s="58" t="s">
        <v>434</v>
      </c>
      <c r="AG67" s="58" t="s">
        <v>434</v>
      </c>
      <c r="AH67" s="58" t="s">
        <v>436</v>
      </c>
      <c r="AI67" s="59" t="e">
        <f t="shared" si="2"/>
        <v>#VALUE!</v>
      </c>
      <c r="AJ67" s="59" t="e">
        <f t="shared" si="3"/>
        <v>#VALUE!</v>
      </c>
      <c r="AK67" s="59" t="e">
        <f t="shared" si="4"/>
        <v>#VALUE!</v>
      </c>
      <c r="AL67" s="59" t="e">
        <f t="shared" si="5"/>
        <v>#VALUE!</v>
      </c>
      <c r="AM67" s="59" t="e">
        <f t="shared" si="6"/>
        <v>#VALUE!</v>
      </c>
      <c r="AN67" s="59">
        <f t="shared" si="7"/>
        <v>1.1051389617199789</v>
      </c>
      <c r="AO67" s="59">
        <f t="shared" si="8"/>
        <v>1.0957775489186405</v>
      </c>
      <c r="AP67" s="59">
        <f t="shared" si="9"/>
        <v>8.7402955171550209E-2</v>
      </c>
      <c r="AQ67" s="59">
        <f t="shared" si="10"/>
        <v>8.951346244685876E-2</v>
      </c>
      <c r="AR67" s="59">
        <f t="shared" si="11"/>
        <v>7.1224392567889469E-2</v>
      </c>
      <c r="AS67" s="59">
        <f t="shared" si="12"/>
        <v>5.7046168721295622E-2</v>
      </c>
      <c r="AT67" s="59">
        <f t="shared" si="13"/>
        <v>7.6778144135657089E-2</v>
      </c>
      <c r="AU67" s="59" t="e">
        <f t="shared" si="14"/>
        <v>#VALUE!</v>
      </c>
      <c r="AV67" s="59" t="e">
        <f t="shared" si="15"/>
        <v>#VALUE!</v>
      </c>
      <c r="AX67" s="60" t="str">
        <f t="shared" si="16"/>
        <v>NA</v>
      </c>
      <c r="AY67" s="60" t="str">
        <f t="shared" si="17"/>
        <v>NA</v>
      </c>
      <c r="AZ67" s="60" t="str">
        <f t="shared" si="18"/>
        <v>NA</v>
      </c>
      <c r="BA67" s="60" t="str">
        <f t="shared" si="19"/>
        <v>NA</v>
      </c>
      <c r="BB67" s="60" t="str">
        <f t="shared" si="20"/>
        <v>NA</v>
      </c>
      <c r="BC67" s="60">
        <f t="shared" si="21"/>
        <v>3814</v>
      </c>
      <c r="BD67" s="60">
        <f t="shared" si="22"/>
        <v>3884</v>
      </c>
      <c r="BE67" s="60">
        <f t="shared" si="23"/>
        <v>3993</v>
      </c>
      <c r="BF67" s="60">
        <f t="shared" si="24"/>
        <v>4234</v>
      </c>
      <c r="BG67" s="60">
        <f t="shared" si="25"/>
        <v>4198</v>
      </c>
      <c r="BH67" s="60">
        <f t="shared" si="26"/>
        <v>4137</v>
      </c>
      <c r="BI67" s="60">
        <f t="shared" si="27"/>
        <v>4246</v>
      </c>
      <c r="BJ67" s="60">
        <f t="shared" si="28"/>
        <v>4034</v>
      </c>
      <c r="BK67" s="60" t="str">
        <f t="shared" si="29"/>
        <v>NA</v>
      </c>
    </row>
    <row r="68" spans="1:63" hidden="1">
      <c r="A68" s="56" t="s">
        <v>486</v>
      </c>
      <c r="B68" s="56">
        <v>4060008</v>
      </c>
      <c r="C68" s="56" t="s">
        <v>432</v>
      </c>
      <c r="D68" s="56" t="s">
        <v>433</v>
      </c>
      <c r="E68" s="56" t="s">
        <v>276</v>
      </c>
      <c r="F68" s="58" t="s">
        <v>434</v>
      </c>
      <c r="G68" s="58">
        <v>11000</v>
      </c>
      <c r="H68" s="58">
        <v>7816</v>
      </c>
      <c r="I68" s="58">
        <v>13832</v>
      </c>
      <c r="J68" s="58">
        <v>12783</v>
      </c>
      <c r="K68" s="58">
        <v>8987</v>
      </c>
      <c r="L68" s="58">
        <v>6266</v>
      </c>
      <c r="M68" s="58">
        <v>135229</v>
      </c>
      <c r="N68" s="58">
        <v>121177</v>
      </c>
      <c r="O68" s="58">
        <v>84506</v>
      </c>
      <c r="P68" s="58">
        <v>84367</v>
      </c>
      <c r="Q68" s="58">
        <v>82616</v>
      </c>
      <c r="R68" s="58">
        <v>79284</v>
      </c>
      <c r="S68" s="58">
        <v>87660</v>
      </c>
      <c r="T68" s="58" t="s">
        <v>434</v>
      </c>
      <c r="U68" s="58">
        <v>198000</v>
      </c>
      <c r="V68" s="58">
        <v>192666</v>
      </c>
      <c r="W68" s="58">
        <v>197271</v>
      </c>
      <c r="X68" s="58">
        <v>144906</v>
      </c>
      <c r="Y68" s="58">
        <v>125192</v>
      </c>
      <c r="Z68" s="58">
        <v>125731</v>
      </c>
      <c r="AA68" s="58">
        <v>128773</v>
      </c>
      <c r="AB68" s="58">
        <v>109006</v>
      </c>
      <c r="AC68" s="58">
        <v>76963</v>
      </c>
      <c r="AD68" s="58">
        <v>75564</v>
      </c>
      <c r="AE68" s="58">
        <v>74248</v>
      </c>
      <c r="AF68" s="58">
        <v>72532</v>
      </c>
      <c r="AG68" s="58">
        <v>73425</v>
      </c>
      <c r="AH68" s="58"/>
      <c r="AI68" s="59">
        <f t="shared" si="2"/>
        <v>1.1938712972420837</v>
      </c>
      <c r="AJ68" s="59">
        <f t="shared" si="3"/>
        <v>1.0930899465063697</v>
      </c>
      <c r="AK68" s="59">
        <f t="shared" si="4"/>
        <v>1.1127033724814137</v>
      </c>
      <c r="AL68" s="59">
        <f t="shared" si="5"/>
        <v>1.1164972738341008</v>
      </c>
      <c r="AM68" s="59">
        <f t="shared" si="6"/>
        <v>1.098008133778569</v>
      </c>
      <c r="AN68" s="59">
        <f t="shared" si="7"/>
        <v>1.111654404344715</v>
      </c>
      <c r="AO68" s="59">
        <f t="shared" si="8"/>
        <v>1.0501347332127076</v>
      </c>
      <c r="AP68" s="59">
        <f t="shared" si="9"/>
        <v>4.9836555821555543E-2</v>
      </c>
      <c r="AQ68" s="59">
        <f t="shared" si="10"/>
        <v>7.1785737107802422E-2</v>
      </c>
      <c r="AR68" s="59">
        <f t="shared" si="11"/>
        <v>8.8215808869197956E-2</v>
      </c>
      <c r="AS68" s="59">
        <f t="shared" si="12"/>
        <v>7.0116742957657227E-2</v>
      </c>
      <c r="AT68" s="59">
        <f t="shared" si="13"/>
        <v>4.0567614420811145E-2</v>
      </c>
      <c r="AU68" s="59">
        <f t="shared" si="14"/>
        <v>5.5555555555555552E-2</v>
      </c>
      <c r="AV68" s="59" t="e">
        <f t="shared" si="15"/>
        <v>#VALUE!</v>
      </c>
      <c r="AX68" s="60">
        <f t="shared" si="16"/>
        <v>73425</v>
      </c>
      <c r="AY68" s="60">
        <f t="shared" si="17"/>
        <v>72532</v>
      </c>
      <c r="AZ68" s="60">
        <f t="shared" si="18"/>
        <v>74248</v>
      </c>
      <c r="BA68" s="60">
        <f t="shared" si="19"/>
        <v>75564</v>
      </c>
      <c r="BB68" s="60">
        <f t="shared" si="20"/>
        <v>76963</v>
      </c>
      <c r="BC68" s="60">
        <f t="shared" si="21"/>
        <v>109006</v>
      </c>
      <c r="BD68" s="60">
        <f t="shared" si="22"/>
        <v>128773</v>
      </c>
      <c r="BE68" s="60">
        <f t="shared" si="23"/>
        <v>125731</v>
      </c>
      <c r="BF68" s="60">
        <f t="shared" si="24"/>
        <v>125192</v>
      </c>
      <c r="BG68" s="60">
        <f t="shared" si="25"/>
        <v>144906</v>
      </c>
      <c r="BH68" s="60">
        <f t="shared" si="26"/>
        <v>197271</v>
      </c>
      <c r="BI68" s="60">
        <f t="shared" si="27"/>
        <v>192666</v>
      </c>
      <c r="BJ68" s="60">
        <f t="shared" si="28"/>
        <v>198000</v>
      </c>
      <c r="BK68" s="60" t="str">
        <f t="shared" si="29"/>
        <v>NA</v>
      </c>
    </row>
    <row r="69" spans="1:63" hidden="1">
      <c r="A69" s="56" t="s">
        <v>487</v>
      </c>
      <c r="B69" s="56">
        <v>4060013</v>
      </c>
      <c r="C69" s="56" t="s">
        <v>432</v>
      </c>
      <c r="D69" s="56" t="s">
        <v>433</v>
      </c>
      <c r="E69" s="56" t="s">
        <v>444</v>
      </c>
      <c r="F69" s="58" t="s">
        <v>434</v>
      </c>
      <c r="G69" s="58" t="s">
        <v>434</v>
      </c>
      <c r="H69" s="58">
        <v>943</v>
      </c>
      <c r="I69" s="58">
        <v>614</v>
      </c>
      <c r="J69" s="58">
        <v>981</v>
      </c>
      <c r="K69" s="58">
        <v>1006</v>
      </c>
      <c r="L69" s="58">
        <v>3072</v>
      </c>
      <c r="M69" s="58">
        <v>38384</v>
      </c>
      <c r="N69" s="58">
        <v>36107</v>
      </c>
      <c r="O69" s="58">
        <v>34991</v>
      </c>
      <c r="P69" s="58" t="s">
        <v>434</v>
      </c>
      <c r="Q69" s="58" t="s">
        <v>434</v>
      </c>
      <c r="R69" s="58" t="s">
        <v>434</v>
      </c>
      <c r="S69" s="58" t="s">
        <v>434</v>
      </c>
      <c r="T69" s="58" t="s">
        <v>434</v>
      </c>
      <c r="U69" s="58">
        <v>33546</v>
      </c>
      <c r="V69" s="58">
        <v>32314</v>
      </c>
      <c r="W69" s="58">
        <v>33170</v>
      </c>
      <c r="X69" s="58">
        <v>32719</v>
      </c>
      <c r="Y69" s="58">
        <v>33663</v>
      </c>
      <c r="Z69" s="58">
        <v>34618</v>
      </c>
      <c r="AA69" s="58">
        <v>35465</v>
      </c>
      <c r="AB69" s="58">
        <v>32806</v>
      </c>
      <c r="AC69" s="58" t="s">
        <v>434</v>
      </c>
      <c r="AD69" s="58" t="s">
        <v>434</v>
      </c>
      <c r="AE69" s="58" t="s">
        <v>434</v>
      </c>
      <c r="AF69" s="58" t="s">
        <v>434</v>
      </c>
      <c r="AG69" s="58" t="s">
        <v>434</v>
      </c>
      <c r="AH69" s="58"/>
      <c r="AI69" s="59" t="e">
        <f t="shared" si="2"/>
        <v>#VALUE!</v>
      </c>
      <c r="AJ69" s="59" t="e">
        <f t="shared" si="3"/>
        <v>#VALUE!</v>
      </c>
      <c r="AK69" s="59" t="e">
        <f t="shared" si="4"/>
        <v>#VALUE!</v>
      </c>
      <c r="AL69" s="59" t="e">
        <f t="shared" si="5"/>
        <v>#VALUE!</v>
      </c>
      <c r="AM69" s="59" t="e">
        <f t="shared" si="6"/>
        <v>#VALUE!</v>
      </c>
      <c r="AN69" s="59">
        <f t="shared" si="7"/>
        <v>1.1006218374687557</v>
      </c>
      <c r="AO69" s="59">
        <f t="shared" si="8"/>
        <v>1.0823064993655718</v>
      </c>
      <c r="AP69" s="59">
        <f t="shared" si="9"/>
        <v>8.8739961869547634E-2</v>
      </c>
      <c r="AQ69" s="59">
        <f t="shared" si="10"/>
        <v>2.9884442860113478E-2</v>
      </c>
      <c r="AR69" s="59">
        <f t="shared" si="11"/>
        <v>2.9982578929673889E-2</v>
      </c>
      <c r="AS69" s="59">
        <f t="shared" si="12"/>
        <v>1.8510702441965631E-2</v>
      </c>
      <c r="AT69" s="59">
        <f t="shared" si="13"/>
        <v>2.9182397722349446E-2</v>
      </c>
      <c r="AU69" s="59" t="e">
        <f t="shared" si="14"/>
        <v>#VALUE!</v>
      </c>
      <c r="AV69" s="59" t="e">
        <f t="shared" si="15"/>
        <v>#VALUE!</v>
      </c>
      <c r="AX69" s="60" t="str">
        <f t="shared" si="16"/>
        <v>NA</v>
      </c>
      <c r="AY69" s="60" t="str">
        <f t="shared" si="17"/>
        <v>NA</v>
      </c>
      <c r="AZ69" s="60" t="str">
        <f t="shared" si="18"/>
        <v>NA</v>
      </c>
      <c r="BA69" s="60" t="str">
        <f t="shared" si="19"/>
        <v>NA</v>
      </c>
      <c r="BB69" s="60" t="str">
        <f t="shared" si="20"/>
        <v>NA</v>
      </c>
      <c r="BC69" s="60">
        <f t="shared" si="21"/>
        <v>32806</v>
      </c>
      <c r="BD69" s="60">
        <f t="shared" si="22"/>
        <v>35465</v>
      </c>
      <c r="BE69" s="60">
        <f t="shared" si="23"/>
        <v>34618</v>
      </c>
      <c r="BF69" s="60">
        <f t="shared" si="24"/>
        <v>33663</v>
      </c>
      <c r="BG69" s="60">
        <f t="shared" si="25"/>
        <v>32719</v>
      </c>
      <c r="BH69" s="60">
        <f t="shared" si="26"/>
        <v>33170</v>
      </c>
      <c r="BI69" s="60">
        <f t="shared" si="27"/>
        <v>32314</v>
      </c>
      <c r="BJ69" s="60">
        <f t="shared" si="28"/>
        <v>33546</v>
      </c>
      <c r="BK69" s="60" t="str">
        <f t="shared" si="29"/>
        <v>NA</v>
      </c>
    </row>
    <row r="70" spans="1:63">
      <c r="A70" s="56" t="s">
        <v>488</v>
      </c>
      <c r="B70" s="56">
        <v>4060029</v>
      </c>
      <c r="C70" s="56" t="s">
        <v>432</v>
      </c>
      <c r="D70" s="56" t="s">
        <v>433</v>
      </c>
      <c r="E70" s="56" t="s">
        <v>276</v>
      </c>
      <c r="F70" s="58" t="s">
        <v>434</v>
      </c>
      <c r="G70" s="58">
        <v>61942</v>
      </c>
      <c r="H70" s="58">
        <v>68093</v>
      </c>
      <c r="I70" s="58">
        <v>72184</v>
      </c>
      <c r="J70" s="58">
        <v>69626</v>
      </c>
      <c r="K70" s="58">
        <v>70681</v>
      </c>
      <c r="L70" s="58">
        <v>78579</v>
      </c>
      <c r="M70" s="58">
        <v>1448148</v>
      </c>
      <c r="N70" s="58">
        <v>1410789</v>
      </c>
      <c r="O70" s="58">
        <v>1349236</v>
      </c>
      <c r="P70" s="58">
        <v>1359308</v>
      </c>
      <c r="Q70" s="58">
        <v>1425389</v>
      </c>
      <c r="R70" s="58">
        <v>1212605</v>
      </c>
      <c r="S70" s="58">
        <v>1884242</v>
      </c>
      <c r="T70" s="58" t="s">
        <v>434</v>
      </c>
      <c r="U70" s="58">
        <v>1347516</v>
      </c>
      <c r="V70" s="58">
        <v>1346167</v>
      </c>
      <c r="W70" s="58">
        <v>1308075</v>
      </c>
      <c r="X70" s="58">
        <v>1305453</v>
      </c>
      <c r="Y70" s="58">
        <v>1369699</v>
      </c>
      <c r="Z70" s="58">
        <v>1370621</v>
      </c>
      <c r="AA70" s="58">
        <v>1380361</v>
      </c>
      <c r="AB70" s="58">
        <v>1304519</v>
      </c>
      <c r="AC70" s="58">
        <v>1274131</v>
      </c>
      <c r="AD70" s="58" t="s">
        <v>434</v>
      </c>
      <c r="AE70" s="58" t="s">
        <v>434</v>
      </c>
      <c r="AF70" s="58" t="s">
        <v>434</v>
      </c>
      <c r="AG70" s="58" t="s">
        <v>434</v>
      </c>
      <c r="AH70" s="58" t="s">
        <v>436</v>
      </c>
      <c r="AI70" s="59" t="e">
        <f t="shared" si="2"/>
        <v>#VALUE!</v>
      </c>
      <c r="AJ70" s="59" t="e">
        <f t="shared" si="3"/>
        <v>#VALUE!</v>
      </c>
      <c r="AK70" s="59" t="e">
        <f t="shared" si="4"/>
        <v>#VALUE!</v>
      </c>
      <c r="AL70" s="59" t="e">
        <f t="shared" si="5"/>
        <v>#VALUE!</v>
      </c>
      <c r="AM70" s="59">
        <f t="shared" si="6"/>
        <v>1.0589460581368793</v>
      </c>
      <c r="AN70" s="59">
        <f t="shared" si="7"/>
        <v>1.0814629760087817</v>
      </c>
      <c r="AO70" s="59">
        <f t="shared" si="8"/>
        <v>1.0491081680806686</v>
      </c>
      <c r="AP70" s="59">
        <f t="shared" si="9"/>
        <v>5.7330947067059386E-2</v>
      </c>
      <c r="AQ70" s="59">
        <f t="shared" si="10"/>
        <v>5.1603308464122408E-2</v>
      </c>
      <c r="AR70" s="59">
        <f t="shared" si="11"/>
        <v>5.3334742805754017E-2</v>
      </c>
      <c r="AS70" s="59">
        <f t="shared" si="12"/>
        <v>5.5183380157865565E-2</v>
      </c>
      <c r="AT70" s="59">
        <f t="shared" si="13"/>
        <v>5.0582877161600308E-2</v>
      </c>
      <c r="AU70" s="59">
        <f t="shared" si="14"/>
        <v>4.5967543242529219E-2</v>
      </c>
      <c r="AV70" s="59" t="e">
        <f t="shared" si="15"/>
        <v>#VALUE!</v>
      </c>
      <c r="AX70" s="60" t="str">
        <f t="shared" si="16"/>
        <v>NA</v>
      </c>
      <c r="AY70" s="60" t="str">
        <f t="shared" si="17"/>
        <v>NA</v>
      </c>
      <c r="AZ70" s="60" t="str">
        <f t="shared" si="18"/>
        <v>NA</v>
      </c>
      <c r="BA70" s="60" t="str">
        <f t="shared" si="19"/>
        <v>NA</v>
      </c>
      <c r="BB70" s="60">
        <f t="shared" si="20"/>
        <v>1274131</v>
      </c>
      <c r="BC70" s="60">
        <f t="shared" si="21"/>
        <v>1304519</v>
      </c>
      <c r="BD70" s="60">
        <f t="shared" si="22"/>
        <v>1380361</v>
      </c>
      <c r="BE70" s="60">
        <f t="shared" si="23"/>
        <v>1370621</v>
      </c>
      <c r="BF70" s="60">
        <f t="shared" si="24"/>
        <v>1369699</v>
      </c>
      <c r="BG70" s="60">
        <f t="shared" si="25"/>
        <v>1305453</v>
      </c>
      <c r="BH70" s="60">
        <f t="shared" si="26"/>
        <v>1308075</v>
      </c>
      <c r="BI70" s="60">
        <f t="shared" si="27"/>
        <v>1346167</v>
      </c>
      <c r="BJ70" s="60">
        <f t="shared" si="28"/>
        <v>1347516</v>
      </c>
      <c r="BK70" s="60" t="str">
        <f t="shared" si="29"/>
        <v>NA</v>
      </c>
    </row>
    <row r="71" spans="1:63" hidden="1">
      <c r="A71" s="56" t="s">
        <v>71</v>
      </c>
      <c r="B71" s="56">
        <v>4060054</v>
      </c>
      <c r="C71" s="56" t="s">
        <v>432</v>
      </c>
      <c r="D71" s="56" t="s">
        <v>433</v>
      </c>
      <c r="E71" s="56" t="s">
        <v>444</v>
      </c>
      <c r="F71" s="58" t="s">
        <v>434</v>
      </c>
      <c r="G71" s="58" t="s">
        <v>434</v>
      </c>
      <c r="H71" s="58">
        <v>2619</v>
      </c>
      <c r="I71" s="58">
        <v>2604</v>
      </c>
      <c r="J71" s="58">
        <v>3021</v>
      </c>
      <c r="K71" s="58">
        <v>3745</v>
      </c>
      <c r="L71" s="58">
        <v>2888</v>
      </c>
      <c r="M71" s="58">
        <v>29824</v>
      </c>
      <c r="N71" s="58">
        <v>26576</v>
      </c>
      <c r="O71" s="58">
        <v>26330</v>
      </c>
      <c r="P71" s="58" t="s">
        <v>434</v>
      </c>
      <c r="Q71" s="58" t="s">
        <v>434</v>
      </c>
      <c r="R71" s="58" t="s">
        <v>434</v>
      </c>
      <c r="S71" s="58" t="s">
        <v>434</v>
      </c>
      <c r="T71" s="58" t="s">
        <v>434</v>
      </c>
      <c r="U71" s="58">
        <v>31965</v>
      </c>
      <c r="V71" s="58">
        <v>25079</v>
      </c>
      <c r="W71" s="58">
        <v>27556</v>
      </c>
      <c r="X71" s="58">
        <v>30458</v>
      </c>
      <c r="Y71" s="58">
        <v>28012</v>
      </c>
      <c r="Z71" s="58">
        <v>28096</v>
      </c>
      <c r="AA71" s="58">
        <v>26613</v>
      </c>
      <c r="AB71" s="58">
        <v>24172</v>
      </c>
      <c r="AC71" s="58">
        <v>23657</v>
      </c>
      <c r="AD71" s="58" t="s">
        <v>434</v>
      </c>
      <c r="AE71" s="58" t="s">
        <v>434</v>
      </c>
      <c r="AF71" s="58" t="s">
        <v>434</v>
      </c>
      <c r="AG71" s="58" t="s">
        <v>434</v>
      </c>
      <c r="AH71" s="58"/>
      <c r="AI71" s="59" t="e">
        <f t="shared" si="2"/>
        <v>#VALUE!</v>
      </c>
      <c r="AJ71" s="59" t="e">
        <f t="shared" si="3"/>
        <v>#VALUE!</v>
      </c>
      <c r="AK71" s="59" t="e">
        <f t="shared" si="4"/>
        <v>#VALUE!</v>
      </c>
      <c r="AL71" s="59" t="e">
        <f t="shared" si="5"/>
        <v>#VALUE!</v>
      </c>
      <c r="AM71" s="59">
        <f t="shared" si="6"/>
        <v>1.1129898127404152</v>
      </c>
      <c r="AN71" s="59">
        <f t="shared" si="7"/>
        <v>1.0994539136190633</v>
      </c>
      <c r="AO71" s="59">
        <f t="shared" si="8"/>
        <v>1.1206553188291437</v>
      </c>
      <c r="AP71" s="59">
        <f t="shared" si="9"/>
        <v>0.10279043280182232</v>
      </c>
      <c r="AQ71" s="59">
        <f t="shared" si="10"/>
        <v>0.13369270312723119</v>
      </c>
      <c r="AR71" s="59">
        <f t="shared" si="11"/>
        <v>9.9185764002889226E-2</v>
      </c>
      <c r="AS71" s="59">
        <f t="shared" si="12"/>
        <v>9.4498475831034989E-2</v>
      </c>
      <c r="AT71" s="59">
        <f t="shared" si="13"/>
        <v>0.10443000119621995</v>
      </c>
      <c r="AU71" s="59" t="e">
        <f t="shared" si="14"/>
        <v>#VALUE!</v>
      </c>
      <c r="AV71" s="59" t="e">
        <f t="shared" si="15"/>
        <v>#VALUE!</v>
      </c>
      <c r="AX71" s="60" t="str">
        <f t="shared" si="16"/>
        <v>NA</v>
      </c>
      <c r="AY71" s="60" t="str">
        <f t="shared" si="17"/>
        <v>NA</v>
      </c>
      <c r="AZ71" s="60" t="str">
        <f t="shared" si="18"/>
        <v>NA</v>
      </c>
      <c r="BA71" s="60" t="str">
        <f t="shared" si="19"/>
        <v>NA</v>
      </c>
      <c r="BB71" s="60">
        <f t="shared" si="20"/>
        <v>23657</v>
      </c>
      <c r="BC71" s="60">
        <f t="shared" si="21"/>
        <v>24172</v>
      </c>
      <c r="BD71" s="60">
        <f t="shared" si="22"/>
        <v>26613</v>
      </c>
      <c r="BE71" s="60">
        <f t="shared" si="23"/>
        <v>28096</v>
      </c>
      <c r="BF71" s="60">
        <f t="shared" si="24"/>
        <v>28012</v>
      </c>
      <c r="BG71" s="60">
        <f t="shared" si="25"/>
        <v>30458</v>
      </c>
      <c r="BH71" s="60">
        <f t="shared" si="26"/>
        <v>27556</v>
      </c>
      <c r="BI71" s="60">
        <f t="shared" si="27"/>
        <v>25079</v>
      </c>
      <c r="BJ71" s="60">
        <f t="shared" si="28"/>
        <v>31965</v>
      </c>
      <c r="BK71" s="60" t="str">
        <f t="shared" si="29"/>
        <v>NA</v>
      </c>
    </row>
    <row r="72" spans="1:63">
      <c r="A72" s="56" t="s">
        <v>489</v>
      </c>
      <c r="B72" s="56">
        <v>4060068</v>
      </c>
      <c r="C72" s="56" t="s">
        <v>432</v>
      </c>
      <c r="D72" s="56" t="s">
        <v>433</v>
      </c>
      <c r="E72" s="56" t="s">
        <v>292</v>
      </c>
      <c r="F72" s="58" t="s">
        <v>434</v>
      </c>
      <c r="G72" s="58">
        <v>9163</v>
      </c>
      <c r="H72" s="58">
        <v>8582</v>
      </c>
      <c r="I72" s="58">
        <v>3942</v>
      </c>
      <c r="J72" s="58">
        <v>10944</v>
      </c>
      <c r="K72" s="58">
        <v>12230</v>
      </c>
      <c r="L72" s="58">
        <v>8900</v>
      </c>
      <c r="M72" s="58">
        <v>257093</v>
      </c>
      <c r="N72" s="58">
        <v>256092</v>
      </c>
      <c r="O72" s="58">
        <v>259177</v>
      </c>
      <c r="P72" s="58">
        <v>252169</v>
      </c>
      <c r="Q72" s="58">
        <v>248129</v>
      </c>
      <c r="R72" s="58">
        <v>244306</v>
      </c>
      <c r="S72" s="58">
        <v>255037</v>
      </c>
      <c r="T72" s="58" t="s">
        <v>434</v>
      </c>
      <c r="U72" s="58">
        <v>232553</v>
      </c>
      <c r="V72" s="58">
        <v>233750</v>
      </c>
      <c r="W72" s="58">
        <v>230143</v>
      </c>
      <c r="X72" s="58">
        <v>236719</v>
      </c>
      <c r="Y72" s="58">
        <v>249549</v>
      </c>
      <c r="Z72" s="58">
        <v>248270</v>
      </c>
      <c r="AA72" s="58">
        <v>247274</v>
      </c>
      <c r="AB72" s="58">
        <v>249995</v>
      </c>
      <c r="AC72" s="58">
        <v>250250</v>
      </c>
      <c r="AD72" s="58">
        <v>239219</v>
      </c>
      <c r="AE72" s="58">
        <v>239810</v>
      </c>
      <c r="AF72" s="58">
        <v>237356</v>
      </c>
      <c r="AG72" s="58">
        <v>253077</v>
      </c>
      <c r="AH72" s="58" t="s">
        <v>436</v>
      </c>
      <c r="AI72" s="59">
        <f t="shared" si="2"/>
        <v>1.0077446784970583</v>
      </c>
      <c r="AJ72" s="59">
        <f t="shared" si="3"/>
        <v>1.0292809113736328</v>
      </c>
      <c r="AK72" s="59">
        <f t="shared" si="4"/>
        <v>1.0346899628872859</v>
      </c>
      <c r="AL72" s="59">
        <f t="shared" si="5"/>
        <v>1.0541344960057522</v>
      </c>
      <c r="AM72" s="59">
        <f t="shared" si="6"/>
        <v>1.0356723276723276</v>
      </c>
      <c r="AN72" s="59">
        <f t="shared" si="7"/>
        <v>1.0243884877697553</v>
      </c>
      <c r="AO72" s="59">
        <f t="shared" si="8"/>
        <v>1.0397089867919798</v>
      </c>
      <c r="AP72" s="59">
        <f t="shared" si="9"/>
        <v>3.5848068634953878E-2</v>
      </c>
      <c r="AQ72" s="59">
        <f t="shared" si="10"/>
        <v>4.9008411173757462E-2</v>
      </c>
      <c r="AR72" s="59">
        <f t="shared" si="11"/>
        <v>4.6232030382014115E-2</v>
      </c>
      <c r="AS72" s="59">
        <f t="shared" si="12"/>
        <v>1.7128480987907518E-2</v>
      </c>
      <c r="AT72" s="59">
        <f t="shared" si="13"/>
        <v>3.6714438502673793E-2</v>
      </c>
      <c r="AU72" s="59">
        <f t="shared" si="14"/>
        <v>3.9401770779134218E-2</v>
      </c>
      <c r="AV72" s="59" t="e">
        <f t="shared" si="15"/>
        <v>#VALUE!</v>
      </c>
      <c r="AX72" s="60">
        <f t="shared" si="16"/>
        <v>253077</v>
      </c>
      <c r="AY72" s="60">
        <f t="shared" si="17"/>
        <v>237356</v>
      </c>
      <c r="AZ72" s="60">
        <f t="shared" si="18"/>
        <v>239810</v>
      </c>
      <c r="BA72" s="60">
        <f t="shared" si="19"/>
        <v>239219</v>
      </c>
      <c r="BB72" s="60">
        <f t="shared" si="20"/>
        <v>250250</v>
      </c>
      <c r="BC72" s="60">
        <f t="shared" si="21"/>
        <v>249995</v>
      </c>
      <c r="BD72" s="60">
        <f t="shared" si="22"/>
        <v>247274</v>
      </c>
      <c r="BE72" s="60">
        <f t="shared" si="23"/>
        <v>248270</v>
      </c>
      <c r="BF72" s="60">
        <f t="shared" si="24"/>
        <v>249549</v>
      </c>
      <c r="BG72" s="60">
        <f t="shared" si="25"/>
        <v>236719</v>
      </c>
      <c r="BH72" s="60">
        <f t="shared" si="26"/>
        <v>230143</v>
      </c>
      <c r="BI72" s="60">
        <f t="shared" si="27"/>
        <v>233750</v>
      </c>
      <c r="BJ72" s="60">
        <f t="shared" si="28"/>
        <v>232553</v>
      </c>
      <c r="BK72" s="60" t="str">
        <f t="shared" si="29"/>
        <v>NA</v>
      </c>
    </row>
    <row r="73" spans="1:63" hidden="1">
      <c r="A73" s="56" t="s">
        <v>490</v>
      </c>
      <c r="B73" s="56">
        <v>4082545</v>
      </c>
      <c r="C73" s="56" t="s">
        <v>432</v>
      </c>
      <c r="D73" s="56" t="s">
        <v>433</v>
      </c>
      <c r="E73" s="56" t="s">
        <v>444</v>
      </c>
      <c r="F73" s="58" t="s">
        <v>434</v>
      </c>
      <c r="G73" s="58">
        <v>21849</v>
      </c>
      <c r="H73" s="58">
        <v>23012</v>
      </c>
      <c r="I73" s="58">
        <v>20692</v>
      </c>
      <c r="J73" s="58">
        <v>21397</v>
      </c>
      <c r="K73" s="58">
        <v>20270</v>
      </c>
      <c r="L73" s="58">
        <v>19289</v>
      </c>
      <c r="M73" s="58">
        <v>189245</v>
      </c>
      <c r="N73" s="58">
        <v>173757</v>
      </c>
      <c r="O73" s="58">
        <v>152172</v>
      </c>
      <c r="P73" s="58">
        <v>136413</v>
      </c>
      <c r="Q73" s="58">
        <v>133605</v>
      </c>
      <c r="R73" s="58">
        <v>130497</v>
      </c>
      <c r="S73" s="58">
        <v>131884</v>
      </c>
      <c r="T73" s="58" t="s">
        <v>434</v>
      </c>
      <c r="U73" s="58">
        <v>233314</v>
      </c>
      <c r="V73" s="58">
        <v>237007</v>
      </c>
      <c r="W73" s="58">
        <v>233919</v>
      </c>
      <c r="X73" s="58">
        <v>211649</v>
      </c>
      <c r="Y73" s="58">
        <v>194056</v>
      </c>
      <c r="Z73" s="58">
        <v>182797</v>
      </c>
      <c r="AA73" s="58">
        <v>171081</v>
      </c>
      <c r="AB73" s="58">
        <v>157640</v>
      </c>
      <c r="AC73" s="58">
        <v>138136</v>
      </c>
      <c r="AD73" s="58">
        <v>124231</v>
      </c>
      <c r="AE73" s="58">
        <v>122216</v>
      </c>
      <c r="AF73" s="58">
        <v>120218</v>
      </c>
      <c r="AG73" s="58" t="s">
        <v>434</v>
      </c>
      <c r="AH73" s="58"/>
      <c r="AI73" s="59" t="e">
        <f t="shared" ref="AI73:AI136" si="30">S73/AG73</f>
        <v>#VALUE!</v>
      </c>
      <c r="AJ73" s="59">
        <f t="shared" ref="AJ73:AJ136" si="31">R73/AF73</f>
        <v>1.0855030028781048</v>
      </c>
      <c r="AK73" s="59">
        <f t="shared" ref="AK73:AK136" si="32">Q73/AE73</f>
        <v>1.0931874713621785</v>
      </c>
      <c r="AL73" s="59">
        <f t="shared" ref="AL73:AL136" si="33">P73/AD73</f>
        <v>1.0980592605710331</v>
      </c>
      <c r="AM73" s="59">
        <f t="shared" ref="AM73:AM136" si="34">O73/AC73</f>
        <v>1.1016100075288122</v>
      </c>
      <c r="AN73" s="59">
        <f t="shared" ref="AN73:AN136" si="35">N73/AB73</f>
        <v>1.1022392793707181</v>
      </c>
      <c r="AO73" s="59">
        <f t="shared" ref="AO73:AO136" si="36">M73/AA73</f>
        <v>1.1061719302552593</v>
      </c>
      <c r="AP73" s="59">
        <f t="shared" ref="AP73:AP136" si="37">L73/Z73</f>
        <v>0.10552142540632505</v>
      </c>
      <c r="AQ73" s="59">
        <f t="shared" ref="AQ73:AQ136" si="38">K73/Y73</f>
        <v>0.10445438430143876</v>
      </c>
      <c r="AR73" s="59">
        <f t="shared" ref="AR73:AR136" si="39">J73/X73</f>
        <v>0.10109662696256538</v>
      </c>
      <c r="AS73" s="59">
        <f t="shared" ref="AS73:AS136" si="40">I73/W73</f>
        <v>8.8457970494059915E-2</v>
      </c>
      <c r="AT73" s="59">
        <f t="shared" ref="AT73:AT136" si="41">H73/V73</f>
        <v>9.7094178652951182E-2</v>
      </c>
      <c r="AU73" s="59">
        <f t="shared" ref="AU73:AU136" si="42">G73/U73</f>
        <v>9.3646330695971947E-2</v>
      </c>
      <c r="AV73" s="59" t="e">
        <f t="shared" ref="AV73:AV136" si="43">F73/T73</f>
        <v>#VALUE!</v>
      </c>
      <c r="AX73" s="60" t="str">
        <f t="shared" ref="AX73:AX136" si="44">AG73</f>
        <v>NA</v>
      </c>
      <c r="AY73" s="60">
        <f t="shared" ref="AY73:AY136" si="45">AF73</f>
        <v>120218</v>
      </c>
      <c r="AZ73" s="60">
        <f t="shared" ref="AZ73:AZ136" si="46">AE73</f>
        <v>122216</v>
      </c>
      <c r="BA73" s="60">
        <f t="shared" ref="BA73:BA136" si="47">AD73</f>
        <v>124231</v>
      </c>
      <c r="BB73" s="60">
        <f t="shared" ref="BB73:BB136" si="48">AC73</f>
        <v>138136</v>
      </c>
      <c r="BC73" s="60">
        <f t="shared" ref="BC73:BC136" si="49">AB73</f>
        <v>157640</v>
      </c>
      <c r="BD73" s="60">
        <f t="shared" ref="BD73:BD136" si="50">AA73</f>
        <v>171081</v>
      </c>
      <c r="BE73" s="60">
        <f t="shared" ref="BE73:BE136" si="51">Z73</f>
        <v>182797</v>
      </c>
      <c r="BF73" s="60">
        <f t="shared" ref="BF73:BF136" si="52">Y73</f>
        <v>194056</v>
      </c>
      <c r="BG73" s="60">
        <f t="shared" ref="BG73:BG136" si="53">X73</f>
        <v>211649</v>
      </c>
      <c r="BH73" s="60">
        <f t="shared" ref="BH73:BH136" si="54">W73</f>
        <v>233919</v>
      </c>
      <c r="BI73" s="60">
        <f t="shared" ref="BI73:BI136" si="55">V73</f>
        <v>237007</v>
      </c>
      <c r="BJ73" s="60">
        <f t="shared" ref="BJ73:BJ136" si="56">U73</f>
        <v>233314</v>
      </c>
      <c r="BK73" s="60" t="str">
        <f t="shared" ref="BK73:BK136" si="57">T73</f>
        <v>NA</v>
      </c>
    </row>
    <row r="74" spans="1:63">
      <c r="A74" s="56" t="s">
        <v>491</v>
      </c>
      <c r="B74" s="56">
        <v>4060230</v>
      </c>
      <c r="C74" s="56" t="s">
        <v>432</v>
      </c>
      <c r="D74" s="56" t="s">
        <v>433</v>
      </c>
      <c r="E74" s="56" t="s">
        <v>276</v>
      </c>
      <c r="F74" s="58" t="s">
        <v>434</v>
      </c>
      <c r="G74" s="58">
        <v>15192</v>
      </c>
      <c r="H74" s="58">
        <v>14779</v>
      </c>
      <c r="I74" s="58">
        <v>18689</v>
      </c>
      <c r="J74" s="58">
        <v>17646</v>
      </c>
      <c r="K74" s="58">
        <v>16178</v>
      </c>
      <c r="L74" s="58">
        <v>14884</v>
      </c>
      <c r="M74" s="58">
        <v>170610</v>
      </c>
      <c r="N74" s="58">
        <v>170018</v>
      </c>
      <c r="O74" s="58">
        <v>170509</v>
      </c>
      <c r="P74" s="58">
        <v>169930</v>
      </c>
      <c r="Q74" s="58">
        <v>171438</v>
      </c>
      <c r="R74" s="58">
        <v>165679</v>
      </c>
      <c r="S74" s="58">
        <v>170193</v>
      </c>
      <c r="T74" s="58" t="s">
        <v>434</v>
      </c>
      <c r="U74" s="58">
        <v>169141</v>
      </c>
      <c r="V74" s="58">
        <v>170953</v>
      </c>
      <c r="W74" s="58">
        <v>161033</v>
      </c>
      <c r="X74" s="58">
        <v>163893</v>
      </c>
      <c r="Y74" s="58">
        <v>164163</v>
      </c>
      <c r="Z74" s="58">
        <v>161612</v>
      </c>
      <c r="AA74" s="58">
        <v>155508</v>
      </c>
      <c r="AB74" s="58">
        <v>155460</v>
      </c>
      <c r="AC74" s="58">
        <v>155606</v>
      </c>
      <c r="AD74" s="58" t="s">
        <v>434</v>
      </c>
      <c r="AE74" s="58" t="s">
        <v>434</v>
      </c>
      <c r="AF74" s="58" t="s">
        <v>434</v>
      </c>
      <c r="AG74" s="58" t="s">
        <v>434</v>
      </c>
      <c r="AH74" s="58" t="s">
        <v>436</v>
      </c>
      <c r="AI74" s="59" t="e">
        <f t="shared" si="30"/>
        <v>#VALUE!</v>
      </c>
      <c r="AJ74" s="59" t="e">
        <f t="shared" si="31"/>
        <v>#VALUE!</v>
      </c>
      <c r="AK74" s="59" t="e">
        <f t="shared" si="32"/>
        <v>#VALUE!</v>
      </c>
      <c r="AL74" s="59" t="e">
        <f t="shared" si="33"/>
        <v>#VALUE!</v>
      </c>
      <c r="AM74" s="59">
        <f t="shared" si="34"/>
        <v>1.0957739418788479</v>
      </c>
      <c r="AN74" s="59">
        <f t="shared" si="35"/>
        <v>1.0936446674385694</v>
      </c>
      <c r="AO74" s="59">
        <f t="shared" si="36"/>
        <v>1.097113974843738</v>
      </c>
      <c r="AP74" s="59">
        <f t="shared" si="37"/>
        <v>9.2097121500878648E-2</v>
      </c>
      <c r="AQ74" s="59">
        <f t="shared" si="38"/>
        <v>9.8548393974281653E-2</v>
      </c>
      <c r="AR74" s="59">
        <f t="shared" si="39"/>
        <v>0.10766780765499441</v>
      </c>
      <c r="AS74" s="59">
        <f t="shared" si="40"/>
        <v>0.11605695726962796</v>
      </c>
      <c r="AT74" s="59">
        <f t="shared" si="41"/>
        <v>8.6450661877826074E-2</v>
      </c>
      <c r="AU74" s="59">
        <f t="shared" si="42"/>
        <v>8.981855375101247E-2</v>
      </c>
      <c r="AV74" s="59" t="e">
        <f t="shared" si="43"/>
        <v>#VALUE!</v>
      </c>
      <c r="AX74" s="60" t="str">
        <f t="shared" si="44"/>
        <v>NA</v>
      </c>
      <c r="AY74" s="60" t="str">
        <f t="shared" si="45"/>
        <v>NA</v>
      </c>
      <c r="AZ74" s="60" t="str">
        <f t="shared" si="46"/>
        <v>NA</v>
      </c>
      <c r="BA74" s="60" t="str">
        <f t="shared" si="47"/>
        <v>NA</v>
      </c>
      <c r="BB74" s="60">
        <f t="shared" si="48"/>
        <v>155606</v>
      </c>
      <c r="BC74" s="60">
        <f t="shared" si="49"/>
        <v>155460</v>
      </c>
      <c r="BD74" s="60">
        <f t="shared" si="50"/>
        <v>155508</v>
      </c>
      <c r="BE74" s="60">
        <f t="shared" si="51"/>
        <v>161612</v>
      </c>
      <c r="BF74" s="60">
        <f t="shared" si="52"/>
        <v>164163</v>
      </c>
      <c r="BG74" s="60">
        <f t="shared" si="53"/>
        <v>163893</v>
      </c>
      <c r="BH74" s="60">
        <f t="shared" si="54"/>
        <v>161033</v>
      </c>
      <c r="BI74" s="60">
        <f t="shared" si="55"/>
        <v>170953</v>
      </c>
      <c r="BJ74" s="60">
        <f t="shared" si="56"/>
        <v>169141</v>
      </c>
      <c r="BK74" s="60" t="str">
        <f t="shared" si="57"/>
        <v>NA</v>
      </c>
    </row>
    <row r="75" spans="1:63">
      <c r="A75" s="56" t="s">
        <v>492</v>
      </c>
      <c r="B75" s="56">
        <v>4062481</v>
      </c>
      <c r="C75" s="56" t="s">
        <v>432</v>
      </c>
      <c r="D75" s="56" t="s">
        <v>433</v>
      </c>
      <c r="E75" s="56" t="s">
        <v>327</v>
      </c>
      <c r="F75" s="58" t="s">
        <v>434</v>
      </c>
      <c r="G75" s="58">
        <v>180076</v>
      </c>
      <c r="H75" s="58">
        <v>201686</v>
      </c>
      <c r="I75" s="58">
        <v>148431</v>
      </c>
      <c r="J75" s="58">
        <v>175698</v>
      </c>
      <c r="K75" s="58">
        <v>164847</v>
      </c>
      <c r="L75" s="58">
        <v>183009</v>
      </c>
      <c r="M75" s="58">
        <v>11641398</v>
      </c>
      <c r="N75" s="58">
        <v>10371417</v>
      </c>
      <c r="O75" s="58">
        <v>10347820</v>
      </c>
      <c r="P75" s="58">
        <v>10176912</v>
      </c>
      <c r="Q75" s="58">
        <v>11559037</v>
      </c>
      <c r="R75" s="58">
        <v>10924513</v>
      </c>
      <c r="S75" s="58">
        <v>11520933</v>
      </c>
      <c r="T75" s="58" t="s">
        <v>434</v>
      </c>
      <c r="U75" s="58">
        <v>3930023</v>
      </c>
      <c r="V75" s="58">
        <v>4022551</v>
      </c>
      <c r="W75" s="58">
        <v>3878190</v>
      </c>
      <c r="X75" s="58">
        <v>3693343</v>
      </c>
      <c r="Y75" s="58">
        <v>3553474</v>
      </c>
      <c r="Z75" s="58">
        <v>3256927</v>
      </c>
      <c r="AA75" s="58">
        <v>3143916</v>
      </c>
      <c r="AB75" s="58">
        <v>3018611</v>
      </c>
      <c r="AC75" s="58">
        <v>2892344</v>
      </c>
      <c r="AD75" s="58">
        <v>2791272</v>
      </c>
      <c r="AE75" s="58">
        <v>2439741</v>
      </c>
      <c r="AF75" s="58">
        <v>2660306</v>
      </c>
      <c r="AG75" s="58">
        <v>2859861</v>
      </c>
      <c r="AH75" s="58" t="s">
        <v>436</v>
      </c>
      <c r="AI75" s="59">
        <f t="shared" si="30"/>
        <v>4.0284940421929596</v>
      </c>
      <c r="AJ75" s="59">
        <f t="shared" si="31"/>
        <v>4.1064873740088546</v>
      </c>
      <c r="AK75" s="59">
        <f t="shared" si="32"/>
        <v>4.7378131531174823</v>
      </c>
      <c r="AL75" s="59">
        <f t="shared" si="33"/>
        <v>3.6459764580449345</v>
      </c>
      <c r="AM75" s="59">
        <f t="shared" si="34"/>
        <v>3.5776588123680999</v>
      </c>
      <c r="AN75" s="59">
        <f t="shared" si="35"/>
        <v>3.4358242913710977</v>
      </c>
      <c r="AO75" s="59">
        <f t="shared" si="36"/>
        <v>3.7028336634948262</v>
      </c>
      <c r="AP75" s="59">
        <f t="shared" si="37"/>
        <v>5.6190697550175361E-2</v>
      </c>
      <c r="AQ75" s="59">
        <f t="shared" si="38"/>
        <v>4.6390377416578817E-2</v>
      </c>
      <c r="AR75" s="59">
        <f t="shared" si="39"/>
        <v>4.7571536139481223E-2</v>
      </c>
      <c r="AS75" s="59">
        <f t="shared" si="40"/>
        <v>3.8273266652742645E-2</v>
      </c>
      <c r="AT75" s="59">
        <f t="shared" si="41"/>
        <v>5.0138829812226123E-2</v>
      </c>
      <c r="AU75" s="59">
        <f t="shared" si="42"/>
        <v>4.5820596978694526E-2</v>
      </c>
      <c r="AV75" s="59" t="e">
        <f t="shared" si="43"/>
        <v>#VALUE!</v>
      </c>
      <c r="AX75" s="60">
        <f t="shared" si="44"/>
        <v>2859861</v>
      </c>
      <c r="AY75" s="60">
        <f t="shared" si="45"/>
        <v>2660306</v>
      </c>
      <c r="AZ75" s="60">
        <f t="shared" si="46"/>
        <v>2439741</v>
      </c>
      <c r="BA75" s="60">
        <f t="shared" si="47"/>
        <v>2791272</v>
      </c>
      <c r="BB75" s="60">
        <f t="shared" si="48"/>
        <v>2892344</v>
      </c>
      <c r="BC75" s="60">
        <f t="shared" si="49"/>
        <v>3018611</v>
      </c>
      <c r="BD75" s="60">
        <f t="shared" si="50"/>
        <v>3143916</v>
      </c>
      <c r="BE75" s="60">
        <f t="shared" si="51"/>
        <v>3256927</v>
      </c>
      <c r="BF75" s="60">
        <f t="shared" si="52"/>
        <v>3553474</v>
      </c>
      <c r="BG75" s="60">
        <f t="shared" si="53"/>
        <v>3693343</v>
      </c>
      <c r="BH75" s="60">
        <f t="shared" si="54"/>
        <v>3878190</v>
      </c>
      <c r="BI75" s="60">
        <f t="shared" si="55"/>
        <v>4022551</v>
      </c>
      <c r="BJ75" s="60">
        <f t="shared" si="56"/>
        <v>3930023</v>
      </c>
      <c r="BK75" s="60" t="str">
        <f t="shared" si="57"/>
        <v>NA</v>
      </c>
    </row>
    <row r="76" spans="1:63">
      <c r="A76" s="56" t="s">
        <v>493</v>
      </c>
      <c r="B76" s="56">
        <v>4060411</v>
      </c>
      <c r="C76" s="56" t="s">
        <v>432</v>
      </c>
      <c r="D76" s="56" t="s">
        <v>433</v>
      </c>
      <c r="E76" s="56" t="s">
        <v>292</v>
      </c>
      <c r="F76" s="58" t="s">
        <v>434</v>
      </c>
      <c r="G76" s="58">
        <v>21054</v>
      </c>
      <c r="H76" s="58">
        <v>18864</v>
      </c>
      <c r="I76" s="58">
        <v>16778</v>
      </c>
      <c r="J76" s="58">
        <v>18237</v>
      </c>
      <c r="K76" s="58">
        <v>20454</v>
      </c>
      <c r="L76" s="58">
        <v>20219</v>
      </c>
      <c r="M76" s="58">
        <v>173740</v>
      </c>
      <c r="N76" s="58">
        <v>164092</v>
      </c>
      <c r="O76" s="58" t="s">
        <v>434</v>
      </c>
      <c r="P76" s="58" t="s">
        <v>434</v>
      </c>
      <c r="Q76" s="58" t="s">
        <v>434</v>
      </c>
      <c r="R76" s="58">
        <v>186929</v>
      </c>
      <c r="S76" s="58">
        <v>173939</v>
      </c>
      <c r="T76" s="58" t="s">
        <v>434</v>
      </c>
      <c r="U76" s="58">
        <v>199548</v>
      </c>
      <c r="V76" s="58">
        <v>158659</v>
      </c>
      <c r="W76" s="58">
        <v>162794</v>
      </c>
      <c r="X76" s="58">
        <v>173395</v>
      </c>
      <c r="Y76" s="58">
        <v>181530</v>
      </c>
      <c r="Z76" s="58">
        <v>186414</v>
      </c>
      <c r="AA76" s="58">
        <v>155800</v>
      </c>
      <c r="AB76" s="58">
        <v>145530</v>
      </c>
      <c r="AC76" s="58">
        <v>164796</v>
      </c>
      <c r="AD76" s="58">
        <v>164035</v>
      </c>
      <c r="AE76" s="58">
        <v>165314</v>
      </c>
      <c r="AF76" s="58">
        <v>168501</v>
      </c>
      <c r="AG76" s="58">
        <v>155743</v>
      </c>
      <c r="AH76" s="58" t="s">
        <v>436</v>
      </c>
      <c r="AI76" s="59">
        <f t="shared" si="30"/>
        <v>1.1168335013451647</v>
      </c>
      <c r="AJ76" s="59">
        <f t="shared" si="31"/>
        <v>1.1093643361166996</v>
      </c>
      <c r="AK76" s="59" t="e">
        <f t="shared" si="32"/>
        <v>#VALUE!</v>
      </c>
      <c r="AL76" s="59" t="e">
        <f t="shared" si="33"/>
        <v>#VALUE!</v>
      </c>
      <c r="AM76" s="59" t="e">
        <f t="shared" si="34"/>
        <v>#VALUE!</v>
      </c>
      <c r="AN76" s="59">
        <f t="shared" si="35"/>
        <v>1.1275475846904419</v>
      </c>
      <c r="AO76" s="59">
        <f t="shared" si="36"/>
        <v>1.1151476251604622</v>
      </c>
      <c r="AP76" s="59">
        <f t="shared" si="37"/>
        <v>0.10846288368899332</v>
      </c>
      <c r="AQ76" s="59">
        <f t="shared" si="38"/>
        <v>0.11267559081143613</v>
      </c>
      <c r="AR76" s="59">
        <f t="shared" si="39"/>
        <v>0.10517604313849881</v>
      </c>
      <c r="AS76" s="59">
        <f t="shared" si="40"/>
        <v>0.10306276644102362</v>
      </c>
      <c r="AT76" s="59">
        <f t="shared" si="41"/>
        <v>0.11889650130153348</v>
      </c>
      <c r="AU76" s="59">
        <f t="shared" si="42"/>
        <v>0.1055084490949546</v>
      </c>
      <c r="AV76" s="59" t="e">
        <f t="shared" si="43"/>
        <v>#VALUE!</v>
      </c>
      <c r="AX76" s="60">
        <f t="shared" si="44"/>
        <v>155743</v>
      </c>
      <c r="AY76" s="60">
        <f t="shared" si="45"/>
        <v>168501</v>
      </c>
      <c r="AZ76" s="60">
        <f t="shared" si="46"/>
        <v>165314</v>
      </c>
      <c r="BA76" s="60">
        <f t="shared" si="47"/>
        <v>164035</v>
      </c>
      <c r="BB76" s="60">
        <f t="shared" si="48"/>
        <v>164796</v>
      </c>
      <c r="BC76" s="60">
        <f t="shared" si="49"/>
        <v>145530</v>
      </c>
      <c r="BD76" s="60">
        <f t="shared" si="50"/>
        <v>155800</v>
      </c>
      <c r="BE76" s="60">
        <f t="shared" si="51"/>
        <v>186414</v>
      </c>
      <c r="BF76" s="60">
        <f t="shared" si="52"/>
        <v>181530</v>
      </c>
      <c r="BG76" s="60">
        <f t="shared" si="53"/>
        <v>173395</v>
      </c>
      <c r="BH76" s="60">
        <f t="shared" si="54"/>
        <v>162794</v>
      </c>
      <c r="BI76" s="60">
        <f t="shared" si="55"/>
        <v>158659</v>
      </c>
      <c r="BJ76" s="60">
        <f t="shared" si="56"/>
        <v>199548</v>
      </c>
      <c r="BK76" s="60" t="str">
        <f t="shared" si="57"/>
        <v>NA</v>
      </c>
    </row>
    <row r="77" spans="1:63" hidden="1">
      <c r="A77" s="56" t="s">
        <v>494</v>
      </c>
      <c r="B77" s="56">
        <v>4060471</v>
      </c>
      <c r="C77" s="56" t="s">
        <v>432</v>
      </c>
      <c r="D77" s="56" t="s">
        <v>433</v>
      </c>
      <c r="E77" s="56" t="s">
        <v>444</v>
      </c>
      <c r="F77" s="58" t="s">
        <v>434</v>
      </c>
      <c r="G77" s="58">
        <v>2500</v>
      </c>
      <c r="H77" s="58">
        <v>0</v>
      </c>
      <c r="I77" s="58">
        <v>2312</v>
      </c>
      <c r="J77" s="58">
        <v>3736</v>
      </c>
      <c r="K77" s="58">
        <v>4151</v>
      </c>
      <c r="L77" s="58">
        <v>4533</v>
      </c>
      <c r="M77" s="58">
        <v>127820</v>
      </c>
      <c r="N77" s="58">
        <v>111416</v>
      </c>
      <c r="O77" s="58">
        <v>107957</v>
      </c>
      <c r="P77" s="58" t="s">
        <v>434</v>
      </c>
      <c r="Q77" s="58" t="s">
        <v>434</v>
      </c>
      <c r="R77" s="58" t="s">
        <v>434</v>
      </c>
      <c r="S77" s="58" t="s">
        <v>434</v>
      </c>
      <c r="T77" s="58" t="s">
        <v>434</v>
      </c>
      <c r="U77" s="58">
        <v>150081</v>
      </c>
      <c r="V77" s="58">
        <v>145869</v>
      </c>
      <c r="W77" s="58">
        <v>144025</v>
      </c>
      <c r="X77" s="58">
        <v>131774</v>
      </c>
      <c r="Y77" s="58">
        <v>132293</v>
      </c>
      <c r="Z77" s="58">
        <v>129186</v>
      </c>
      <c r="AA77" s="58">
        <v>117014</v>
      </c>
      <c r="AB77" s="58">
        <v>104493</v>
      </c>
      <c r="AC77" s="58" t="s">
        <v>434</v>
      </c>
      <c r="AD77" s="58" t="s">
        <v>434</v>
      </c>
      <c r="AE77" s="58" t="s">
        <v>434</v>
      </c>
      <c r="AF77" s="58" t="s">
        <v>434</v>
      </c>
      <c r="AG77" s="58" t="s">
        <v>434</v>
      </c>
      <c r="AH77" s="58"/>
      <c r="AI77" s="59" t="e">
        <f t="shared" si="30"/>
        <v>#VALUE!</v>
      </c>
      <c r="AJ77" s="59" t="e">
        <f t="shared" si="31"/>
        <v>#VALUE!</v>
      </c>
      <c r="AK77" s="59" t="e">
        <f t="shared" si="32"/>
        <v>#VALUE!</v>
      </c>
      <c r="AL77" s="59" t="e">
        <f t="shared" si="33"/>
        <v>#VALUE!</v>
      </c>
      <c r="AM77" s="59" t="e">
        <f t="shared" si="34"/>
        <v>#VALUE!</v>
      </c>
      <c r="AN77" s="59">
        <f t="shared" si="35"/>
        <v>1.0662532418439512</v>
      </c>
      <c r="AO77" s="59">
        <f t="shared" si="36"/>
        <v>1.0923479241800127</v>
      </c>
      <c r="AP77" s="59">
        <f t="shared" si="37"/>
        <v>3.5088941526171563E-2</v>
      </c>
      <c r="AQ77" s="59">
        <f t="shared" si="38"/>
        <v>3.1377321551404838E-2</v>
      </c>
      <c r="AR77" s="59">
        <f t="shared" si="39"/>
        <v>2.8351571630215368E-2</v>
      </c>
      <c r="AS77" s="59">
        <f t="shared" si="40"/>
        <v>1.6052768616559625E-2</v>
      </c>
      <c r="AT77" s="59">
        <f t="shared" si="41"/>
        <v>0</v>
      </c>
      <c r="AU77" s="59">
        <f t="shared" si="42"/>
        <v>1.6657671524043682E-2</v>
      </c>
      <c r="AV77" s="59" t="e">
        <f t="shared" si="43"/>
        <v>#VALUE!</v>
      </c>
      <c r="AX77" s="60" t="str">
        <f t="shared" si="44"/>
        <v>NA</v>
      </c>
      <c r="AY77" s="60" t="str">
        <f t="shared" si="45"/>
        <v>NA</v>
      </c>
      <c r="AZ77" s="60" t="str">
        <f t="shared" si="46"/>
        <v>NA</v>
      </c>
      <c r="BA77" s="60" t="str">
        <f t="shared" si="47"/>
        <v>NA</v>
      </c>
      <c r="BB77" s="60" t="str">
        <f t="shared" si="48"/>
        <v>NA</v>
      </c>
      <c r="BC77" s="60">
        <f t="shared" si="49"/>
        <v>104493</v>
      </c>
      <c r="BD77" s="60">
        <f t="shared" si="50"/>
        <v>117014</v>
      </c>
      <c r="BE77" s="60">
        <f t="shared" si="51"/>
        <v>129186</v>
      </c>
      <c r="BF77" s="60">
        <f t="shared" si="52"/>
        <v>132293</v>
      </c>
      <c r="BG77" s="60">
        <f t="shared" si="53"/>
        <v>131774</v>
      </c>
      <c r="BH77" s="60">
        <f t="shared" si="54"/>
        <v>144025</v>
      </c>
      <c r="BI77" s="60">
        <f t="shared" si="55"/>
        <v>145869</v>
      </c>
      <c r="BJ77" s="60">
        <f t="shared" si="56"/>
        <v>150081</v>
      </c>
      <c r="BK77" s="60" t="str">
        <f t="shared" si="57"/>
        <v>NA</v>
      </c>
    </row>
    <row r="78" spans="1:63" hidden="1">
      <c r="A78" s="56" t="s">
        <v>495</v>
      </c>
      <c r="B78" s="56">
        <v>4060475</v>
      </c>
      <c r="C78" s="56" t="s">
        <v>432</v>
      </c>
      <c r="D78" s="56" t="s">
        <v>433</v>
      </c>
      <c r="E78" s="56" t="s">
        <v>444</v>
      </c>
      <c r="F78" s="58" t="s">
        <v>434</v>
      </c>
      <c r="G78" s="58" t="s">
        <v>434</v>
      </c>
      <c r="H78" s="58">
        <v>0</v>
      </c>
      <c r="I78" s="58">
        <v>0</v>
      </c>
      <c r="J78" s="58">
        <v>0</v>
      </c>
      <c r="K78" s="58">
        <v>0</v>
      </c>
      <c r="L78" s="58">
        <v>0</v>
      </c>
      <c r="M78" s="58">
        <v>10300</v>
      </c>
      <c r="N78" s="58">
        <v>11000</v>
      </c>
      <c r="O78" s="58">
        <v>11326</v>
      </c>
      <c r="P78" s="58" t="s">
        <v>434</v>
      </c>
      <c r="Q78" s="58" t="s">
        <v>434</v>
      </c>
      <c r="R78" s="58" t="s">
        <v>434</v>
      </c>
      <c r="S78" s="58" t="s">
        <v>434</v>
      </c>
      <c r="T78" s="58" t="s">
        <v>434</v>
      </c>
      <c r="U78" s="58">
        <v>10300</v>
      </c>
      <c r="V78" s="58">
        <v>10300</v>
      </c>
      <c r="W78" s="58">
        <v>10300</v>
      </c>
      <c r="X78" s="58">
        <v>10300</v>
      </c>
      <c r="Y78" s="58">
        <v>10300</v>
      </c>
      <c r="Z78" s="58">
        <v>10300</v>
      </c>
      <c r="AA78" s="58">
        <v>10300</v>
      </c>
      <c r="AB78" s="58">
        <v>10300</v>
      </c>
      <c r="AC78" s="58" t="s">
        <v>434</v>
      </c>
      <c r="AD78" s="58" t="s">
        <v>434</v>
      </c>
      <c r="AE78" s="58" t="s">
        <v>434</v>
      </c>
      <c r="AF78" s="58" t="s">
        <v>434</v>
      </c>
      <c r="AG78" s="58" t="s">
        <v>434</v>
      </c>
      <c r="AH78" s="58"/>
      <c r="AI78" s="59" t="e">
        <f t="shared" si="30"/>
        <v>#VALUE!</v>
      </c>
      <c r="AJ78" s="59" t="e">
        <f t="shared" si="31"/>
        <v>#VALUE!</v>
      </c>
      <c r="AK78" s="59" t="e">
        <f t="shared" si="32"/>
        <v>#VALUE!</v>
      </c>
      <c r="AL78" s="59" t="e">
        <f t="shared" si="33"/>
        <v>#VALUE!</v>
      </c>
      <c r="AM78" s="59" t="e">
        <f t="shared" si="34"/>
        <v>#VALUE!</v>
      </c>
      <c r="AN78" s="59">
        <f t="shared" si="35"/>
        <v>1.0679611650485437</v>
      </c>
      <c r="AO78" s="59">
        <f t="shared" si="36"/>
        <v>1</v>
      </c>
      <c r="AP78" s="59">
        <f t="shared" si="37"/>
        <v>0</v>
      </c>
      <c r="AQ78" s="59">
        <f t="shared" si="38"/>
        <v>0</v>
      </c>
      <c r="AR78" s="59">
        <f t="shared" si="39"/>
        <v>0</v>
      </c>
      <c r="AS78" s="59">
        <f t="shared" si="40"/>
        <v>0</v>
      </c>
      <c r="AT78" s="59">
        <f t="shared" si="41"/>
        <v>0</v>
      </c>
      <c r="AU78" s="59" t="e">
        <f t="shared" si="42"/>
        <v>#VALUE!</v>
      </c>
      <c r="AV78" s="59" t="e">
        <f t="shared" si="43"/>
        <v>#VALUE!</v>
      </c>
      <c r="AX78" s="60" t="str">
        <f t="shared" si="44"/>
        <v>NA</v>
      </c>
      <c r="AY78" s="60" t="str">
        <f t="shared" si="45"/>
        <v>NA</v>
      </c>
      <c r="AZ78" s="60" t="str">
        <f t="shared" si="46"/>
        <v>NA</v>
      </c>
      <c r="BA78" s="60" t="str">
        <f t="shared" si="47"/>
        <v>NA</v>
      </c>
      <c r="BB78" s="60" t="str">
        <f t="shared" si="48"/>
        <v>NA</v>
      </c>
      <c r="BC78" s="60">
        <f t="shared" si="49"/>
        <v>10300</v>
      </c>
      <c r="BD78" s="60">
        <f t="shared" si="50"/>
        <v>10300</v>
      </c>
      <c r="BE78" s="60">
        <f t="shared" si="51"/>
        <v>10300</v>
      </c>
      <c r="BF78" s="60">
        <f t="shared" si="52"/>
        <v>10300</v>
      </c>
      <c r="BG78" s="60">
        <f t="shared" si="53"/>
        <v>10300</v>
      </c>
      <c r="BH78" s="60">
        <f t="shared" si="54"/>
        <v>10300</v>
      </c>
      <c r="BI78" s="60">
        <f t="shared" si="55"/>
        <v>10300</v>
      </c>
      <c r="BJ78" s="60">
        <f t="shared" si="56"/>
        <v>10300</v>
      </c>
      <c r="BK78" s="60" t="str">
        <f t="shared" si="57"/>
        <v>NA</v>
      </c>
    </row>
    <row r="79" spans="1:63">
      <c r="A79" s="56" t="s">
        <v>496</v>
      </c>
      <c r="B79" s="56">
        <v>4075815</v>
      </c>
      <c r="C79" s="56" t="s">
        <v>432</v>
      </c>
      <c r="D79" s="56" t="s">
        <v>433</v>
      </c>
      <c r="E79" s="56" t="s">
        <v>292</v>
      </c>
      <c r="F79" s="58" t="s">
        <v>434</v>
      </c>
      <c r="G79" s="58">
        <v>1806</v>
      </c>
      <c r="H79" s="58">
        <v>2189</v>
      </c>
      <c r="I79" s="58">
        <v>0</v>
      </c>
      <c r="J79" s="58">
        <v>0</v>
      </c>
      <c r="K79" s="58">
        <v>1303</v>
      </c>
      <c r="L79" s="58">
        <v>2029</v>
      </c>
      <c r="M79" s="58">
        <v>108773</v>
      </c>
      <c r="N79" s="58">
        <v>107939</v>
      </c>
      <c r="O79" s="58">
        <v>107269</v>
      </c>
      <c r="P79" s="58" t="s">
        <v>434</v>
      </c>
      <c r="Q79" s="58" t="s">
        <v>434</v>
      </c>
      <c r="R79" s="58" t="s">
        <v>434</v>
      </c>
      <c r="S79" s="58" t="s">
        <v>434</v>
      </c>
      <c r="T79" s="58" t="s">
        <v>434</v>
      </c>
      <c r="U79" s="58">
        <v>104631</v>
      </c>
      <c r="V79" s="58">
        <v>107188</v>
      </c>
      <c r="W79" s="58">
        <v>105641</v>
      </c>
      <c r="X79" s="58">
        <v>113097</v>
      </c>
      <c r="Y79" s="58">
        <v>107505</v>
      </c>
      <c r="Z79" s="58">
        <v>107004</v>
      </c>
      <c r="AA79" s="58">
        <v>105150</v>
      </c>
      <c r="AB79" s="58">
        <v>105027</v>
      </c>
      <c r="AC79" s="58" t="s">
        <v>434</v>
      </c>
      <c r="AD79" s="58" t="s">
        <v>434</v>
      </c>
      <c r="AE79" s="58" t="s">
        <v>434</v>
      </c>
      <c r="AF79" s="58" t="s">
        <v>434</v>
      </c>
      <c r="AG79" s="58" t="s">
        <v>434</v>
      </c>
      <c r="AH79" s="58" t="s">
        <v>436</v>
      </c>
      <c r="AI79" s="59" t="e">
        <f t="shared" si="30"/>
        <v>#VALUE!</v>
      </c>
      <c r="AJ79" s="59" t="e">
        <f t="shared" si="31"/>
        <v>#VALUE!</v>
      </c>
      <c r="AK79" s="59" t="e">
        <f t="shared" si="32"/>
        <v>#VALUE!</v>
      </c>
      <c r="AL79" s="59" t="e">
        <f t="shared" si="33"/>
        <v>#VALUE!</v>
      </c>
      <c r="AM79" s="59" t="e">
        <f t="shared" si="34"/>
        <v>#VALUE!</v>
      </c>
      <c r="AN79" s="59">
        <f t="shared" si="35"/>
        <v>1.0277262037380863</v>
      </c>
      <c r="AO79" s="59">
        <f t="shared" si="36"/>
        <v>1.0344555397051831</v>
      </c>
      <c r="AP79" s="59">
        <f t="shared" si="37"/>
        <v>1.8961907966057345E-2</v>
      </c>
      <c r="AQ79" s="59">
        <f t="shared" si="38"/>
        <v>1.2120366494581647E-2</v>
      </c>
      <c r="AR79" s="59">
        <f t="shared" si="39"/>
        <v>0</v>
      </c>
      <c r="AS79" s="59">
        <f t="shared" si="40"/>
        <v>0</v>
      </c>
      <c r="AT79" s="59">
        <f t="shared" si="41"/>
        <v>2.0422062171138559E-2</v>
      </c>
      <c r="AU79" s="59">
        <f t="shared" si="42"/>
        <v>1.726065888694555E-2</v>
      </c>
      <c r="AV79" s="59" t="e">
        <f t="shared" si="43"/>
        <v>#VALUE!</v>
      </c>
      <c r="AX79" s="60" t="str">
        <f t="shared" si="44"/>
        <v>NA</v>
      </c>
      <c r="AY79" s="60" t="str">
        <f t="shared" si="45"/>
        <v>NA</v>
      </c>
      <c r="AZ79" s="60" t="str">
        <f t="shared" si="46"/>
        <v>NA</v>
      </c>
      <c r="BA79" s="60" t="str">
        <f t="shared" si="47"/>
        <v>NA</v>
      </c>
      <c r="BB79" s="60" t="str">
        <f t="shared" si="48"/>
        <v>NA</v>
      </c>
      <c r="BC79" s="60">
        <f t="shared" si="49"/>
        <v>105027</v>
      </c>
      <c r="BD79" s="60">
        <f t="shared" si="50"/>
        <v>105150</v>
      </c>
      <c r="BE79" s="60">
        <f t="shared" si="51"/>
        <v>107004</v>
      </c>
      <c r="BF79" s="60">
        <f t="shared" si="52"/>
        <v>107505</v>
      </c>
      <c r="BG79" s="60">
        <f t="shared" si="53"/>
        <v>113097</v>
      </c>
      <c r="BH79" s="60">
        <f t="shared" si="54"/>
        <v>105641</v>
      </c>
      <c r="BI79" s="60">
        <f t="shared" si="55"/>
        <v>107188</v>
      </c>
      <c r="BJ79" s="60">
        <f t="shared" si="56"/>
        <v>104631</v>
      </c>
      <c r="BK79" s="60" t="str">
        <f t="shared" si="57"/>
        <v>NA</v>
      </c>
    </row>
    <row r="80" spans="1:63" hidden="1">
      <c r="A80" s="56" t="s">
        <v>497</v>
      </c>
      <c r="B80" s="56">
        <v>4060490</v>
      </c>
      <c r="C80" s="56" t="s">
        <v>432</v>
      </c>
      <c r="D80" s="56" t="s">
        <v>433</v>
      </c>
      <c r="E80" s="56" t="s">
        <v>498</v>
      </c>
      <c r="F80" s="58">
        <v>0</v>
      </c>
      <c r="G80" s="58">
        <v>0</v>
      </c>
      <c r="H80" s="58">
        <v>0</v>
      </c>
      <c r="I80" s="58">
        <v>0</v>
      </c>
      <c r="J80" s="58">
        <v>0</v>
      </c>
      <c r="K80" s="58">
        <v>0</v>
      </c>
      <c r="L80" s="58">
        <v>0</v>
      </c>
      <c r="M80" s="58">
        <v>1553220</v>
      </c>
      <c r="N80" s="58">
        <v>1857128</v>
      </c>
      <c r="O80" s="58">
        <v>1866877</v>
      </c>
      <c r="P80" s="58">
        <v>1762771</v>
      </c>
      <c r="Q80" s="58">
        <v>1477281</v>
      </c>
      <c r="R80" s="58">
        <v>1940110</v>
      </c>
      <c r="S80" s="58">
        <v>1941284</v>
      </c>
      <c r="T80" s="58" t="s">
        <v>434</v>
      </c>
      <c r="U80" s="58" t="s">
        <v>434</v>
      </c>
      <c r="V80" s="58" t="s">
        <v>434</v>
      </c>
      <c r="W80" s="58" t="s">
        <v>434</v>
      </c>
      <c r="X80" s="58" t="s">
        <v>434</v>
      </c>
      <c r="Y80" s="58" t="s">
        <v>434</v>
      </c>
      <c r="Z80" s="58" t="s">
        <v>434</v>
      </c>
      <c r="AA80" s="58" t="s">
        <v>434</v>
      </c>
      <c r="AB80" s="58" t="s">
        <v>434</v>
      </c>
      <c r="AC80" s="58" t="s">
        <v>434</v>
      </c>
      <c r="AD80" s="58" t="s">
        <v>434</v>
      </c>
      <c r="AE80" s="58" t="s">
        <v>434</v>
      </c>
      <c r="AF80" s="58" t="s">
        <v>434</v>
      </c>
      <c r="AG80" s="58" t="s">
        <v>434</v>
      </c>
      <c r="AH80" s="58"/>
      <c r="AI80" s="59" t="e">
        <f t="shared" si="30"/>
        <v>#VALUE!</v>
      </c>
      <c r="AJ80" s="59" t="e">
        <f t="shared" si="31"/>
        <v>#VALUE!</v>
      </c>
      <c r="AK80" s="59" t="e">
        <f t="shared" si="32"/>
        <v>#VALUE!</v>
      </c>
      <c r="AL80" s="59" t="e">
        <f t="shared" si="33"/>
        <v>#VALUE!</v>
      </c>
      <c r="AM80" s="59" t="e">
        <f t="shared" si="34"/>
        <v>#VALUE!</v>
      </c>
      <c r="AN80" s="59" t="e">
        <f t="shared" si="35"/>
        <v>#VALUE!</v>
      </c>
      <c r="AO80" s="59" t="e">
        <f t="shared" si="36"/>
        <v>#VALUE!</v>
      </c>
      <c r="AP80" s="59" t="e">
        <f t="shared" si="37"/>
        <v>#VALUE!</v>
      </c>
      <c r="AQ80" s="59" t="e">
        <f t="shared" si="38"/>
        <v>#VALUE!</v>
      </c>
      <c r="AR80" s="59" t="e">
        <f t="shared" si="39"/>
        <v>#VALUE!</v>
      </c>
      <c r="AS80" s="59" t="e">
        <f t="shared" si="40"/>
        <v>#VALUE!</v>
      </c>
      <c r="AT80" s="59" t="e">
        <f t="shared" si="41"/>
        <v>#VALUE!</v>
      </c>
      <c r="AU80" s="59" t="e">
        <f t="shared" si="42"/>
        <v>#VALUE!</v>
      </c>
      <c r="AV80" s="59" t="e">
        <f t="shared" si="43"/>
        <v>#VALUE!</v>
      </c>
      <c r="AX80" s="60" t="str">
        <f t="shared" si="44"/>
        <v>NA</v>
      </c>
      <c r="AY80" s="60" t="str">
        <f t="shared" si="45"/>
        <v>NA</v>
      </c>
      <c r="AZ80" s="60" t="str">
        <f t="shared" si="46"/>
        <v>NA</v>
      </c>
      <c r="BA80" s="60" t="str">
        <f t="shared" si="47"/>
        <v>NA</v>
      </c>
      <c r="BB80" s="60" t="str">
        <f t="shared" si="48"/>
        <v>NA</v>
      </c>
      <c r="BC80" s="60" t="str">
        <f t="shared" si="49"/>
        <v>NA</v>
      </c>
      <c r="BD80" s="60" t="str">
        <f t="shared" si="50"/>
        <v>NA</v>
      </c>
      <c r="BE80" s="60" t="str">
        <f t="shared" si="51"/>
        <v>NA</v>
      </c>
      <c r="BF80" s="60" t="str">
        <f t="shared" si="52"/>
        <v>NA</v>
      </c>
      <c r="BG80" s="60" t="str">
        <f t="shared" si="53"/>
        <v>NA</v>
      </c>
      <c r="BH80" s="60" t="str">
        <f t="shared" si="54"/>
        <v>NA</v>
      </c>
      <c r="BI80" s="60" t="str">
        <f t="shared" si="55"/>
        <v>NA</v>
      </c>
      <c r="BJ80" s="60" t="str">
        <f t="shared" si="56"/>
        <v>NA</v>
      </c>
      <c r="BK80" s="60" t="str">
        <f t="shared" si="57"/>
        <v>NA</v>
      </c>
    </row>
    <row r="81" spans="1:63">
      <c r="A81" s="56" t="s">
        <v>260</v>
      </c>
      <c r="B81" s="56">
        <v>4060495</v>
      </c>
      <c r="C81" s="56" t="s">
        <v>432</v>
      </c>
      <c r="D81" s="56" t="s">
        <v>433</v>
      </c>
      <c r="E81" s="56" t="s">
        <v>246</v>
      </c>
      <c r="F81" s="58" t="s">
        <v>434</v>
      </c>
      <c r="G81" s="58" t="s">
        <v>434</v>
      </c>
      <c r="H81" s="58">
        <v>860</v>
      </c>
      <c r="I81" s="58">
        <v>1287</v>
      </c>
      <c r="J81" s="58">
        <v>0</v>
      </c>
      <c r="K81" s="58">
        <v>0</v>
      </c>
      <c r="L81" s="58">
        <v>0</v>
      </c>
      <c r="M81" s="58">
        <v>35026</v>
      </c>
      <c r="N81" s="58">
        <v>28891</v>
      </c>
      <c r="O81" s="58">
        <v>35981</v>
      </c>
      <c r="P81" s="58" t="s">
        <v>434</v>
      </c>
      <c r="Q81" s="58" t="s">
        <v>434</v>
      </c>
      <c r="R81" s="58" t="s">
        <v>434</v>
      </c>
      <c r="S81" s="58" t="s">
        <v>434</v>
      </c>
      <c r="T81" s="58" t="s">
        <v>434</v>
      </c>
      <c r="U81" s="58">
        <v>39871</v>
      </c>
      <c r="V81" s="58">
        <v>40585</v>
      </c>
      <c r="W81" s="58">
        <v>38567</v>
      </c>
      <c r="X81" s="58">
        <v>35617</v>
      </c>
      <c r="Y81" s="58">
        <v>37387</v>
      </c>
      <c r="Z81" s="58">
        <v>35875</v>
      </c>
      <c r="AA81" s="58">
        <v>35026</v>
      </c>
      <c r="AB81" s="58">
        <v>28891</v>
      </c>
      <c r="AC81" s="58" t="s">
        <v>434</v>
      </c>
      <c r="AD81" s="58" t="s">
        <v>434</v>
      </c>
      <c r="AE81" s="58" t="s">
        <v>434</v>
      </c>
      <c r="AF81" s="58" t="s">
        <v>434</v>
      </c>
      <c r="AG81" s="58" t="s">
        <v>434</v>
      </c>
      <c r="AH81" s="58" t="s">
        <v>436</v>
      </c>
      <c r="AI81" s="59" t="e">
        <f t="shared" si="30"/>
        <v>#VALUE!</v>
      </c>
      <c r="AJ81" s="59" t="e">
        <f t="shared" si="31"/>
        <v>#VALUE!</v>
      </c>
      <c r="AK81" s="59" t="e">
        <f t="shared" si="32"/>
        <v>#VALUE!</v>
      </c>
      <c r="AL81" s="59" t="e">
        <f t="shared" si="33"/>
        <v>#VALUE!</v>
      </c>
      <c r="AM81" s="59" t="e">
        <f t="shared" si="34"/>
        <v>#VALUE!</v>
      </c>
      <c r="AN81" s="59">
        <f t="shared" si="35"/>
        <v>1</v>
      </c>
      <c r="AO81" s="59">
        <f t="shared" si="36"/>
        <v>1</v>
      </c>
      <c r="AP81" s="59">
        <f t="shared" si="37"/>
        <v>0</v>
      </c>
      <c r="AQ81" s="59">
        <f t="shared" si="38"/>
        <v>0</v>
      </c>
      <c r="AR81" s="59">
        <f t="shared" si="39"/>
        <v>0</v>
      </c>
      <c r="AS81" s="59">
        <f t="shared" si="40"/>
        <v>3.3370498094225633E-2</v>
      </c>
      <c r="AT81" s="59">
        <f t="shared" si="41"/>
        <v>2.1190094862633978E-2</v>
      </c>
      <c r="AU81" s="59" t="e">
        <f t="shared" si="42"/>
        <v>#VALUE!</v>
      </c>
      <c r="AV81" s="59" t="e">
        <f t="shared" si="43"/>
        <v>#VALUE!</v>
      </c>
      <c r="AX81" s="60" t="str">
        <f t="shared" si="44"/>
        <v>NA</v>
      </c>
      <c r="AY81" s="60" t="str">
        <f t="shared" si="45"/>
        <v>NA</v>
      </c>
      <c r="AZ81" s="60" t="str">
        <f t="shared" si="46"/>
        <v>NA</v>
      </c>
      <c r="BA81" s="60" t="str">
        <f t="shared" si="47"/>
        <v>NA</v>
      </c>
      <c r="BB81" s="60" t="str">
        <f t="shared" si="48"/>
        <v>NA</v>
      </c>
      <c r="BC81" s="60">
        <f t="shared" si="49"/>
        <v>28891</v>
      </c>
      <c r="BD81" s="60">
        <f t="shared" si="50"/>
        <v>35026</v>
      </c>
      <c r="BE81" s="60">
        <f t="shared" si="51"/>
        <v>35875</v>
      </c>
      <c r="BF81" s="60">
        <f t="shared" si="52"/>
        <v>37387</v>
      </c>
      <c r="BG81" s="60">
        <f t="shared" si="53"/>
        <v>35617</v>
      </c>
      <c r="BH81" s="60">
        <f t="shared" si="54"/>
        <v>38567</v>
      </c>
      <c r="BI81" s="60">
        <f t="shared" si="55"/>
        <v>40585</v>
      </c>
      <c r="BJ81" s="60">
        <f t="shared" si="56"/>
        <v>39871</v>
      </c>
      <c r="BK81" s="60" t="str">
        <f t="shared" si="57"/>
        <v>NA</v>
      </c>
    </row>
    <row r="82" spans="1:63" hidden="1">
      <c r="A82" s="56" t="s">
        <v>499</v>
      </c>
      <c r="B82" s="56">
        <v>4060515</v>
      </c>
      <c r="C82" s="56" t="s">
        <v>432</v>
      </c>
      <c r="D82" s="56" t="s">
        <v>433</v>
      </c>
      <c r="E82" s="56" t="s">
        <v>276</v>
      </c>
      <c r="F82" s="58" t="s">
        <v>434</v>
      </c>
      <c r="G82" s="58">
        <v>7265</v>
      </c>
      <c r="H82" s="58">
        <v>7239</v>
      </c>
      <c r="I82" s="58">
        <v>7817</v>
      </c>
      <c r="J82" s="58">
        <v>6939</v>
      </c>
      <c r="K82" s="58">
        <v>7766</v>
      </c>
      <c r="L82" s="58">
        <v>7920</v>
      </c>
      <c r="M82" s="58">
        <v>141616</v>
      </c>
      <c r="N82" s="58">
        <v>129646</v>
      </c>
      <c r="O82" s="58">
        <v>107080</v>
      </c>
      <c r="P82" s="58">
        <v>103801</v>
      </c>
      <c r="Q82" s="58">
        <v>99342</v>
      </c>
      <c r="R82" s="58">
        <v>95483</v>
      </c>
      <c r="S82" s="58">
        <v>88149</v>
      </c>
      <c r="T82" s="58" t="s">
        <v>434</v>
      </c>
      <c r="U82" s="58">
        <v>125508</v>
      </c>
      <c r="V82" s="58">
        <v>117384</v>
      </c>
      <c r="W82" s="58">
        <v>127880</v>
      </c>
      <c r="X82" s="58">
        <v>136712</v>
      </c>
      <c r="Y82" s="58">
        <v>130896</v>
      </c>
      <c r="Z82" s="58">
        <v>135186</v>
      </c>
      <c r="AA82" s="58">
        <v>133238</v>
      </c>
      <c r="AB82" s="58">
        <v>122132</v>
      </c>
      <c r="AC82" s="58">
        <v>99706</v>
      </c>
      <c r="AD82" s="58">
        <v>96485</v>
      </c>
      <c r="AE82" s="58">
        <v>93401</v>
      </c>
      <c r="AF82" s="58">
        <v>88389</v>
      </c>
      <c r="AG82" s="58">
        <v>80343</v>
      </c>
      <c r="AH82" s="58"/>
      <c r="AI82" s="59">
        <f t="shared" si="30"/>
        <v>1.0971584332175797</v>
      </c>
      <c r="AJ82" s="59">
        <f t="shared" si="31"/>
        <v>1.0802588557399677</v>
      </c>
      <c r="AK82" s="59">
        <f t="shared" si="32"/>
        <v>1.0636074560229547</v>
      </c>
      <c r="AL82" s="59">
        <f t="shared" si="33"/>
        <v>1.075825257812095</v>
      </c>
      <c r="AM82" s="59">
        <f t="shared" si="34"/>
        <v>1.0739574348584839</v>
      </c>
      <c r="AN82" s="59">
        <f t="shared" si="35"/>
        <v>1.0615235974191859</v>
      </c>
      <c r="AO82" s="59">
        <f t="shared" si="36"/>
        <v>1.0628799591708071</v>
      </c>
      <c r="AP82" s="59">
        <f t="shared" si="37"/>
        <v>5.8585948249079048E-2</v>
      </c>
      <c r="AQ82" s="59">
        <f t="shared" si="38"/>
        <v>5.9329544065517666E-2</v>
      </c>
      <c r="AR82" s="59">
        <f t="shared" si="39"/>
        <v>5.0756334484171106E-2</v>
      </c>
      <c r="AS82" s="59">
        <f t="shared" si="40"/>
        <v>6.1127619643415704E-2</v>
      </c>
      <c r="AT82" s="59">
        <f t="shared" si="41"/>
        <v>6.1669392762216314E-2</v>
      </c>
      <c r="AU82" s="59">
        <f t="shared" si="42"/>
        <v>5.7884756350192815E-2</v>
      </c>
      <c r="AV82" s="59" t="e">
        <f t="shared" si="43"/>
        <v>#VALUE!</v>
      </c>
      <c r="AX82" s="60">
        <f t="shared" si="44"/>
        <v>80343</v>
      </c>
      <c r="AY82" s="60">
        <f t="shared" si="45"/>
        <v>88389</v>
      </c>
      <c r="AZ82" s="60">
        <f t="shared" si="46"/>
        <v>93401</v>
      </c>
      <c r="BA82" s="60">
        <f t="shared" si="47"/>
        <v>96485</v>
      </c>
      <c r="BB82" s="60">
        <f t="shared" si="48"/>
        <v>99706</v>
      </c>
      <c r="BC82" s="60">
        <f t="shared" si="49"/>
        <v>122132</v>
      </c>
      <c r="BD82" s="60">
        <f t="shared" si="50"/>
        <v>133238</v>
      </c>
      <c r="BE82" s="60">
        <f t="shared" si="51"/>
        <v>135186</v>
      </c>
      <c r="BF82" s="60">
        <f t="shared" si="52"/>
        <v>130896</v>
      </c>
      <c r="BG82" s="60">
        <f t="shared" si="53"/>
        <v>136712</v>
      </c>
      <c r="BH82" s="60">
        <f t="shared" si="54"/>
        <v>127880</v>
      </c>
      <c r="BI82" s="60">
        <f t="shared" si="55"/>
        <v>117384</v>
      </c>
      <c r="BJ82" s="60">
        <f t="shared" si="56"/>
        <v>125508</v>
      </c>
      <c r="BK82" s="60" t="str">
        <f t="shared" si="57"/>
        <v>NA</v>
      </c>
    </row>
    <row r="83" spans="1:63" hidden="1">
      <c r="A83" s="56" t="s">
        <v>500</v>
      </c>
      <c r="B83" s="56">
        <v>4060538</v>
      </c>
      <c r="C83" s="56" t="s">
        <v>432</v>
      </c>
      <c r="D83" s="56" t="s">
        <v>433</v>
      </c>
      <c r="E83" s="56" t="s">
        <v>444</v>
      </c>
      <c r="F83" s="58" t="s">
        <v>434</v>
      </c>
      <c r="G83" s="58" t="s">
        <v>434</v>
      </c>
      <c r="H83" s="58">
        <v>0</v>
      </c>
      <c r="I83" s="58">
        <v>0</v>
      </c>
      <c r="J83" s="58">
        <v>0</v>
      </c>
      <c r="K83" s="58">
        <v>0</v>
      </c>
      <c r="L83" s="58">
        <v>0</v>
      </c>
      <c r="M83" s="58">
        <v>1592</v>
      </c>
      <c r="N83" s="58">
        <v>1567</v>
      </c>
      <c r="O83" s="58">
        <v>1775</v>
      </c>
      <c r="P83" s="58" t="s">
        <v>434</v>
      </c>
      <c r="Q83" s="58" t="s">
        <v>434</v>
      </c>
      <c r="R83" s="58" t="s">
        <v>434</v>
      </c>
      <c r="S83" s="58" t="s">
        <v>434</v>
      </c>
      <c r="T83" s="58" t="s">
        <v>434</v>
      </c>
      <c r="U83" s="58">
        <v>1910</v>
      </c>
      <c r="V83" s="58">
        <v>1855</v>
      </c>
      <c r="W83" s="58">
        <v>1849</v>
      </c>
      <c r="X83" s="58">
        <v>1752</v>
      </c>
      <c r="Y83" s="58">
        <v>1726</v>
      </c>
      <c r="Z83" s="58">
        <v>1663</v>
      </c>
      <c r="AA83" s="58">
        <v>1592</v>
      </c>
      <c r="AB83" s="58">
        <v>1567</v>
      </c>
      <c r="AC83" s="58" t="s">
        <v>434</v>
      </c>
      <c r="AD83" s="58" t="s">
        <v>434</v>
      </c>
      <c r="AE83" s="58" t="s">
        <v>434</v>
      </c>
      <c r="AF83" s="58" t="s">
        <v>434</v>
      </c>
      <c r="AG83" s="58" t="s">
        <v>434</v>
      </c>
      <c r="AH83" s="58"/>
      <c r="AI83" s="59" t="e">
        <f t="shared" si="30"/>
        <v>#VALUE!</v>
      </c>
      <c r="AJ83" s="59" t="e">
        <f t="shared" si="31"/>
        <v>#VALUE!</v>
      </c>
      <c r="AK83" s="59" t="e">
        <f t="shared" si="32"/>
        <v>#VALUE!</v>
      </c>
      <c r="AL83" s="59" t="e">
        <f t="shared" si="33"/>
        <v>#VALUE!</v>
      </c>
      <c r="AM83" s="59" t="e">
        <f t="shared" si="34"/>
        <v>#VALUE!</v>
      </c>
      <c r="AN83" s="59">
        <f t="shared" si="35"/>
        <v>1</v>
      </c>
      <c r="AO83" s="59">
        <f t="shared" si="36"/>
        <v>1</v>
      </c>
      <c r="AP83" s="59">
        <f t="shared" si="37"/>
        <v>0</v>
      </c>
      <c r="AQ83" s="59">
        <f t="shared" si="38"/>
        <v>0</v>
      </c>
      <c r="AR83" s="59">
        <f t="shared" si="39"/>
        <v>0</v>
      </c>
      <c r="AS83" s="59">
        <f t="shared" si="40"/>
        <v>0</v>
      </c>
      <c r="AT83" s="59">
        <f t="shared" si="41"/>
        <v>0</v>
      </c>
      <c r="AU83" s="59" t="e">
        <f t="shared" si="42"/>
        <v>#VALUE!</v>
      </c>
      <c r="AV83" s="59" t="e">
        <f t="shared" si="43"/>
        <v>#VALUE!</v>
      </c>
      <c r="AX83" s="60" t="str">
        <f t="shared" si="44"/>
        <v>NA</v>
      </c>
      <c r="AY83" s="60" t="str">
        <f t="shared" si="45"/>
        <v>NA</v>
      </c>
      <c r="AZ83" s="60" t="str">
        <f t="shared" si="46"/>
        <v>NA</v>
      </c>
      <c r="BA83" s="60" t="str">
        <f t="shared" si="47"/>
        <v>NA</v>
      </c>
      <c r="BB83" s="60" t="str">
        <f t="shared" si="48"/>
        <v>NA</v>
      </c>
      <c r="BC83" s="60">
        <f t="shared" si="49"/>
        <v>1567</v>
      </c>
      <c r="BD83" s="60">
        <f t="shared" si="50"/>
        <v>1592</v>
      </c>
      <c r="BE83" s="60">
        <f t="shared" si="51"/>
        <v>1663</v>
      </c>
      <c r="BF83" s="60">
        <f t="shared" si="52"/>
        <v>1726</v>
      </c>
      <c r="BG83" s="60">
        <f t="shared" si="53"/>
        <v>1752</v>
      </c>
      <c r="BH83" s="60">
        <f t="shared" si="54"/>
        <v>1849</v>
      </c>
      <c r="BI83" s="60">
        <f t="shared" si="55"/>
        <v>1855</v>
      </c>
      <c r="BJ83" s="60">
        <f t="shared" si="56"/>
        <v>1910</v>
      </c>
      <c r="BK83" s="60" t="str">
        <f t="shared" si="57"/>
        <v>NA</v>
      </c>
    </row>
    <row r="84" spans="1:63">
      <c r="A84" s="56" t="s">
        <v>85</v>
      </c>
      <c r="B84" s="56">
        <v>4060565</v>
      </c>
      <c r="C84" s="56" t="s">
        <v>432</v>
      </c>
      <c r="D84" s="56" t="s">
        <v>433</v>
      </c>
      <c r="E84" s="56" t="s">
        <v>292</v>
      </c>
      <c r="F84" s="58" t="s">
        <v>434</v>
      </c>
      <c r="G84" s="58">
        <v>5657</v>
      </c>
      <c r="H84" s="58">
        <v>6903</v>
      </c>
      <c r="I84" s="58">
        <v>5169</v>
      </c>
      <c r="J84" s="58">
        <v>6016</v>
      </c>
      <c r="K84" s="58">
        <v>7696</v>
      </c>
      <c r="L84" s="58">
        <v>5337</v>
      </c>
      <c r="M84" s="58">
        <v>107872</v>
      </c>
      <c r="N84" s="58">
        <v>101636</v>
      </c>
      <c r="O84" s="58">
        <v>97757</v>
      </c>
      <c r="P84" s="58" t="s">
        <v>434</v>
      </c>
      <c r="Q84" s="58" t="s">
        <v>434</v>
      </c>
      <c r="R84" s="58" t="s">
        <v>434</v>
      </c>
      <c r="S84" s="58" t="s">
        <v>434</v>
      </c>
      <c r="T84" s="58" t="s">
        <v>434</v>
      </c>
      <c r="U84" s="58">
        <v>108447</v>
      </c>
      <c r="V84" s="58">
        <v>107003</v>
      </c>
      <c r="W84" s="58">
        <v>106373</v>
      </c>
      <c r="X84" s="58">
        <v>107319</v>
      </c>
      <c r="Y84" s="58">
        <v>102174</v>
      </c>
      <c r="Z84" s="58">
        <v>104806</v>
      </c>
      <c r="AA84" s="58">
        <v>103258</v>
      </c>
      <c r="AB84" s="58">
        <v>95157</v>
      </c>
      <c r="AC84" s="58" t="s">
        <v>434</v>
      </c>
      <c r="AD84" s="58" t="s">
        <v>434</v>
      </c>
      <c r="AE84" s="58" t="s">
        <v>434</v>
      </c>
      <c r="AF84" s="58" t="s">
        <v>434</v>
      </c>
      <c r="AG84" s="58" t="s">
        <v>434</v>
      </c>
      <c r="AH84" s="58" t="s">
        <v>436</v>
      </c>
      <c r="AI84" s="59" t="e">
        <f t="shared" si="30"/>
        <v>#VALUE!</v>
      </c>
      <c r="AJ84" s="59" t="e">
        <f t="shared" si="31"/>
        <v>#VALUE!</v>
      </c>
      <c r="AK84" s="59" t="e">
        <f t="shared" si="32"/>
        <v>#VALUE!</v>
      </c>
      <c r="AL84" s="59" t="e">
        <f t="shared" si="33"/>
        <v>#VALUE!</v>
      </c>
      <c r="AM84" s="59" t="e">
        <f t="shared" si="34"/>
        <v>#VALUE!</v>
      </c>
      <c r="AN84" s="59">
        <f t="shared" si="35"/>
        <v>1.068087476486228</v>
      </c>
      <c r="AO84" s="59">
        <f t="shared" si="36"/>
        <v>1.0446841891185186</v>
      </c>
      <c r="AP84" s="59">
        <f t="shared" si="37"/>
        <v>5.0922657099784364E-2</v>
      </c>
      <c r="AQ84" s="59">
        <f t="shared" si="38"/>
        <v>7.532248908724333E-2</v>
      </c>
      <c r="AR84" s="59">
        <f t="shared" si="39"/>
        <v>5.6057175337079178E-2</v>
      </c>
      <c r="AS84" s="59">
        <f t="shared" si="40"/>
        <v>4.8593158038223984E-2</v>
      </c>
      <c r="AT84" s="59">
        <f t="shared" si="41"/>
        <v>6.451220993803912E-2</v>
      </c>
      <c r="AU84" s="59">
        <f t="shared" si="42"/>
        <v>5.2163729748171919E-2</v>
      </c>
      <c r="AV84" s="59" t="e">
        <f t="shared" si="43"/>
        <v>#VALUE!</v>
      </c>
      <c r="AX84" s="60" t="str">
        <f t="shared" si="44"/>
        <v>NA</v>
      </c>
      <c r="AY84" s="60" t="str">
        <f t="shared" si="45"/>
        <v>NA</v>
      </c>
      <c r="AZ84" s="60" t="str">
        <f t="shared" si="46"/>
        <v>NA</v>
      </c>
      <c r="BA84" s="60" t="str">
        <f t="shared" si="47"/>
        <v>NA</v>
      </c>
      <c r="BB84" s="60" t="str">
        <f t="shared" si="48"/>
        <v>NA</v>
      </c>
      <c r="BC84" s="60">
        <f t="shared" si="49"/>
        <v>95157</v>
      </c>
      <c r="BD84" s="60">
        <f t="shared" si="50"/>
        <v>103258</v>
      </c>
      <c r="BE84" s="60">
        <f t="shared" si="51"/>
        <v>104806</v>
      </c>
      <c r="BF84" s="60">
        <f t="shared" si="52"/>
        <v>102174</v>
      </c>
      <c r="BG84" s="60">
        <f t="shared" si="53"/>
        <v>107319</v>
      </c>
      <c r="BH84" s="60">
        <f t="shared" si="54"/>
        <v>106373</v>
      </c>
      <c r="BI84" s="60">
        <f t="shared" si="55"/>
        <v>107003</v>
      </c>
      <c r="BJ84" s="60">
        <f t="shared" si="56"/>
        <v>108447</v>
      </c>
      <c r="BK84" s="60" t="str">
        <f t="shared" si="57"/>
        <v>NA</v>
      </c>
    </row>
    <row r="85" spans="1:63" hidden="1">
      <c r="A85" s="56" t="s">
        <v>501</v>
      </c>
      <c r="B85" s="56">
        <v>4060607</v>
      </c>
      <c r="C85" s="56" t="s">
        <v>432</v>
      </c>
      <c r="D85" s="56" t="s">
        <v>433</v>
      </c>
      <c r="E85" s="56" t="s">
        <v>444</v>
      </c>
      <c r="F85" s="58" t="s">
        <v>434</v>
      </c>
      <c r="G85" s="58">
        <v>0</v>
      </c>
      <c r="H85" s="58">
        <v>0</v>
      </c>
      <c r="I85" s="58">
        <v>0</v>
      </c>
      <c r="J85" s="58">
        <v>0</v>
      </c>
      <c r="K85" s="58">
        <v>0</v>
      </c>
      <c r="L85" s="58">
        <v>0</v>
      </c>
      <c r="M85" s="58">
        <v>93815</v>
      </c>
      <c r="N85" s="58">
        <v>80746</v>
      </c>
      <c r="O85" s="58">
        <v>79190</v>
      </c>
      <c r="P85" s="58" t="s">
        <v>434</v>
      </c>
      <c r="Q85" s="58" t="s">
        <v>434</v>
      </c>
      <c r="R85" s="58" t="s">
        <v>434</v>
      </c>
      <c r="S85" s="58" t="s">
        <v>434</v>
      </c>
      <c r="T85" s="58" t="s">
        <v>434</v>
      </c>
      <c r="U85" s="58">
        <v>105409</v>
      </c>
      <c r="V85" s="58">
        <v>99025</v>
      </c>
      <c r="W85" s="58">
        <v>99801</v>
      </c>
      <c r="X85" s="58">
        <v>99583</v>
      </c>
      <c r="Y85" s="58">
        <v>98163</v>
      </c>
      <c r="Z85" s="58">
        <v>100976</v>
      </c>
      <c r="AA85" s="58">
        <v>88905</v>
      </c>
      <c r="AB85" s="58">
        <v>71998</v>
      </c>
      <c r="AC85" s="58" t="s">
        <v>434</v>
      </c>
      <c r="AD85" s="58" t="s">
        <v>434</v>
      </c>
      <c r="AE85" s="58" t="s">
        <v>434</v>
      </c>
      <c r="AF85" s="58" t="s">
        <v>434</v>
      </c>
      <c r="AG85" s="58" t="s">
        <v>434</v>
      </c>
      <c r="AH85" s="58"/>
      <c r="AI85" s="59" t="e">
        <f t="shared" si="30"/>
        <v>#VALUE!</v>
      </c>
      <c r="AJ85" s="59" t="e">
        <f t="shared" si="31"/>
        <v>#VALUE!</v>
      </c>
      <c r="AK85" s="59" t="e">
        <f t="shared" si="32"/>
        <v>#VALUE!</v>
      </c>
      <c r="AL85" s="59" t="e">
        <f t="shared" si="33"/>
        <v>#VALUE!</v>
      </c>
      <c r="AM85" s="59" t="e">
        <f t="shared" si="34"/>
        <v>#VALUE!</v>
      </c>
      <c r="AN85" s="59">
        <f t="shared" si="35"/>
        <v>1.1215033750937526</v>
      </c>
      <c r="AO85" s="59">
        <f t="shared" si="36"/>
        <v>1.0552274900174343</v>
      </c>
      <c r="AP85" s="59">
        <f t="shared" si="37"/>
        <v>0</v>
      </c>
      <c r="AQ85" s="59">
        <f t="shared" si="38"/>
        <v>0</v>
      </c>
      <c r="AR85" s="59">
        <f t="shared" si="39"/>
        <v>0</v>
      </c>
      <c r="AS85" s="59">
        <f t="shared" si="40"/>
        <v>0</v>
      </c>
      <c r="AT85" s="59">
        <f t="shared" si="41"/>
        <v>0</v>
      </c>
      <c r="AU85" s="59">
        <f t="shared" si="42"/>
        <v>0</v>
      </c>
      <c r="AV85" s="59" t="e">
        <f t="shared" si="43"/>
        <v>#VALUE!</v>
      </c>
      <c r="AX85" s="60" t="str">
        <f t="shared" si="44"/>
        <v>NA</v>
      </c>
      <c r="AY85" s="60" t="str">
        <f t="shared" si="45"/>
        <v>NA</v>
      </c>
      <c r="AZ85" s="60" t="str">
        <f t="shared" si="46"/>
        <v>NA</v>
      </c>
      <c r="BA85" s="60" t="str">
        <f t="shared" si="47"/>
        <v>NA</v>
      </c>
      <c r="BB85" s="60" t="str">
        <f t="shared" si="48"/>
        <v>NA</v>
      </c>
      <c r="BC85" s="60">
        <f t="shared" si="49"/>
        <v>71998</v>
      </c>
      <c r="BD85" s="60">
        <f t="shared" si="50"/>
        <v>88905</v>
      </c>
      <c r="BE85" s="60">
        <f t="shared" si="51"/>
        <v>100976</v>
      </c>
      <c r="BF85" s="60">
        <f t="shared" si="52"/>
        <v>98163</v>
      </c>
      <c r="BG85" s="60">
        <f t="shared" si="53"/>
        <v>99583</v>
      </c>
      <c r="BH85" s="60">
        <f t="shared" si="54"/>
        <v>99801</v>
      </c>
      <c r="BI85" s="60">
        <f t="shared" si="55"/>
        <v>99025</v>
      </c>
      <c r="BJ85" s="60">
        <f t="shared" si="56"/>
        <v>105409</v>
      </c>
      <c r="BK85" s="60" t="str">
        <f t="shared" si="57"/>
        <v>NA</v>
      </c>
    </row>
    <row r="86" spans="1:63" hidden="1">
      <c r="A86" s="56" t="s">
        <v>502</v>
      </c>
      <c r="B86" s="56">
        <v>4060620</v>
      </c>
      <c r="C86" s="56" t="s">
        <v>432</v>
      </c>
      <c r="D86" s="56" t="s">
        <v>433</v>
      </c>
      <c r="E86" s="56" t="s">
        <v>444</v>
      </c>
      <c r="F86" s="58" t="s">
        <v>434</v>
      </c>
      <c r="G86" s="58">
        <v>1704</v>
      </c>
      <c r="H86" s="58">
        <v>1470</v>
      </c>
      <c r="I86" s="58">
        <v>1508</v>
      </c>
      <c r="J86" s="58">
        <v>0</v>
      </c>
      <c r="K86" s="58">
        <v>1803</v>
      </c>
      <c r="L86" s="58">
        <v>1425</v>
      </c>
      <c r="M86" s="58">
        <v>74576</v>
      </c>
      <c r="N86" s="58">
        <v>70237</v>
      </c>
      <c r="O86" s="58">
        <v>67136</v>
      </c>
      <c r="P86" s="58" t="s">
        <v>434</v>
      </c>
      <c r="Q86" s="58" t="s">
        <v>434</v>
      </c>
      <c r="R86" s="58" t="s">
        <v>434</v>
      </c>
      <c r="S86" s="58" t="s">
        <v>434</v>
      </c>
      <c r="T86" s="58" t="s">
        <v>434</v>
      </c>
      <c r="U86" s="58">
        <v>78404</v>
      </c>
      <c r="V86" s="58">
        <v>75670</v>
      </c>
      <c r="W86" s="58">
        <v>75337</v>
      </c>
      <c r="X86" s="58">
        <v>75754</v>
      </c>
      <c r="Y86" s="58">
        <v>77955</v>
      </c>
      <c r="Z86" s="58">
        <v>74337</v>
      </c>
      <c r="AA86" s="58">
        <v>72302</v>
      </c>
      <c r="AB86" s="58">
        <v>66592</v>
      </c>
      <c r="AC86" s="58" t="s">
        <v>434</v>
      </c>
      <c r="AD86" s="58" t="s">
        <v>434</v>
      </c>
      <c r="AE86" s="58" t="s">
        <v>434</v>
      </c>
      <c r="AF86" s="58" t="s">
        <v>434</v>
      </c>
      <c r="AG86" s="58" t="s">
        <v>434</v>
      </c>
      <c r="AH86" s="58"/>
      <c r="AI86" s="59" t="e">
        <f t="shared" si="30"/>
        <v>#VALUE!</v>
      </c>
      <c r="AJ86" s="59" t="e">
        <f t="shared" si="31"/>
        <v>#VALUE!</v>
      </c>
      <c r="AK86" s="59" t="e">
        <f t="shared" si="32"/>
        <v>#VALUE!</v>
      </c>
      <c r="AL86" s="59" t="e">
        <f t="shared" si="33"/>
        <v>#VALUE!</v>
      </c>
      <c r="AM86" s="59" t="e">
        <f t="shared" si="34"/>
        <v>#VALUE!</v>
      </c>
      <c r="AN86" s="59">
        <f t="shared" si="35"/>
        <v>1.0547363046612206</v>
      </c>
      <c r="AO86" s="59">
        <f t="shared" si="36"/>
        <v>1.0314514121324445</v>
      </c>
      <c r="AP86" s="59">
        <f t="shared" si="37"/>
        <v>1.9169458008797772E-2</v>
      </c>
      <c r="AQ86" s="59">
        <f t="shared" si="38"/>
        <v>2.3128728112372522E-2</v>
      </c>
      <c r="AR86" s="59">
        <f t="shared" si="39"/>
        <v>0</v>
      </c>
      <c r="AS86" s="59">
        <f t="shared" si="40"/>
        <v>2.0016724849675458E-2</v>
      </c>
      <c r="AT86" s="59">
        <f t="shared" si="41"/>
        <v>1.942645698427382E-2</v>
      </c>
      <c r="AU86" s="59">
        <f t="shared" si="42"/>
        <v>2.173358502117239E-2</v>
      </c>
      <c r="AV86" s="59" t="e">
        <f t="shared" si="43"/>
        <v>#VALUE!</v>
      </c>
      <c r="AX86" s="60" t="str">
        <f t="shared" si="44"/>
        <v>NA</v>
      </c>
      <c r="AY86" s="60" t="str">
        <f t="shared" si="45"/>
        <v>NA</v>
      </c>
      <c r="AZ86" s="60" t="str">
        <f t="shared" si="46"/>
        <v>NA</v>
      </c>
      <c r="BA86" s="60" t="str">
        <f t="shared" si="47"/>
        <v>NA</v>
      </c>
      <c r="BB86" s="60" t="str">
        <f t="shared" si="48"/>
        <v>NA</v>
      </c>
      <c r="BC86" s="60">
        <f t="shared" si="49"/>
        <v>66592</v>
      </c>
      <c r="BD86" s="60">
        <f t="shared" si="50"/>
        <v>72302</v>
      </c>
      <c r="BE86" s="60">
        <f t="shared" si="51"/>
        <v>74337</v>
      </c>
      <c r="BF86" s="60">
        <f t="shared" si="52"/>
        <v>77955</v>
      </c>
      <c r="BG86" s="60">
        <f t="shared" si="53"/>
        <v>75754</v>
      </c>
      <c r="BH86" s="60">
        <f t="shared" si="54"/>
        <v>75337</v>
      </c>
      <c r="BI86" s="60">
        <f t="shared" si="55"/>
        <v>75670</v>
      </c>
      <c r="BJ86" s="60">
        <f t="shared" si="56"/>
        <v>78404</v>
      </c>
      <c r="BK86" s="60" t="str">
        <f t="shared" si="57"/>
        <v>NA</v>
      </c>
    </row>
    <row r="87" spans="1:63">
      <c r="A87" s="56" t="s">
        <v>503</v>
      </c>
      <c r="B87" s="56">
        <v>4056949</v>
      </c>
      <c r="C87" s="56" t="s">
        <v>432</v>
      </c>
      <c r="D87" s="56" t="s">
        <v>433</v>
      </c>
      <c r="E87" s="56" t="s">
        <v>246</v>
      </c>
      <c r="F87" s="58">
        <v>1157469</v>
      </c>
      <c r="G87" s="58">
        <v>1253953</v>
      </c>
      <c r="H87" s="58">
        <v>1226910</v>
      </c>
      <c r="I87" s="58">
        <v>1153962</v>
      </c>
      <c r="J87" s="58">
        <v>1274302</v>
      </c>
      <c r="K87" s="58">
        <v>1353344</v>
      </c>
      <c r="L87" s="58">
        <v>1258845</v>
      </c>
      <c r="M87" s="58">
        <v>21014495</v>
      </c>
      <c r="N87" s="58">
        <v>17218467</v>
      </c>
      <c r="O87" s="58">
        <v>17461175</v>
      </c>
      <c r="P87" s="58">
        <v>16255252</v>
      </c>
      <c r="Q87" s="58">
        <v>16192391</v>
      </c>
      <c r="R87" s="58">
        <v>16761962</v>
      </c>
      <c r="S87" s="58">
        <v>20388732</v>
      </c>
      <c r="T87" s="58" t="s">
        <v>434</v>
      </c>
      <c r="U87" s="58">
        <v>14085316</v>
      </c>
      <c r="V87" s="58">
        <v>13734430</v>
      </c>
      <c r="W87" s="58">
        <v>13512504</v>
      </c>
      <c r="X87" s="58">
        <v>13948280</v>
      </c>
      <c r="Y87" s="58">
        <v>14543714</v>
      </c>
      <c r="Z87" s="58">
        <v>14541825</v>
      </c>
      <c r="AA87" s="58">
        <v>13939314</v>
      </c>
      <c r="AB87" s="58">
        <v>13288812</v>
      </c>
      <c r="AC87" s="58">
        <v>13239589</v>
      </c>
      <c r="AD87" s="58" t="s">
        <v>434</v>
      </c>
      <c r="AE87" s="58" t="s">
        <v>434</v>
      </c>
      <c r="AF87" s="58" t="s">
        <v>434</v>
      </c>
      <c r="AG87" s="58" t="s">
        <v>434</v>
      </c>
      <c r="AH87" s="58"/>
      <c r="AI87" s="59" t="e">
        <f t="shared" si="30"/>
        <v>#VALUE!</v>
      </c>
      <c r="AJ87" s="59" t="e">
        <f t="shared" si="31"/>
        <v>#VALUE!</v>
      </c>
      <c r="AK87" s="59" t="e">
        <f t="shared" si="32"/>
        <v>#VALUE!</v>
      </c>
      <c r="AL87" s="59" t="e">
        <f t="shared" si="33"/>
        <v>#VALUE!</v>
      </c>
      <c r="AM87" s="59">
        <f t="shared" si="34"/>
        <v>1.3188608045159105</v>
      </c>
      <c r="AN87" s="59">
        <f t="shared" si="35"/>
        <v>1.2957115353878135</v>
      </c>
      <c r="AO87" s="59">
        <f t="shared" si="36"/>
        <v>1.5075702434137002</v>
      </c>
      <c r="AP87" s="59">
        <f t="shared" si="37"/>
        <v>8.6567194970369951E-2</v>
      </c>
      <c r="AQ87" s="59">
        <f t="shared" si="38"/>
        <v>9.305353501863417E-2</v>
      </c>
      <c r="AR87" s="59">
        <f t="shared" si="39"/>
        <v>9.135907796516847E-2</v>
      </c>
      <c r="AS87" s="59">
        <f t="shared" si="40"/>
        <v>8.5399567689304665E-2</v>
      </c>
      <c r="AT87" s="59">
        <f t="shared" si="41"/>
        <v>8.9330973327615346E-2</v>
      </c>
      <c r="AU87" s="59">
        <f t="shared" si="42"/>
        <v>8.9025549728525791E-2</v>
      </c>
      <c r="AV87" s="59" t="e">
        <f t="shared" si="43"/>
        <v>#VALUE!</v>
      </c>
      <c r="AX87" s="60" t="str">
        <f t="shared" si="44"/>
        <v>NA</v>
      </c>
      <c r="AY87" s="60" t="str">
        <f t="shared" si="45"/>
        <v>NA</v>
      </c>
      <c r="AZ87" s="60" t="str">
        <f t="shared" si="46"/>
        <v>NA</v>
      </c>
      <c r="BA87" s="60" t="str">
        <f t="shared" si="47"/>
        <v>NA</v>
      </c>
      <c r="BB87" s="60">
        <f t="shared" si="48"/>
        <v>13239589</v>
      </c>
      <c r="BC87" s="60">
        <f t="shared" si="49"/>
        <v>13288812</v>
      </c>
      <c r="BD87" s="60">
        <f t="shared" si="50"/>
        <v>13939314</v>
      </c>
      <c r="BE87" s="60">
        <f t="shared" si="51"/>
        <v>14541825</v>
      </c>
      <c r="BF87" s="60">
        <f t="shared" si="52"/>
        <v>14543714</v>
      </c>
      <c r="BG87" s="60">
        <f t="shared" si="53"/>
        <v>13948280</v>
      </c>
      <c r="BH87" s="60">
        <f t="shared" si="54"/>
        <v>13512504</v>
      </c>
      <c r="BI87" s="60">
        <f t="shared" si="55"/>
        <v>13734430</v>
      </c>
      <c r="BJ87" s="60">
        <f t="shared" si="56"/>
        <v>14085316</v>
      </c>
      <c r="BK87" s="60" t="str">
        <f t="shared" si="57"/>
        <v>NA</v>
      </c>
    </row>
    <row r="88" spans="1:63">
      <c r="A88" s="56" t="s">
        <v>504</v>
      </c>
      <c r="B88" s="56">
        <v>4060630</v>
      </c>
      <c r="C88" s="56" t="s">
        <v>432</v>
      </c>
      <c r="D88" s="56" t="s">
        <v>433</v>
      </c>
      <c r="E88" s="56" t="s">
        <v>246</v>
      </c>
      <c r="F88" s="58" t="s">
        <v>434</v>
      </c>
      <c r="G88" s="58" t="s">
        <v>434</v>
      </c>
      <c r="H88" s="58">
        <v>4415</v>
      </c>
      <c r="I88" s="58">
        <v>4280</v>
      </c>
      <c r="J88" s="58">
        <v>842</v>
      </c>
      <c r="K88" s="58">
        <v>4785</v>
      </c>
      <c r="L88" s="58">
        <v>4643</v>
      </c>
      <c r="M88" s="58">
        <v>48712</v>
      </c>
      <c r="N88" s="58">
        <v>46494</v>
      </c>
      <c r="O88" s="58">
        <v>45466</v>
      </c>
      <c r="P88" s="58" t="s">
        <v>434</v>
      </c>
      <c r="Q88" s="58" t="s">
        <v>434</v>
      </c>
      <c r="R88" s="58" t="s">
        <v>434</v>
      </c>
      <c r="S88" s="58" t="s">
        <v>434</v>
      </c>
      <c r="T88" s="58" t="s">
        <v>434</v>
      </c>
      <c r="U88" s="58">
        <v>48769</v>
      </c>
      <c r="V88" s="58">
        <v>50081</v>
      </c>
      <c r="W88" s="58">
        <v>47599</v>
      </c>
      <c r="X88" s="58">
        <v>53635</v>
      </c>
      <c r="Y88" s="58">
        <v>48495</v>
      </c>
      <c r="Z88" s="58">
        <v>46455</v>
      </c>
      <c r="AA88" s="58">
        <v>44011</v>
      </c>
      <c r="AB88" s="58">
        <v>41770</v>
      </c>
      <c r="AC88" s="58">
        <v>41343</v>
      </c>
      <c r="AD88" s="58" t="s">
        <v>434</v>
      </c>
      <c r="AE88" s="58" t="s">
        <v>434</v>
      </c>
      <c r="AF88" s="58" t="s">
        <v>434</v>
      </c>
      <c r="AG88" s="58" t="s">
        <v>434</v>
      </c>
      <c r="AH88" s="58" t="s">
        <v>436</v>
      </c>
      <c r="AI88" s="59" t="e">
        <f t="shared" si="30"/>
        <v>#VALUE!</v>
      </c>
      <c r="AJ88" s="59" t="e">
        <f t="shared" si="31"/>
        <v>#VALUE!</v>
      </c>
      <c r="AK88" s="59" t="e">
        <f t="shared" si="32"/>
        <v>#VALUE!</v>
      </c>
      <c r="AL88" s="59" t="e">
        <f t="shared" si="33"/>
        <v>#VALUE!</v>
      </c>
      <c r="AM88" s="59">
        <f t="shared" si="34"/>
        <v>1.0997266768255811</v>
      </c>
      <c r="AN88" s="59">
        <f t="shared" si="35"/>
        <v>1.1130955231027053</v>
      </c>
      <c r="AO88" s="59">
        <f t="shared" si="36"/>
        <v>1.1068142055395243</v>
      </c>
      <c r="AP88" s="59">
        <f t="shared" si="37"/>
        <v>9.9946184479603919E-2</v>
      </c>
      <c r="AQ88" s="59">
        <f t="shared" si="38"/>
        <v>9.8669965975873797E-2</v>
      </c>
      <c r="AR88" s="59">
        <f t="shared" si="39"/>
        <v>1.5698704204344178E-2</v>
      </c>
      <c r="AS88" s="59">
        <f t="shared" si="40"/>
        <v>8.9917855417130613E-2</v>
      </c>
      <c r="AT88" s="59">
        <f t="shared" si="41"/>
        <v>8.8157185359717255E-2</v>
      </c>
      <c r="AU88" s="59" t="e">
        <f t="shared" si="42"/>
        <v>#VALUE!</v>
      </c>
      <c r="AV88" s="59" t="e">
        <f t="shared" si="43"/>
        <v>#VALUE!</v>
      </c>
      <c r="AX88" s="60" t="str">
        <f t="shared" si="44"/>
        <v>NA</v>
      </c>
      <c r="AY88" s="60" t="str">
        <f t="shared" si="45"/>
        <v>NA</v>
      </c>
      <c r="AZ88" s="60" t="str">
        <f t="shared" si="46"/>
        <v>NA</v>
      </c>
      <c r="BA88" s="60" t="str">
        <f t="shared" si="47"/>
        <v>NA</v>
      </c>
      <c r="BB88" s="60">
        <f t="shared" si="48"/>
        <v>41343</v>
      </c>
      <c r="BC88" s="60">
        <f t="shared" si="49"/>
        <v>41770</v>
      </c>
      <c r="BD88" s="60">
        <f t="shared" si="50"/>
        <v>44011</v>
      </c>
      <c r="BE88" s="60">
        <f t="shared" si="51"/>
        <v>46455</v>
      </c>
      <c r="BF88" s="60">
        <f t="shared" si="52"/>
        <v>48495</v>
      </c>
      <c r="BG88" s="60">
        <f t="shared" si="53"/>
        <v>53635</v>
      </c>
      <c r="BH88" s="60">
        <f t="shared" si="54"/>
        <v>47599</v>
      </c>
      <c r="BI88" s="60">
        <f t="shared" si="55"/>
        <v>50081</v>
      </c>
      <c r="BJ88" s="60">
        <f t="shared" si="56"/>
        <v>48769</v>
      </c>
      <c r="BK88" s="60" t="str">
        <f t="shared" si="57"/>
        <v>NA</v>
      </c>
    </row>
    <row r="89" spans="1:63">
      <c r="A89" s="56" t="s">
        <v>262</v>
      </c>
      <c r="B89" s="56">
        <v>4060631</v>
      </c>
      <c r="C89" s="56" t="s">
        <v>432</v>
      </c>
      <c r="D89" s="56" t="s">
        <v>433</v>
      </c>
      <c r="E89" s="56" t="s">
        <v>246</v>
      </c>
      <c r="F89" s="58" t="s">
        <v>434</v>
      </c>
      <c r="G89" s="58">
        <v>85198</v>
      </c>
      <c r="H89" s="58">
        <v>35870</v>
      </c>
      <c r="I89" s="58">
        <v>41490</v>
      </c>
      <c r="J89" s="58">
        <v>34603</v>
      </c>
      <c r="K89" s="58">
        <v>64269</v>
      </c>
      <c r="L89" s="58">
        <v>37160</v>
      </c>
      <c r="M89" s="58">
        <v>1118051</v>
      </c>
      <c r="N89" s="58">
        <v>970080</v>
      </c>
      <c r="O89" s="58">
        <v>980863</v>
      </c>
      <c r="P89" s="58">
        <v>966453</v>
      </c>
      <c r="Q89" s="58">
        <v>999200</v>
      </c>
      <c r="R89" s="58">
        <v>806563</v>
      </c>
      <c r="S89" s="58">
        <v>897717</v>
      </c>
      <c r="T89" s="58" t="s">
        <v>434</v>
      </c>
      <c r="U89" s="58">
        <v>627880</v>
      </c>
      <c r="V89" s="58">
        <v>692809</v>
      </c>
      <c r="W89" s="58">
        <v>695314</v>
      </c>
      <c r="X89" s="58">
        <v>698154</v>
      </c>
      <c r="Y89" s="58">
        <v>666885</v>
      </c>
      <c r="Z89" s="58">
        <v>692883</v>
      </c>
      <c r="AA89" s="58">
        <v>681069</v>
      </c>
      <c r="AB89" s="58">
        <v>651095</v>
      </c>
      <c r="AC89" s="58">
        <v>619763</v>
      </c>
      <c r="AD89" s="58">
        <v>609354</v>
      </c>
      <c r="AE89" s="58">
        <v>623863</v>
      </c>
      <c r="AF89" s="58">
        <v>631894</v>
      </c>
      <c r="AG89" s="58">
        <v>606576</v>
      </c>
      <c r="AH89" s="58" t="s">
        <v>436</v>
      </c>
      <c r="AI89" s="59">
        <f t="shared" si="30"/>
        <v>1.479974479702461</v>
      </c>
      <c r="AJ89" s="59">
        <f t="shared" si="31"/>
        <v>1.2764213618106834</v>
      </c>
      <c r="AK89" s="59">
        <f t="shared" si="32"/>
        <v>1.6016336920125092</v>
      </c>
      <c r="AL89" s="59">
        <f t="shared" si="33"/>
        <v>1.5860288108390197</v>
      </c>
      <c r="AM89" s="59">
        <f t="shared" si="34"/>
        <v>1.5826420744704024</v>
      </c>
      <c r="AN89" s="59">
        <f t="shared" si="35"/>
        <v>1.4899208256859597</v>
      </c>
      <c r="AO89" s="59">
        <f t="shared" si="36"/>
        <v>1.6416119365291917</v>
      </c>
      <c r="AP89" s="59">
        <f t="shared" si="37"/>
        <v>5.3630988204357737E-2</v>
      </c>
      <c r="AQ89" s="59">
        <f t="shared" si="38"/>
        <v>9.6371938190242701E-2</v>
      </c>
      <c r="AR89" s="59">
        <f t="shared" si="39"/>
        <v>4.9563563339893493E-2</v>
      </c>
      <c r="AS89" s="59">
        <f t="shared" si="40"/>
        <v>5.9670882507759086E-2</v>
      </c>
      <c r="AT89" s="59">
        <f t="shared" si="41"/>
        <v>5.1774731563822063E-2</v>
      </c>
      <c r="AU89" s="59">
        <f t="shared" si="42"/>
        <v>0.13569153341402815</v>
      </c>
      <c r="AV89" s="59" t="e">
        <f t="shared" si="43"/>
        <v>#VALUE!</v>
      </c>
      <c r="AX89" s="60">
        <f t="shared" si="44"/>
        <v>606576</v>
      </c>
      <c r="AY89" s="60">
        <f t="shared" si="45"/>
        <v>631894</v>
      </c>
      <c r="AZ89" s="60">
        <f t="shared" si="46"/>
        <v>623863</v>
      </c>
      <c r="BA89" s="60">
        <f t="shared" si="47"/>
        <v>609354</v>
      </c>
      <c r="BB89" s="60">
        <f t="shared" si="48"/>
        <v>619763</v>
      </c>
      <c r="BC89" s="60">
        <f t="shared" si="49"/>
        <v>651095</v>
      </c>
      <c r="BD89" s="60">
        <f t="shared" si="50"/>
        <v>681069</v>
      </c>
      <c r="BE89" s="60">
        <f t="shared" si="51"/>
        <v>692883</v>
      </c>
      <c r="BF89" s="60">
        <f t="shared" si="52"/>
        <v>666885</v>
      </c>
      <c r="BG89" s="60">
        <f t="shared" si="53"/>
        <v>698154</v>
      </c>
      <c r="BH89" s="60">
        <f t="shared" si="54"/>
        <v>695314</v>
      </c>
      <c r="BI89" s="60">
        <f t="shared" si="55"/>
        <v>692809</v>
      </c>
      <c r="BJ89" s="60">
        <f t="shared" si="56"/>
        <v>627880</v>
      </c>
      <c r="BK89" s="60" t="str">
        <f t="shared" si="57"/>
        <v>NA</v>
      </c>
    </row>
    <row r="90" spans="1:63">
      <c r="A90" s="56" t="s">
        <v>90</v>
      </c>
      <c r="B90" s="56">
        <v>4057002</v>
      </c>
      <c r="C90" s="56" t="s">
        <v>432</v>
      </c>
      <c r="D90" s="56" t="s">
        <v>433</v>
      </c>
      <c r="E90" s="56" t="s">
        <v>246</v>
      </c>
      <c r="F90" s="58">
        <v>1157469</v>
      </c>
      <c r="G90" s="58">
        <v>1253953</v>
      </c>
      <c r="H90" s="58">
        <v>1226910</v>
      </c>
      <c r="I90" s="58">
        <v>1153962</v>
      </c>
      <c r="J90" s="58">
        <v>1274302</v>
      </c>
      <c r="K90" s="58">
        <v>1353344</v>
      </c>
      <c r="L90" s="58">
        <v>1258845</v>
      </c>
      <c r="M90" s="58">
        <v>21014495</v>
      </c>
      <c r="N90" s="58">
        <v>17218467</v>
      </c>
      <c r="O90" s="58">
        <v>17461175</v>
      </c>
      <c r="P90" s="58">
        <v>16255252</v>
      </c>
      <c r="Q90" s="58">
        <v>16192391</v>
      </c>
      <c r="R90" s="58">
        <v>16761962</v>
      </c>
      <c r="S90" s="58">
        <v>20388732</v>
      </c>
      <c r="T90" s="58" t="s">
        <v>434</v>
      </c>
      <c r="U90" s="58">
        <v>14085316</v>
      </c>
      <c r="V90" s="58">
        <v>13734430</v>
      </c>
      <c r="W90" s="58">
        <v>13512504</v>
      </c>
      <c r="X90" s="58">
        <v>13948280</v>
      </c>
      <c r="Y90" s="58">
        <v>14543714</v>
      </c>
      <c r="Z90" s="58">
        <v>14541825</v>
      </c>
      <c r="AA90" s="58">
        <v>13939314</v>
      </c>
      <c r="AB90" s="58">
        <v>13288812</v>
      </c>
      <c r="AC90" s="58">
        <v>13239589</v>
      </c>
      <c r="AD90" s="58">
        <v>12980031</v>
      </c>
      <c r="AE90" s="58">
        <v>12894068</v>
      </c>
      <c r="AF90" s="58">
        <v>13031025</v>
      </c>
      <c r="AG90" s="58">
        <v>14598389</v>
      </c>
      <c r="AH90" s="58" t="s">
        <v>436</v>
      </c>
      <c r="AI90" s="59">
        <f t="shared" si="30"/>
        <v>1.3966426021391813</v>
      </c>
      <c r="AJ90" s="59">
        <f t="shared" si="31"/>
        <v>1.2863118595812686</v>
      </c>
      <c r="AK90" s="59">
        <f t="shared" si="32"/>
        <v>1.2558015825571882</v>
      </c>
      <c r="AL90" s="59">
        <f t="shared" si="33"/>
        <v>1.2523276716365315</v>
      </c>
      <c r="AM90" s="59">
        <f t="shared" si="34"/>
        <v>1.3188608045159105</v>
      </c>
      <c r="AN90" s="59">
        <f t="shared" si="35"/>
        <v>1.2957115353878135</v>
      </c>
      <c r="AO90" s="59">
        <f t="shared" si="36"/>
        <v>1.5075702434137002</v>
      </c>
      <c r="AP90" s="59">
        <f t="shared" si="37"/>
        <v>8.6567194970369951E-2</v>
      </c>
      <c r="AQ90" s="59">
        <f t="shared" si="38"/>
        <v>9.305353501863417E-2</v>
      </c>
      <c r="AR90" s="59">
        <f t="shared" si="39"/>
        <v>9.135907796516847E-2</v>
      </c>
      <c r="AS90" s="59">
        <f t="shared" si="40"/>
        <v>8.5399567689304665E-2</v>
      </c>
      <c r="AT90" s="59">
        <f t="shared" si="41"/>
        <v>8.9330973327615346E-2</v>
      </c>
      <c r="AU90" s="59">
        <f t="shared" si="42"/>
        <v>8.9025549728525791E-2</v>
      </c>
      <c r="AV90" s="59" t="e">
        <f t="shared" si="43"/>
        <v>#VALUE!</v>
      </c>
      <c r="AX90" s="60">
        <f t="shared" si="44"/>
        <v>14598389</v>
      </c>
      <c r="AY90" s="60">
        <f t="shared" si="45"/>
        <v>13031025</v>
      </c>
      <c r="AZ90" s="60">
        <f t="shared" si="46"/>
        <v>12894068</v>
      </c>
      <c r="BA90" s="60">
        <f t="shared" si="47"/>
        <v>12980031</v>
      </c>
      <c r="BB90" s="60">
        <f t="shared" si="48"/>
        <v>13239589</v>
      </c>
      <c r="BC90" s="60">
        <f t="shared" si="49"/>
        <v>13288812</v>
      </c>
      <c r="BD90" s="60">
        <f t="shared" si="50"/>
        <v>13939314</v>
      </c>
      <c r="BE90" s="60">
        <f t="shared" si="51"/>
        <v>14541825</v>
      </c>
      <c r="BF90" s="60">
        <f t="shared" si="52"/>
        <v>14543714</v>
      </c>
      <c r="BG90" s="60">
        <f t="shared" si="53"/>
        <v>13948280</v>
      </c>
      <c r="BH90" s="60">
        <f t="shared" si="54"/>
        <v>13512504</v>
      </c>
      <c r="BI90" s="60">
        <f t="shared" si="55"/>
        <v>13734430</v>
      </c>
      <c r="BJ90" s="60">
        <f t="shared" si="56"/>
        <v>14085316</v>
      </c>
      <c r="BK90" s="60" t="str">
        <f t="shared" si="57"/>
        <v>NA</v>
      </c>
    </row>
    <row r="91" spans="1:63">
      <c r="A91" s="56" t="s">
        <v>264</v>
      </c>
      <c r="B91" s="56">
        <v>4060674</v>
      </c>
      <c r="C91" s="56" t="s">
        <v>432</v>
      </c>
      <c r="D91" s="56" t="s">
        <v>433</v>
      </c>
      <c r="E91" s="56" t="s">
        <v>327</v>
      </c>
      <c r="F91" s="58" t="s">
        <v>434</v>
      </c>
      <c r="G91" s="58">
        <v>69159</v>
      </c>
      <c r="H91" s="58">
        <v>79084</v>
      </c>
      <c r="I91" s="58">
        <v>57720</v>
      </c>
      <c r="J91" s="58">
        <v>66081</v>
      </c>
      <c r="K91" s="58">
        <v>75335</v>
      </c>
      <c r="L91" s="58">
        <v>66115</v>
      </c>
      <c r="M91" s="58">
        <v>839741</v>
      </c>
      <c r="N91" s="58">
        <v>813958</v>
      </c>
      <c r="O91" s="58">
        <v>788180</v>
      </c>
      <c r="P91" s="58">
        <v>764653</v>
      </c>
      <c r="Q91" s="58">
        <v>751955</v>
      </c>
      <c r="R91" s="58">
        <v>724380</v>
      </c>
      <c r="S91" s="58">
        <v>713003</v>
      </c>
      <c r="T91" s="58" t="s">
        <v>434</v>
      </c>
      <c r="U91" s="58">
        <v>852814</v>
      </c>
      <c r="V91" s="58">
        <v>858776</v>
      </c>
      <c r="W91" s="58">
        <v>828622</v>
      </c>
      <c r="X91" s="58">
        <v>875142</v>
      </c>
      <c r="Y91" s="58">
        <v>837211</v>
      </c>
      <c r="Z91" s="58">
        <v>806566</v>
      </c>
      <c r="AA91" s="58">
        <v>775470</v>
      </c>
      <c r="AB91" s="58">
        <v>743363</v>
      </c>
      <c r="AC91" s="58">
        <v>724627</v>
      </c>
      <c r="AD91" s="58">
        <v>710179</v>
      </c>
      <c r="AE91" s="58">
        <v>694398</v>
      </c>
      <c r="AF91" s="58">
        <v>674105</v>
      </c>
      <c r="AG91" s="58">
        <v>669964</v>
      </c>
      <c r="AH91" s="58" t="s">
        <v>436</v>
      </c>
      <c r="AI91" s="59">
        <f t="shared" si="30"/>
        <v>1.0642407651754422</v>
      </c>
      <c r="AJ91" s="59">
        <f t="shared" si="31"/>
        <v>1.0745803695270024</v>
      </c>
      <c r="AK91" s="59">
        <f t="shared" si="32"/>
        <v>1.0828876235242613</v>
      </c>
      <c r="AL91" s="59">
        <f t="shared" si="33"/>
        <v>1.0767046054586238</v>
      </c>
      <c r="AM91" s="59">
        <f t="shared" si="34"/>
        <v>1.0877044327633389</v>
      </c>
      <c r="AN91" s="59">
        <f t="shared" si="35"/>
        <v>1.0949670618526883</v>
      </c>
      <c r="AO91" s="59">
        <f t="shared" si="36"/>
        <v>1.0828800598346808</v>
      </c>
      <c r="AP91" s="59">
        <f t="shared" si="37"/>
        <v>8.1970973237156047E-2</v>
      </c>
      <c r="AQ91" s="59">
        <f t="shared" si="38"/>
        <v>8.998328975610688E-2</v>
      </c>
      <c r="AR91" s="59">
        <f t="shared" si="39"/>
        <v>7.550888884318202E-2</v>
      </c>
      <c r="AS91" s="59">
        <f t="shared" si="40"/>
        <v>6.96578174366599E-2</v>
      </c>
      <c r="AT91" s="59">
        <f t="shared" si="41"/>
        <v>9.2089206032772222E-2</v>
      </c>
      <c r="AU91" s="59">
        <f t="shared" si="42"/>
        <v>8.1095057069888621E-2</v>
      </c>
      <c r="AV91" s="59" t="e">
        <f t="shared" si="43"/>
        <v>#VALUE!</v>
      </c>
      <c r="AX91" s="60">
        <f t="shared" si="44"/>
        <v>669964</v>
      </c>
      <c r="AY91" s="60">
        <f t="shared" si="45"/>
        <v>674105</v>
      </c>
      <c r="AZ91" s="60">
        <f t="shared" si="46"/>
        <v>694398</v>
      </c>
      <c r="BA91" s="60">
        <f t="shared" si="47"/>
        <v>710179</v>
      </c>
      <c r="BB91" s="60">
        <f t="shared" si="48"/>
        <v>724627</v>
      </c>
      <c r="BC91" s="60">
        <f t="shared" si="49"/>
        <v>743363</v>
      </c>
      <c r="BD91" s="60">
        <f t="shared" si="50"/>
        <v>775470</v>
      </c>
      <c r="BE91" s="60">
        <f t="shared" si="51"/>
        <v>806566</v>
      </c>
      <c r="BF91" s="60">
        <f t="shared" si="52"/>
        <v>837211</v>
      </c>
      <c r="BG91" s="60">
        <f t="shared" si="53"/>
        <v>875142</v>
      </c>
      <c r="BH91" s="60">
        <f t="shared" si="54"/>
        <v>828622</v>
      </c>
      <c r="BI91" s="60">
        <f t="shared" si="55"/>
        <v>858776</v>
      </c>
      <c r="BJ91" s="60">
        <f t="shared" si="56"/>
        <v>852814</v>
      </c>
      <c r="BK91" s="60" t="str">
        <f t="shared" si="57"/>
        <v>NA</v>
      </c>
    </row>
    <row r="92" spans="1:63" hidden="1">
      <c r="A92" s="56" t="s">
        <v>92</v>
      </c>
      <c r="B92" s="56">
        <v>4060685</v>
      </c>
      <c r="C92" s="56" t="s">
        <v>432</v>
      </c>
      <c r="D92" s="56" t="s">
        <v>433</v>
      </c>
      <c r="E92" s="56" t="s">
        <v>444</v>
      </c>
      <c r="F92" s="58" t="s">
        <v>434</v>
      </c>
      <c r="G92" s="58">
        <v>0</v>
      </c>
      <c r="H92" s="58">
        <v>0</v>
      </c>
      <c r="I92" s="58">
        <v>0</v>
      </c>
      <c r="J92" s="58">
        <v>0</v>
      </c>
      <c r="K92" s="58">
        <v>0</v>
      </c>
      <c r="L92" s="58">
        <v>0</v>
      </c>
      <c r="M92" s="58">
        <v>14091881</v>
      </c>
      <c r="N92" s="58">
        <v>14014127</v>
      </c>
      <c r="O92" s="58">
        <v>15226361</v>
      </c>
      <c r="P92" s="58">
        <v>13353104</v>
      </c>
      <c r="Q92" s="58">
        <v>13258445</v>
      </c>
      <c r="R92" s="58">
        <v>13337229</v>
      </c>
      <c r="S92" s="58">
        <v>13125726</v>
      </c>
      <c r="T92" s="58" t="s">
        <v>434</v>
      </c>
      <c r="U92" s="58" t="s">
        <v>434</v>
      </c>
      <c r="V92" s="58" t="s">
        <v>434</v>
      </c>
      <c r="W92" s="58" t="s">
        <v>434</v>
      </c>
      <c r="X92" s="58" t="s">
        <v>434</v>
      </c>
      <c r="Y92" s="58" t="s">
        <v>434</v>
      </c>
      <c r="Z92" s="58" t="s">
        <v>434</v>
      </c>
      <c r="AA92" s="58" t="s">
        <v>434</v>
      </c>
      <c r="AB92" s="58" t="s">
        <v>434</v>
      </c>
      <c r="AC92" s="58" t="s">
        <v>434</v>
      </c>
      <c r="AD92" s="58" t="s">
        <v>434</v>
      </c>
      <c r="AE92" s="58" t="s">
        <v>434</v>
      </c>
      <c r="AF92" s="58" t="s">
        <v>434</v>
      </c>
      <c r="AG92" s="58" t="s">
        <v>434</v>
      </c>
      <c r="AH92" s="58"/>
      <c r="AI92" s="59" t="e">
        <f t="shared" si="30"/>
        <v>#VALUE!</v>
      </c>
      <c r="AJ92" s="59" t="e">
        <f t="shared" si="31"/>
        <v>#VALUE!</v>
      </c>
      <c r="AK92" s="59" t="e">
        <f t="shared" si="32"/>
        <v>#VALUE!</v>
      </c>
      <c r="AL92" s="59" t="e">
        <f t="shared" si="33"/>
        <v>#VALUE!</v>
      </c>
      <c r="AM92" s="59" t="e">
        <f t="shared" si="34"/>
        <v>#VALUE!</v>
      </c>
      <c r="AN92" s="59" t="e">
        <f t="shared" si="35"/>
        <v>#VALUE!</v>
      </c>
      <c r="AO92" s="59" t="e">
        <f t="shared" si="36"/>
        <v>#VALUE!</v>
      </c>
      <c r="AP92" s="59" t="e">
        <f t="shared" si="37"/>
        <v>#VALUE!</v>
      </c>
      <c r="AQ92" s="59" t="e">
        <f t="shared" si="38"/>
        <v>#VALUE!</v>
      </c>
      <c r="AR92" s="59" t="e">
        <f t="shared" si="39"/>
        <v>#VALUE!</v>
      </c>
      <c r="AS92" s="59" t="e">
        <f t="shared" si="40"/>
        <v>#VALUE!</v>
      </c>
      <c r="AT92" s="59" t="e">
        <f t="shared" si="41"/>
        <v>#VALUE!</v>
      </c>
      <c r="AU92" s="59" t="e">
        <f t="shared" si="42"/>
        <v>#VALUE!</v>
      </c>
      <c r="AV92" s="59" t="e">
        <f t="shared" si="43"/>
        <v>#VALUE!</v>
      </c>
      <c r="AX92" s="60" t="str">
        <f t="shared" si="44"/>
        <v>NA</v>
      </c>
      <c r="AY92" s="60" t="str">
        <f t="shared" si="45"/>
        <v>NA</v>
      </c>
      <c r="AZ92" s="60" t="str">
        <f t="shared" si="46"/>
        <v>NA</v>
      </c>
      <c r="BA92" s="60" t="str">
        <f t="shared" si="47"/>
        <v>NA</v>
      </c>
      <c r="BB92" s="60" t="str">
        <f t="shared" si="48"/>
        <v>NA</v>
      </c>
      <c r="BC92" s="60" t="str">
        <f t="shared" si="49"/>
        <v>NA</v>
      </c>
      <c r="BD92" s="60" t="str">
        <f t="shared" si="50"/>
        <v>NA</v>
      </c>
      <c r="BE92" s="60" t="str">
        <f t="shared" si="51"/>
        <v>NA</v>
      </c>
      <c r="BF92" s="60" t="str">
        <f t="shared" si="52"/>
        <v>NA</v>
      </c>
      <c r="BG92" s="60" t="str">
        <f t="shared" si="53"/>
        <v>NA</v>
      </c>
      <c r="BH92" s="60" t="str">
        <f t="shared" si="54"/>
        <v>NA</v>
      </c>
      <c r="BI92" s="60" t="str">
        <f t="shared" si="55"/>
        <v>NA</v>
      </c>
      <c r="BJ92" s="60" t="str">
        <f t="shared" si="56"/>
        <v>NA</v>
      </c>
      <c r="BK92" s="60" t="str">
        <f t="shared" si="57"/>
        <v>NA</v>
      </c>
    </row>
    <row r="93" spans="1:63" hidden="1">
      <c r="A93" s="56" t="s">
        <v>505</v>
      </c>
      <c r="B93" s="56">
        <v>4060822</v>
      </c>
      <c r="C93" s="56" t="s">
        <v>432</v>
      </c>
      <c r="D93" s="56" t="s">
        <v>433</v>
      </c>
      <c r="E93" s="56" t="s">
        <v>444</v>
      </c>
      <c r="F93" s="58" t="s">
        <v>434</v>
      </c>
      <c r="G93" s="58" t="s">
        <v>434</v>
      </c>
      <c r="H93" s="58">
        <v>0</v>
      </c>
      <c r="I93" s="58">
        <v>0</v>
      </c>
      <c r="J93" s="58">
        <v>0</v>
      </c>
      <c r="K93" s="58">
        <v>0</v>
      </c>
      <c r="L93" s="58">
        <v>0</v>
      </c>
      <c r="M93" s="58">
        <v>1957</v>
      </c>
      <c r="N93" s="58">
        <v>1885</v>
      </c>
      <c r="O93" s="58">
        <v>2122</v>
      </c>
      <c r="P93" s="58" t="s">
        <v>434</v>
      </c>
      <c r="Q93" s="58" t="s">
        <v>434</v>
      </c>
      <c r="R93" s="58" t="s">
        <v>434</v>
      </c>
      <c r="S93" s="58" t="s">
        <v>434</v>
      </c>
      <c r="T93" s="58" t="s">
        <v>434</v>
      </c>
      <c r="U93" s="58">
        <v>2022</v>
      </c>
      <c r="V93" s="58">
        <v>1991</v>
      </c>
      <c r="W93" s="58">
        <v>1883</v>
      </c>
      <c r="X93" s="58">
        <v>1921</v>
      </c>
      <c r="Y93" s="58">
        <v>1868</v>
      </c>
      <c r="Z93" s="58">
        <v>1833</v>
      </c>
      <c r="AA93" s="58">
        <v>1939</v>
      </c>
      <c r="AB93" s="58">
        <v>1863</v>
      </c>
      <c r="AC93" s="58" t="s">
        <v>434</v>
      </c>
      <c r="AD93" s="58" t="s">
        <v>434</v>
      </c>
      <c r="AE93" s="58" t="s">
        <v>434</v>
      </c>
      <c r="AF93" s="58" t="s">
        <v>434</v>
      </c>
      <c r="AG93" s="58" t="s">
        <v>434</v>
      </c>
      <c r="AH93" s="58"/>
      <c r="AI93" s="59" t="e">
        <f t="shared" si="30"/>
        <v>#VALUE!</v>
      </c>
      <c r="AJ93" s="59" t="e">
        <f t="shared" si="31"/>
        <v>#VALUE!</v>
      </c>
      <c r="AK93" s="59" t="e">
        <f t="shared" si="32"/>
        <v>#VALUE!</v>
      </c>
      <c r="AL93" s="59" t="e">
        <f t="shared" si="33"/>
        <v>#VALUE!</v>
      </c>
      <c r="AM93" s="59" t="e">
        <f t="shared" si="34"/>
        <v>#VALUE!</v>
      </c>
      <c r="AN93" s="59">
        <f t="shared" si="35"/>
        <v>1.011808910359635</v>
      </c>
      <c r="AO93" s="59">
        <f t="shared" si="36"/>
        <v>1.0092831356369263</v>
      </c>
      <c r="AP93" s="59">
        <f t="shared" si="37"/>
        <v>0</v>
      </c>
      <c r="AQ93" s="59">
        <f t="shared" si="38"/>
        <v>0</v>
      </c>
      <c r="AR93" s="59">
        <f t="shared" si="39"/>
        <v>0</v>
      </c>
      <c r="AS93" s="59">
        <f t="shared" si="40"/>
        <v>0</v>
      </c>
      <c r="AT93" s="59">
        <f t="shared" si="41"/>
        <v>0</v>
      </c>
      <c r="AU93" s="59" t="e">
        <f t="shared" si="42"/>
        <v>#VALUE!</v>
      </c>
      <c r="AV93" s="59" t="e">
        <f t="shared" si="43"/>
        <v>#VALUE!</v>
      </c>
      <c r="AX93" s="60" t="str">
        <f t="shared" si="44"/>
        <v>NA</v>
      </c>
      <c r="AY93" s="60" t="str">
        <f t="shared" si="45"/>
        <v>NA</v>
      </c>
      <c r="AZ93" s="60" t="str">
        <f t="shared" si="46"/>
        <v>NA</v>
      </c>
      <c r="BA93" s="60" t="str">
        <f t="shared" si="47"/>
        <v>NA</v>
      </c>
      <c r="BB93" s="60" t="str">
        <f t="shared" si="48"/>
        <v>NA</v>
      </c>
      <c r="BC93" s="60">
        <f t="shared" si="49"/>
        <v>1863</v>
      </c>
      <c r="BD93" s="60">
        <f t="shared" si="50"/>
        <v>1939</v>
      </c>
      <c r="BE93" s="60">
        <f t="shared" si="51"/>
        <v>1833</v>
      </c>
      <c r="BF93" s="60">
        <f t="shared" si="52"/>
        <v>1868</v>
      </c>
      <c r="BG93" s="60">
        <f t="shared" si="53"/>
        <v>1921</v>
      </c>
      <c r="BH93" s="60">
        <f t="shared" si="54"/>
        <v>1883</v>
      </c>
      <c r="BI93" s="60">
        <f t="shared" si="55"/>
        <v>1991</v>
      </c>
      <c r="BJ93" s="60">
        <f t="shared" si="56"/>
        <v>2022</v>
      </c>
      <c r="BK93" s="60" t="str">
        <f t="shared" si="57"/>
        <v>NA</v>
      </c>
    </row>
    <row r="94" spans="1:63" hidden="1">
      <c r="A94" s="56" t="s">
        <v>506</v>
      </c>
      <c r="B94" s="56">
        <v>4060844</v>
      </c>
      <c r="C94" s="56" t="s">
        <v>432</v>
      </c>
      <c r="D94" s="56" t="s">
        <v>433</v>
      </c>
      <c r="E94" s="56" t="s">
        <v>444</v>
      </c>
      <c r="F94" s="58" t="s">
        <v>434</v>
      </c>
      <c r="G94" s="58">
        <v>6049</v>
      </c>
      <c r="H94" s="58">
        <v>4117</v>
      </c>
      <c r="I94" s="58">
        <v>4098</v>
      </c>
      <c r="J94" s="58">
        <v>3852</v>
      </c>
      <c r="K94" s="58">
        <v>6614</v>
      </c>
      <c r="L94" s="58">
        <v>6447</v>
      </c>
      <c r="M94" s="58">
        <v>124682</v>
      </c>
      <c r="N94" s="58">
        <v>113884</v>
      </c>
      <c r="O94" s="58">
        <v>109611</v>
      </c>
      <c r="P94" s="58" t="s">
        <v>434</v>
      </c>
      <c r="Q94" s="58" t="s">
        <v>434</v>
      </c>
      <c r="R94" s="58" t="s">
        <v>434</v>
      </c>
      <c r="S94" s="58" t="s">
        <v>434</v>
      </c>
      <c r="T94" s="58" t="s">
        <v>434</v>
      </c>
      <c r="U94" s="58">
        <v>136008</v>
      </c>
      <c r="V94" s="58">
        <v>133466</v>
      </c>
      <c r="W94" s="58">
        <v>130837</v>
      </c>
      <c r="X94" s="58">
        <v>128344</v>
      </c>
      <c r="Y94" s="58">
        <v>126148</v>
      </c>
      <c r="Z94" s="58">
        <v>126416</v>
      </c>
      <c r="AA94" s="58">
        <v>118509</v>
      </c>
      <c r="AB94" s="58">
        <v>109303</v>
      </c>
      <c r="AC94" s="58" t="s">
        <v>434</v>
      </c>
      <c r="AD94" s="58" t="s">
        <v>434</v>
      </c>
      <c r="AE94" s="58" t="s">
        <v>434</v>
      </c>
      <c r="AF94" s="58" t="s">
        <v>434</v>
      </c>
      <c r="AG94" s="58" t="s">
        <v>434</v>
      </c>
      <c r="AH94" s="58"/>
      <c r="AI94" s="59" t="e">
        <f t="shared" si="30"/>
        <v>#VALUE!</v>
      </c>
      <c r="AJ94" s="59" t="e">
        <f t="shared" si="31"/>
        <v>#VALUE!</v>
      </c>
      <c r="AK94" s="59" t="e">
        <f t="shared" si="32"/>
        <v>#VALUE!</v>
      </c>
      <c r="AL94" s="59" t="e">
        <f t="shared" si="33"/>
        <v>#VALUE!</v>
      </c>
      <c r="AM94" s="59" t="e">
        <f t="shared" si="34"/>
        <v>#VALUE!</v>
      </c>
      <c r="AN94" s="59">
        <f t="shared" si="35"/>
        <v>1.0419110179958464</v>
      </c>
      <c r="AO94" s="59">
        <f t="shared" si="36"/>
        <v>1.0520888708874432</v>
      </c>
      <c r="AP94" s="59">
        <f t="shared" si="37"/>
        <v>5.0998291355524618E-2</v>
      </c>
      <c r="AQ94" s="59">
        <f t="shared" si="38"/>
        <v>5.2430478485588357E-2</v>
      </c>
      <c r="AR94" s="59">
        <f t="shared" si="39"/>
        <v>3.0013089821105777E-2</v>
      </c>
      <c r="AS94" s="59">
        <f t="shared" si="40"/>
        <v>3.1321415196007243E-2</v>
      </c>
      <c r="AT94" s="59">
        <f t="shared" si="41"/>
        <v>3.0846807426610522E-2</v>
      </c>
      <c r="AU94" s="59">
        <f t="shared" si="42"/>
        <v>4.4475324980883475E-2</v>
      </c>
      <c r="AV94" s="59" t="e">
        <f t="shared" si="43"/>
        <v>#VALUE!</v>
      </c>
      <c r="AX94" s="60" t="str">
        <f t="shared" si="44"/>
        <v>NA</v>
      </c>
      <c r="AY94" s="60" t="str">
        <f t="shared" si="45"/>
        <v>NA</v>
      </c>
      <c r="AZ94" s="60" t="str">
        <f t="shared" si="46"/>
        <v>NA</v>
      </c>
      <c r="BA94" s="60" t="str">
        <f t="shared" si="47"/>
        <v>NA</v>
      </c>
      <c r="BB94" s="60" t="str">
        <f t="shared" si="48"/>
        <v>NA</v>
      </c>
      <c r="BC94" s="60">
        <f t="shared" si="49"/>
        <v>109303</v>
      </c>
      <c r="BD94" s="60">
        <f t="shared" si="50"/>
        <v>118509</v>
      </c>
      <c r="BE94" s="60">
        <f t="shared" si="51"/>
        <v>126416</v>
      </c>
      <c r="BF94" s="60">
        <f t="shared" si="52"/>
        <v>126148</v>
      </c>
      <c r="BG94" s="60">
        <f t="shared" si="53"/>
        <v>128344</v>
      </c>
      <c r="BH94" s="60">
        <f t="shared" si="54"/>
        <v>130837</v>
      </c>
      <c r="BI94" s="60">
        <f t="shared" si="55"/>
        <v>133466</v>
      </c>
      <c r="BJ94" s="60">
        <f t="shared" si="56"/>
        <v>136008</v>
      </c>
      <c r="BK94" s="60" t="str">
        <f t="shared" si="57"/>
        <v>NA</v>
      </c>
    </row>
    <row r="95" spans="1:63">
      <c r="A95" s="56" t="s">
        <v>507</v>
      </c>
      <c r="B95" s="56">
        <v>4060924</v>
      </c>
      <c r="C95" s="56" t="s">
        <v>432</v>
      </c>
      <c r="D95" s="56" t="s">
        <v>433</v>
      </c>
      <c r="E95" s="56" t="s">
        <v>246</v>
      </c>
      <c r="F95" s="58" t="s">
        <v>434</v>
      </c>
      <c r="G95" s="58">
        <v>29783</v>
      </c>
      <c r="H95" s="58">
        <v>19243</v>
      </c>
      <c r="I95" s="58">
        <v>24112</v>
      </c>
      <c r="J95" s="58">
        <v>24253</v>
      </c>
      <c r="K95" s="58">
        <v>30037</v>
      </c>
      <c r="L95" s="58">
        <v>25413</v>
      </c>
      <c r="M95" s="58">
        <v>416969</v>
      </c>
      <c r="N95" s="58">
        <v>388789</v>
      </c>
      <c r="O95" s="58">
        <v>355116</v>
      </c>
      <c r="P95" s="58">
        <v>333328</v>
      </c>
      <c r="Q95" s="58">
        <v>316321</v>
      </c>
      <c r="R95" s="58">
        <v>303485</v>
      </c>
      <c r="S95" s="58">
        <v>302333</v>
      </c>
      <c r="T95" s="58" t="s">
        <v>434</v>
      </c>
      <c r="U95" s="58">
        <v>412618</v>
      </c>
      <c r="V95" s="58">
        <v>427575</v>
      </c>
      <c r="W95" s="58">
        <v>403874</v>
      </c>
      <c r="X95" s="58">
        <v>422371</v>
      </c>
      <c r="Y95" s="58">
        <v>407708</v>
      </c>
      <c r="Z95" s="58">
        <v>405234</v>
      </c>
      <c r="AA95" s="58">
        <v>390792</v>
      </c>
      <c r="AB95" s="58">
        <v>361493</v>
      </c>
      <c r="AC95" s="58">
        <v>334418</v>
      </c>
      <c r="AD95" s="58">
        <v>312631</v>
      </c>
      <c r="AE95" s="58">
        <v>290901</v>
      </c>
      <c r="AF95" s="58">
        <v>281735</v>
      </c>
      <c r="AG95" s="58">
        <v>279011</v>
      </c>
      <c r="AH95" s="58" t="s">
        <v>436</v>
      </c>
      <c r="AI95" s="59">
        <f t="shared" si="30"/>
        <v>1.0835881022612013</v>
      </c>
      <c r="AJ95" s="59">
        <f t="shared" si="31"/>
        <v>1.0772002058672157</v>
      </c>
      <c r="AK95" s="59">
        <f t="shared" si="32"/>
        <v>1.0873836803586099</v>
      </c>
      <c r="AL95" s="59">
        <f t="shared" si="33"/>
        <v>1.0662026478500213</v>
      </c>
      <c r="AM95" s="59">
        <f t="shared" si="34"/>
        <v>1.0618926014748009</v>
      </c>
      <c r="AN95" s="59">
        <f t="shared" si="35"/>
        <v>1.0755090693319096</v>
      </c>
      <c r="AO95" s="59">
        <f t="shared" si="36"/>
        <v>1.0669844827939159</v>
      </c>
      <c r="AP95" s="59">
        <f t="shared" si="37"/>
        <v>6.2711914597491814E-2</v>
      </c>
      <c r="AQ95" s="59">
        <f t="shared" si="38"/>
        <v>7.3672824668635395E-2</v>
      </c>
      <c r="AR95" s="59">
        <f t="shared" si="39"/>
        <v>5.7421082413328564E-2</v>
      </c>
      <c r="AS95" s="59">
        <f t="shared" si="40"/>
        <v>5.9701788181462538E-2</v>
      </c>
      <c r="AT95" s="59">
        <f t="shared" si="41"/>
        <v>4.5004969888323684E-2</v>
      </c>
      <c r="AU95" s="59">
        <f t="shared" si="42"/>
        <v>7.218056410529837E-2</v>
      </c>
      <c r="AV95" s="59" t="e">
        <f t="shared" si="43"/>
        <v>#VALUE!</v>
      </c>
      <c r="AX95" s="60">
        <f t="shared" si="44"/>
        <v>279011</v>
      </c>
      <c r="AY95" s="60">
        <f t="shared" si="45"/>
        <v>281735</v>
      </c>
      <c r="AZ95" s="60">
        <f t="shared" si="46"/>
        <v>290901</v>
      </c>
      <c r="BA95" s="60">
        <f t="shared" si="47"/>
        <v>312631</v>
      </c>
      <c r="BB95" s="60">
        <f t="shared" si="48"/>
        <v>334418</v>
      </c>
      <c r="BC95" s="60">
        <f t="shared" si="49"/>
        <v>361493</v>
      </c>
      <c r="BD95" s="60">
        <f t="shared" si="50"/>
        <v>390792</v>
      </c>
      <c r="BE95" s="60">
        <f t="shared" si="51"/>
        <v>405234</v>
      </c>
      <c r="BF95" s="60">
        <f t="shared" si="52"/>
        <v>407708</v>
      </c>
      <c r="BG95" s="60">
        <f t="shared" si="53"/>
        <v>422371</v>
      </c>
      <c r="BH95" s="60">
        <f t="shared" si="54"/>
        <v>403874</v>
      </c>
      <c r="BI95" s="60">
        <f t="shared" si="55"/>
        <v>427575</v>
      </c>
      <c r="BJ95" s="60">
        <f t="shared" si="56"/>
        <v>412618</v>
      </c>
      <c r="BK95" s="60" t="str">
        <f t="shared" si="57"/>
        <v>NA</v>
      </c>
    </row>
    <row r="96" spans="1:63">
      <c r="A96" s="56" t="s">
        <v>342</v>
      </c>
      <c r="B96" s="56">
        <v>4060992</v>
      </c>
      <c r="C96" s="56" t="s">
        <v>432</v>
      </c>
      <c r="D96" s="56" t="s">
        <v>433</v>
      </c>
      <c r="E96" s="56" t="s">
        <v>327</v>
      </c>
      <c r="F96" s="58" t="s">
        <v>434</v>
      </c>
      <c r="G96" s="58">
        <v>8449</v>
      </c>
      <c r="H96" s="58">
        <v>12756</v>
      </c>
      <c r="I96" s="58">
        <v>8980</v>
      </c>
      <c r="J96" s="58">
        <v>9829</v>
      </c>
      <c r="K96" s="58">
        <v>12552</v>
      </c>
      <c r="L96" s="58">
        <v>13613</v>
      </c>
      <c r="M96" s="58">
        <v>284007</v>
      </c>
      <c r="N96" s="58">
        <v>290406</v>
      </c>
      <c r="O96" s="58">
        <v>284406</v>
      </c>
      <c r="P96" s="58" t="s">
        <v>434</v>
      </c>
      <c r="Q96" s="58" t="s">
        <v>434</v>
      </c>
      <c r="R96" s="58" t="s">
        <v>434</v>
      </c>
      <c r="S96" s="58" t="s">
        <v>434</v>
      </c>
      <c r="T96" s="58" t="s">
        <v>434</v>
      </c>
      <c r="U96" s="58">
        <v>264309</v>
      </c>
      <c r="V96" s="58">
        <v>268787</v>
      </c>
      <c r="W96" s="58">
        <v>266704</v>
      </c>
      <c r="X96" s="58">
        <v>278467</v>
      </c>
      <c r="Y96" s="58">
        <v>281291</v>
      </c>
      <c r="Z96" s="58">
        <v>275252</v>
      </c>
      <c r="AA96" s="58">
        <v>271852</v>
      </c>
      <c r="AB96" s="58">
        <v>277123</v>
      </c>
      <c r="AC96" s="58" t="s">
        <v>434</v>
      </c>
      <c r="AD96" s="58" t="s">
        <v>434</v>
      </c>
      <c r="AE96" s="58" t="s">
        <v>434</v>
      </c>
      <c r="AF96" s="58" t="s">
        <v>434</v>
      </c>
      <c r="AG96" s="58" t="s">
        <v>434</v>
      </c>
      <c r="AH96" s="58" t="s">
        <v>436</v>
      </c>
      <c r="AI96" s="59" t="e">
        <f t="shared" si="30"/>
        <v>#VALUE!</v>
      </c>
      <c r="AJ96" s="59" t="e">
        <f t="shared" si="31"/>
        <v>#VALUE!</v>
      </c>
      <c r="AK96" s="59" t="e">
        <f t="shared" si="32"/>
        <v>#VALUE!</v>
      </c>
      <c r="AL96" s="59" t="e">
        <f t="shared" si="33"/>
        <v>#VALUE!</v>
      </c>
      <c r="AM96" s="59" t="e">
        <f t="shared" si="34"/>
        <v>#VALUE!</v>
      </c>
      <c r="AN96" s="59">
        <f t="shared" si="35"/>
        <v>1.047931784803138</v>
      </c>
      <c r="AO96" s="59">
        <f t="shared" si="36"/>
        <v>1.0447118284949164</v>
      </c>
      <c r="AP96" s="59">
        <f t="shared" si="37"/>
        <v>4.9456498045427462E-2</v>
      </c>
      <c r="AQ96" s="59">
        <f t="shared" si="38"/>
        <v>4.462282831658318E-2</v>
      </c>
      <c r="AR96" s="59">
        <f t="shared" si="39"/>
        <v>3.5296821526428622E-2</v>
      </c>
      <c r="AS96" s="59">
        <f t="shared" si="40"/>
        <v>3.3670286159937605E-2</v>
      </c>
      <c r="AT96" s="59">
        <f t="shared" si="41"/>
        <v>4.7457652341817126E-2</v>
      </c>
      <c r="AU96" s="59">
        <f t="shared" si="42"/>
        <v>3.1966372692568169E-2</v>
      </c>
      <c r="AV96" s="59" t="e">
        <f t="shared" si="43"/>
        <v>#VALUE!</v>
      </c>
      <c r="AX96" s="60" t="str">
        <f t="shared" si="44"/>
        <v>NA</v>
      </c>
      <c r="AY96" s="60" t="str">
        <f t="shared" si="45"/>
        <v>NA</v>
      </c>
      <c r="AZ96" s="60" t="str">
        <f t="shared" si="46"/>
        <v>NA</v>
      </c>
      <c r="BA96" s="60" t="str">
        <f t="shared" si="47"/>
        <v>NA</v>
      </c>
      <c r="BB96" s="60" t="str">
        <f t="shared" si="48"/>
        <v>NA</v>
      </c>
      <c r="BC96" s="60">
        <f t="shared" si="49"/>
        <v>277123</v>
      </c>
      <c r="BD96" s="60">
        <f t="shared" si="50"/>
        <v>271852</v>
      </c>
      <c r="BE96" s="60">
        <f t="shared" si="51"/>
        <v>275252</v>
      </c>
      <c r="BF96" s="60">
        <f t="shared" si="52"/>
        <v>281291</v>
      </c>
      <c r="BG96" s="60">
        <f t="shared" si="53"/>
        <v>278467</v>
      </c>
      <c r="BH96" s="60">
        <f t="shared" si="54"/>
        <v>266704</v>
      </c>
      <c r="BI96" s="60">
        <f t="shared" si="55"/>
        <v>268787</v>
      </c>
      <c r="BJ96" s="60">
        <f t="shared" si="56"/>
        <v>264309</v>
      </c>
      <c r="BK96" s="60" t="str">
        <f t="shared" si="57"/>
        <v>NA</v>
      </c>
    </row>
    <row r="97" spans="1:63">
      <c r="A97" s="56" t="s">
        <v>315</v>
      </c>
      <c r="B97" s="56">
        <v>4061008</v>
      </c>
      <c r="C97" s="56" t="s">
        <v>432</v>
      </c>
      <c r="D97" s="56" t="s">
        <v>433</v>
      </c>
      <c r="E97" s="56" t="s">
        <v>292</v>
      </c>
      <c r="F97" s="58" t="s">
        <v>434</v>
      </c>
      <c r="G97" s="58">
        <v>14293</v>
      </c>
      <c r="H97" s="58">
        <v>14626</v>
      </c>
      <c r="I97" s="58">
        <v>14546</v>
      </c>
      <c r="J97" s="58">
        <v>15696</v>
      </c>
      <c r="K97" s="58">
        <v>15665</v>
      </c>
      <c r="L97" s="58">
        <v>14161</v>
      </c>
      <c r="M97" s="58">
        <v>242240</v>
      </c>
      <c r="N97" s="58">
        <v>234342</v>
      </c>
      <c r="O97" s="58">
        <v>224372</v>
      </c>
      <c r="P97" s="58">
        <v>223452</v>
      </c>
      <c r="Q97" s="58">
        <v>227652</v>
      </c>
      <c r="R97" s="58">
        <v>230591</v>
      </c>
      <c r="S97" s="58">
        <v>242783</v>
      </c>
      <c r="T97" s="58" t="s">
        <v>434</v>
      </c>
      <c r="U97" s="58">
        <v>227694</v>
      </c>
      <c r="V97" s="58">
        <v>235525</v>
      </c>
      <c r="W97" s="58">
        <v>227464</v>
      </c>
      <c r="X97" s="58">
        <v>241241</v>
      </c>
      <c r="Y97" s="58">
        <v>243899</v>
      </c>
      <c r="Z97" s="58">
        <v>235416</v>
      </c>
      <c r="AA97" s="58">
        <v>227835</v>
      </c>
      <c r="AB97" s="58">
        <v>217540</v>
      </c>
      <c r="AC97" s="58">
        <v>208407</v>
      </c>
      <c r="AD97" s="58" t="s">
        <v>434</v>
      </c>
      <c r="AE97" s="58" t="s">
        <v>434</v>
      </c>
      <c r="AF97" s="58" t="s">
        <v>434</v>
      </c>
      <c r="AG97" s="58" t="s">
        <v>434</v>
      </c>
      <c r="AH97" s="58" t="s">
        <v>436</v>
      </c>
      <c r="AI97" s="59" t="e">
        <f t="shared" si="30"/>
        <v>#VALUE!</v>
      </c>
      <c r="AJ97" s="59" t="e">
        <f t="shared" si="31"/>
        <v>#VALUE!</v>
      </c>
      <c r="AK97" s="59" t="e">
        <f t="shared" si="32"/>
        <v>#VALUE!</v>
      </c>
      <c r="AL97" s="59" t="e">
        <f t="shared" si="33"/>
        <v>#VALUE!</v>
      </c>
      <c r="AM97" s="59">
        <f t="shared" si="34"/>
        <v>1.0766049125029389</v>
      </c>
      <c r="AN97" s="59">
        <f t="shared" si="35"/>
        <v>1.0772363703226993</v>
      </c>
      <c r="AO97" s="59">
        <f t="shared" si="36"/>
        <v>1.0632255799152897</v>
      </c>
      <c r="AP97" s="59">
        <f t="shared" si="37"/>
        <v>6.0153090699017905E-2</v>
      </c>
      <c r="AQ97" s="59">
        <f t="shared" si="38"/>
        <v>6.4227405606419055E-2</v>
      </c>
      <c r="AR97" s="59">
        <f t="shared" si="39"/>
        <v>6.5063567138255937E-2</v>
      </c>
      <c r="AS97" s="59">
        <f t="shared" si="40"/>
        <v>6.3948580874336164E-2</v>
      </c>
      <c r="AT97" s="59">
        <f t="shared" si="41"/>
        <v>6.2099564802038001E-2</v>
      </c>
      <c r="AU97" s="59">
        <f t="shared" si="42"/>
        <v>6.2772844255887292E-2</v>
      </c>
      <c r="AV97" s="59" t="e">
        <f t="shared" si="43"/>
        <v>#VALUE!</v>
      </c>
      <c r="AX97" s="60" t="str">
        <f t="shared" si="44"/>
        <v>NA</v>
      </c>
      <c r="AY97" s="60" t="str">
        <f t="shared" si="45"/>
        <v>NA</v>
      </c>
      <c r="AZ97" s="60" t="str">
        <f t="shared" si="46"/>
        <v>NA</v>
      </c>
      <c r="BA97" s="60" t="str">
        <f t="shared" si="47"/>
        <v>NA</v>
      </c>
      <c r="BB97" s="60">
        <f t="shared" si="48"/>
        <v>208407</v>
      </c>
      <c r="BC97" s="60">
        <f t="shared" si="49"/>
        <v>217540</v>
      </c>
      <c r="BD97" s="60">
        <f t="shared" si="50"/>
        <v>227835</v>
      </c>
      <c r="BE97" s="60">
        <f t="shared" si="51"/>
        <v>235416</v>
      </c>
      <c r="BF97" s="60">
        <f t="shared" si="52"/>
        <v>243899</v>
      </c>
      <c r="BG97" s="60">
        <f t="shared" si="53"/>
        <v>241241</v>
      </c>
      <c r="BH97" s="60">
        <f t="shared" si="54"/>
        <v>227464</v>
      </c>
      <c r="BI97" s="60">
        <f t="shared" si="55"/>
        <v>235525</v>
      </c>
      <c r="BJ97" s="60">
        <f t="shared" si="56"/>
        <v>227694</v>
      </c>
      <c r="BK97" s="60" t="str">
        <f t="shared" si="57"/>
        <v>NA</v>
      </c>
    </row>
    <row r="98" spans="1:63" hidden="1">
      <c r="A98" s="56" t="s">
        <v>508</v>
      </c>
      <c r="B98" s="56">
        <v>4061053</v>
      </c>
      <c r="C98" s="56" t="s">
        <v>432</v>
      </c>
      <c r="D98" s="56" t="s">
        <v>433</v>
      </c>
      <c r="E98" s="56" t="s">
        <v>444</v>
      </c>
      <c r="F98" s="58" t="s">
        <v>434</v>
      </c>
      <c r="G98" s="58">
        <v>11658</v>
      </c>
      <c r="H98" s="58">
        <v>8638</v>
      </c>
      <c r="I98" s="58">
        <v>13158</v>
      </c>
      <c r="J98" s="58">
        <v>8942</v>
      </c>
      <c r="K98" s="58">
        <v>3705</v>
      </c>
      <c r="L98" s="58">
        <v>3771</v>
      </c>
      <c r="M98" s="58">
        <v>198378</v>
      </c>
      <c r="N98" s="58">
        <v>189797</v>
      </c>
      <c r="O98" s="58">
        <v>164694</v>
      </c>
      <c r="P98" s="58" t="s">
        <v>434</v>
      </c>
      <c r="Q98" s="58" t="s">
        <v>434</v>
      </c>
      <c r="R98" s="58" t="s">
        <v>434</v>
      </c>
      <c r="S98" s="58" t="s">
        <v>434</v>
      </c>
      <c r="T98" s="58" t="s">
        <v>434</v>
      </c>
      <c r="U98" s="58">
        <v>235319</v>
      </c>
      <c r="V98" s="58">
        <v>212683</v>
      </c>
      <c r="W98" s="58">
        <v>213737</v>
      </c>
      <c r="X98" s="58">
        <v>210940</v>
      </c>
      <c r="Y98" s="58">
        <v>188602</v>
      </c>
      <c r="Z98" s="58">
        <v>176608</v>
      </c>
      <c r="AA98" s="58">
        <v>182256</v>
      </c>
      <c r="AB98" s="58">
        <v>177128</v>
      </c>
      <c r="AC98" s="58" t="s">
        <v>434</v>
      </c>
      <c r="AD98" s="58" t="s">
        <v>434</v>
      </c>
      <c r="AE98" s="58" t="s">
        <v>434</v>
      </c>
      <c r="AF98" s="58" t="s">
        <v>434</v>
      </c>
      <c r="AG98" s="58" t="s">
        <v>434</v>
      </c>
      <c r="AH98" s="58"/>
      <c r="AI98" s="59" t="e">
        <f t="shared" si="30"/>
        <v>#VALUE!</v>
      </c>
      <c r="AJ98" s="59" t="e">
        <f t="shared" si="31"/>
        <v>#VALUE!</v>
      </c>
      <c r="AK98" s="59" t="e">
        <f t="shared" si="32"/>
        <v>#VALUE!</v>
      </c>
      <c r="AL98" s="59" t="e">
        <f t="shared" si="33"/>
        <v>#VALUE!</v>
      </c>
      <c r="AM98" s="59" t="e">
        <f t="shared" si="34"/>
        <v>#VALUE!</v>
      </c>
      <c r="AN98" s="59">
        <f t="shared" si="35"/>
        <v>1.0715245472200894</v>
      </c>
      <c r="AO98" s="59">
        <f t="shared" si="36"/>
        <v>1.0884579931524887</v>
      </c>
      <c r="AP98" s="59">
        <f t="shared" si="37"/>
        <v>2.1352373618409134E-2</v>
      </c>
      <c r="AQ98" s="59">
        <f t="shared" si="38"/>
        <v>1.9644542475689548E-2</v>
      </c>
      <c r="AR98" s="59">
        <f t="shared" si="39"/>
        <v>4.2391201289466197E-2</v>
      </c>
      <c r="AS98" s="59">
        <f t="shared" si="40"/>
        <v>6.1561638836514034E-2</v>
      </c>
      <c r="AT98" s="59">
        <f t="shared" si="41"/>
        <v>4.0614435568428128E-2</v>
      </c>
      <c r="AU98" s="59">
        <f t="shared" si="42"/>
        <v>4.9541261011648019E-2</v>
      </c>
      <c r="AV98" s="59" t="e">
        <f t="shared" si="43"/>
        <v>#VALUE!</v>
      </c>
      <c r="AX98" s="60" t="str">
        <f t="shared" si="44"/>
        <v>NA</v>
      </c>
      <c r="AY98" s="60" t="str">
        <f t="shared" si="45"/>
        <v>NA</v>
      </c>
      <c r="AZ98" s="60" t="str">
        <f t="shared" si="46"/>
        <v>NA</v>
      </c>
      <c r="BA98" s="60" t="str">
        <f t="shared" si="47"/>
        <v>NA</v>
      </c>
      <c r="BB98" s="60" t="str">
        <f t="shared" si="48"/>
        <v>NA</v>
      </c>
      <c r="BC98" s="60">
        <f t="shared" si="49"/>
        <v>177128</v>
      </c>
      <c r="BD98" s="60">
        <f t="shared" si="50"/>
        <v>182256</v>
      </c>
      <c r="BE98" s="60">
        <f t="shared" si="51"/>
        <v>176608</v>
      </c>
      <c r="BF98" s="60">
        <f t="shared" si="52"/>
        <v>188602</v>
      </c>
      <c r="BG98" s="60">
        <f t="shared" si="53"/>
        <v>210940</v>
      </c>
      <c r="BH98" s="60">
        <f t="shared" si="54"/>
        <v>213737</v>
      </c>
      <c r="BI98" s="60">
        <f t="shared" si="55"/>
        <v>212683</v>
      </c>
      <c r="BJ98" s="60">
        <f t="shared" si="56"/>
        <v>235319</v>
      </c>
      <c r="BK98" s="60" t="str">
        <f t="shared" si="57"/>
        <v>NA</v>
      </c>
    </row>
    <row r="99" spans="1:63" hidden="1">
      <c r="A99" s="56" t="s">
        <v>509</v>
      </c>
      <c r="B99" s="56">
        <v>4061064</v>
      </c>
      <c r="C99" s="56" t="s">
        <v>432</v>
      </c>
      <c r="D99" s="56" t="s">
        <v>433</v>
      </c>
      <c r="E99" s="56" t="s">
        <v>444</v>
      </c>
      <c r="F99" s="58" t="s">
        <v>434</v>
      </c>
      <c r="G99" s="58" t="s">
        <v>434</v>
      </c>
      <c r="H99" s="58">
        <v>319</v>
      </c>
      <c r="I99" s="58">
        <v>370</v>
      </c>
      <c r="J99" s="58">
        <v>691</v>
      </c>
      <c r="K99" s="58">
        <v>332</v>
      </c>
      <c r="L99" s="58">
        <v>395</v>
      </c>
      <c r="M99" s="58">
        <v>4108</v>
      </c>
      <c r="N99" s="58">
        <v>3775</v>
      </c>
      <c r="O99" s="58">
        <v>3499</v>
      </c>
      <c r="P99" s="58" t="s">
        <v>434</v>
      </c>
      <c r="Q99" s="58" t="s">
        <v>434</v>
      </c>
      <c r="R99" s="58" t="s">
        <v>434</v>
      </c>
      <c r="S99" s="58" t="s">
        <v>434</v>
      </c>
      <c r="T99" s="58" t="s">
        <v>434</v>
      </c>
      <c r="U99" s="58">
        <v>4877</v>
      </c>
      <c r="V99" s="58">
        <v>4295</v>
      </c>
      <c r="W99" s="58">
        <v>4647</v>
      </c>
      <c r="X99" s="58">
        <v>4503</v>
      </c>
      <c r="Y99" s="58">
        <v>4152</v>
      </c>
      <c r="Z99" s="58">
        <v>4240</v>
      </c>
      <c r="AA99" s="58">
        <v>3551</v>
      </c>
      <c r="AB99" s="58">
        <v>3138</v>
      </c>
      <c r="AC99" s="58" t="s">
        <v>434</v>
      </c>
      <c r="AD99" s="58" t="s">
        <v>434</v>
      </c>
      <c r="AE99" s="58" t="s">
        <v>434</v>
      </c>
      <c r="AF99" s="58" t="s">
        <v>434</v>
      </c>
      <c r="AG99" s="58" t="s">
        <v>434</v>
      </c>
      <c r="AH99" s="58"/>
      <c r="AI99" s="59" t="e">
        <f t="shared" si="30"/>
        <v>#VALUE!</v>
      </c>
      <c r="AJ99" s="59" t="e">
        <f t="shared" si="31"/>
        <v>#VALUE!</v>
      </c>
      <c r="AK99" s="59" t="e">
        <f t="shared" si="32"/>
        <v>#VALUE!</v>
      </c>
      <c r="AL99" s="59" t="e">
        <f t="shared" si="33"/>
        <v>#VALUE!</v>
      </c>
      <c r="AM99" s="59" t="e">
        <f t="shared" si="34"/>
        <v>#VALUE!</v>
      </c>
      <c r="AN99" s="59">
        <f t="shared" si="35"/>
        <v>1.2029955385595921</v>
      </c>
      <c r="AO99" s="59">
        <f t="shared" si="36"/>
        <v>1.1568572233173753</v>
      </c>
      <c r="AP99" s="59">
        <f t="shared" si="37"/>
        <v>9.3160377358490559E-2</v>
      </c>
      <c r="AQ99" s="59">
        <f t="shared" si="38"/>
        <v>7.9961464354527945E-2</v>
      </c>
      <c r="AR99" s="59">
        <f t="shared" si="39"/>
        <v>0.15345325338663113</v>
      </c>
      <c r="AS99" s="59">
        <f t="shared" si="40"/>
        <v>7.9621261028620618E-2</v>
      </c>
      <c r="AT99" s="59">
        <f t="shared" si="41"/>
        <v>7.4272409778812568E-2</v>
      </c>
      <c r="AU99" s="59" t="e">
        <f t="shared" si="42"/>
        <v>#VALUE!</v>
      </c>
      <c r="AV99" s="59" t="e">
        <f t="shared" si="43"/>
        <v>#VALUE!</v>
      </c>
      <c r="AX99" s="60" t="str">
        <f t="shared" si="44"/>
        <v>NA</v>
      </c>
      <c r="AY99" s="60" t="str">
        <f t="shared" si="45"/>
        <v>NA</v>
      </c>
      <c r="AZ99" s="60" t="str">
        <f t="shared" si="46"/>
        <v>NA</v>
      </c>
      <c r="BA99" s="60" t="str">
        <f t="shared" si="47"/>
        <v>NA</v>
      </c>
      <c r="BB99" s="60" t="str">
        <f t="shared" si="48"/>
        <v>NA</v>
      </c>
      <c r="BC99" s="60">
        <f t="shared" si="49"/>
        <v>3138</v>
      </c>
      <c r="BD99" s="60">
        <f t="shared" si="50"/>
        <v>3551</v>
      </c>
      <c r="BE99" s="60">
        <f t="shared" si="51"/>
        <v>4240</v>
      </c>
      <c r="BF99" s="60">
        <f t="shared" si="52"/>
        <v>4152</v>
      </c>
      <c r="BG99" s="60">
        <f t="shared" si="53"/>
        <v>4503</v>
      </c>
      <c r="BH99" s="60">
        <f t="shared" si="54"/>
        <v>4647</v>
      </c>
      <c r="BI99" s="60">
        <f t="shared" si="55"/>
        <v>4295</v>
      </c>
      <c r="BJ99" s="60">
        <f t="shared" si="56"/>
        <v>4877</v>
      </c>
      <c r="BK99" s="60" t="str">
        <f t="shared" si="57"/>
        <v>NA</v>
      </c>
    </row>
    <row r="100" spans="1:63">
      <c r="A100" s="56" t="s">
        <v>510</v>
      </c>
      <c r="B100" s="56">
        <v>4061089</v>
      </c>
      <c r="C100" s="56" t="s">
        <v>432</v>
      </c>
      <c r="D100" s="56" t="s">
        <v>433</v>
      </c>
      <c r="E100" s="56" t="s">
        <v>276</v>
      </c>
      <c r="F100" s="58" t="s">
        <v>434</v>
      </c>
      <c r="G100" s="58">
        <v>8887</v>
      </c>
      <c r="H100" s="58">
        <v>7672</v>
      </c>
      <c r="I100" s="58">
        <v>8257</v>
      </c>
      <c r="J100" s="58">
        <v>7630</v>
      </c>
      <c r="K100" s="58">
        <v>9339</v>
      </c>
      <c r="L100" s="58">
        <v>9273</v>
      </c>
      <c r="M100" s="58">
        <v>116646</v>
      </c>
      <c r="N100" s="58">
        <v>119818</v>
      </c>
      <c r="O100" s="58">
        <v>118944</v>
      </c>
      <c r="P100" s="58">
        <v>118274</v>
      </c>
      <c r="Q100" s="58">
        <v>116593</v>
      </c>
      <c r="R100" s="58">
        <v>110370</v>
      </c>
      <c r="S100" s="58">
        <v>117820</v>
      </c>
      <c r="T100" s="58" t="s">
        <v>434</v>
      </c>
      <c r="U100" s="58">
        <v>108300</v>
      </c>
      <c r="V100" s="58">
        <v>112209</v>
      </c>
      <c r="W100" s="58">
        <v>107704</v>
      </c>
      <c r="X100" s="58">
        <v>116405</v>
      </c>
      <c r="Y100" s="58">
        <v>119509</v>
      </c>
      <c r="Z100" s="58">
        <v>114111</v>
      </c>
      <c r="AA100" s="58">
        <v>108786</v>
      </c>
      <c r="AB100" s="58">
        <v>112263</v>
      </c>
      <c r="AC100" s="58">
        <v>111261</v>
      </c>
      <c r="AD100" s="58">
        <v>111003</v>
      </c>
      <c r="AE100" s="58">
        <v>110034</v>
      </c>
      <c r="AF100" s="58">
        <v>103997</v>
      </c>
      <c r="AG100" s="58">
        <v>111636</v>
      </c>
      <c r="AH100" s="58" t="s">
        <v>436</v>
      </c>
      <c r="AI100" s="59">
        <f t="shared" si="30"/>
        <v>1.0553943172453331</v>
      </c>
      <c r="AJ100" s="59">
        <f t="shared" si="31"/>
        <v>1.0612806138638615</v>
      </c>
      <c r="AK100" s="59">
        <f t="shared" si="32"/>
        <v>1.0596088481742008</v>
      </c>
      <c r="AL100" s="59">
        <f t="shared" si="33"/>
        <v>1.065502734160338</v>
      </c>
      <c r="AM100" s="59">
        <f t="shared" si="34"/>
        <v>1.0690538463612587</v>
      </c>
      <c r="AN100" s="59">
        <f t="shared" si="35"/>
        <v>1.0672973285944611</v>
      </c>
      <c r="AO100" s="59">
        <f t="shared" si="36"/>
        <v>1.0722519441839942</v>
      </c>
      <c r="AP100" s="59">
        <f t="shared" si="37"/>
        <v>8.1262980781870289E-2</v>
      </c>
      <c r="AQ100" s="59">
        <f t="shared" si="38"/>
        <v>7.8144742236986336E-2</v>
      </c>
      <c r="AR100" s="59">
        <f t="shared" si="39"/>
        <v>6.5547012585370046E-2</v>
      </c>
      <c r="AS100" s="59">
        <f t="shared" si="40"/>
        <v>7.666381935675555E-2</v>
      </c>
      <c r="AT100" s="59">
        <f t="shared" si="41"/>
        <v>6.8372412195100221E-2</v>
      </c>
      <c r="AU100" s="59">
        <f t="shared" si="42"/>
        <v>8.2059095106186516E-2</v>
      </c>
      <c r="AV100" s="59" t="e">
        <f t="shared" si="43"/>
        <v>#VALUE!</v>
      </c>
      <c r="AX100" s="60">
        <f t="shared" si="44"/>
        <v>111636</v>
      </c>
      <c r="AY100" s="60">
        <f t="shared" si="45"/>
        <v>103997</v>
      </c>
      <c r="AZ100" s="60">
        <f t="shared" si="46"/>
        <v>110034</v>
      </c>
      <c r="BA100" s="60">
        <f t="shared" si="47"/>
        <v>111003</v>
      </c>
      <c r="BB100" s="60">
        <f t="shared" si="48"/>
        <v>111261</v>
      </c>
      <c r="BC100" s="60">
        <f t="shared" si="49"/>
        <v>112263</v>
      </c>
      <c r="BD100" s="60">
        <f t="shared" si="50"/>
        <v>108786</v>
      </c>
      <c r="BE100" s="60">
        <f t="shared" si="51"/>
        <v>114111</v>
      </c>
      <c r="BF100" s="60">
        <f t="shared" si="52"/>
        <v>119509</v>
      </c>
      <c r="BG100" s="60">
        <f t="shared" si="53"/>
        <v>116405</v>
      </c>
      <c r="BH100" s="60">
        <f t="shared" si="54"/>
        <v>107704</v>
      </c>
      <c r="BI100" s="60">
        <f t="shared" si="55"/>
        <v>112209</v>
      </c>
      <c r="BJ100" s="60">
        <f t="shared" si="56"/>
        <v>108300</v>
      </c>
      <c r="BK100" s="60" t="str">
        <f t="shared" si="57"/>
        <v>NA</v>
      </c>
    </row>
    <row r="101" spans="1:63" hidden="1">
      <c r="A101" s="56" t="s">
        <v>511</v>
      </c>
      <c r="B101" s="56">
        <v>4061127</v>
      </c>
      <c r="C101" s="56" t="s">
        <v>432</v>
      </c>
      <c r="D101" s="56" t="s">
        <v>433</v>
      </c>
      <c r="E101" s="56" t="s">
        <v>444</v>
      </c>
      <c r="F101" s="58" t="s">
        <v>434</v>
      </c>
      <c r="G101" s="58">
        <v>26718</v>
      </c>
      <c r="H101" s="58">
        <v>36366</v>
      </c>
      <c r="I101" s="58">
        <v>30760</v>
      </c>
      <c r="J101" s="58">
        <v>29416</v>
      </c>
      <c r="K101" s="58">
        <v>34356</v>
      </c>
      <c r="L101" s="58">
        <v>22608</v>
      </c>
      <c r="M101" s="58">
        <v>451311</v>
      </c>
      <c r="N101" s="58">
        <v>437612</v>
      </c>
      <c r="O101" s="58">
        <v>431932</v>
      </c>
      <c r="P101" s="58">
        <v>423554</v>
      </c>
      <c r="Q101" s="58">
        <v>406155</v>
      </c>
      <c r="R101" s="58">
        <v>404634</v>
      </c>
      <c r="S101" s="58">
        <v>388336</v>
      </c>
      <c r="T101" s="58" t="s">
        <v>434</v>
      </c>
      <c r="U101" s="58">
        <v>412191</v>
      </c>
      <c r="V101" s="58">
        <v>400508</v>
      </c>
      <c r="W101" s="58">
        <v>403099</v>
      </c>
      <c r="X101" s="58">
        <v>397961</v>
      </c>
      <c r="Y101" s="58">
        <v>420891</v>
      </c>
      <c r="Z101" s="58">
        <v>429124</v>
      </c>
      <c r="AA101" s="58">
        <v>419300</v>
      </c>
      <c r="AB101" s="58">
        <v>399893</v>
      </c>
      <c r="AC101" s="58">
        <v>396991</v>
      </c>
      <c r="AD101" s="58">
        <v>395018</v>
      </c>
      <c r="AE101" s="58">
        <v>388401</v>
      </c>
      <c r="AF101" s="58">
        <v>373267</v>
      </c>
      <c r="AG101" s="58">
        <v>364678</v>
      </c>
      <c r="AH101" s="58"/>
      <c r="AI101" s="59">
        <f t="shared" si="30"/>
        <v>1.0648736693740779</v>
      </c>
      <c r="AJ101" s="59">
        <f t="shared" si="31"/>
        <v>1.0840336809843891</v>
      </c>
      <c r="AK101" s="59">
        <f t="shared" si="32"/>
        <v>1.0457104899317973</v>
      </c>
      <c r="AL101" s="59">
        <f t="shared" si="33"/>
        <v>1.0722397460368895</v>
      </c>
      <c r="AM101" s="59">
        <f t="shared" si="34"/>
        <v>1.0880145897514049</v>
      </c>
      <c r="AN101" s="59">
        <f t="shared" si="35"/>
        <v>1.094322731330631</v>
      </c>
      <c r="AO101" s="59">
        <f t="shared" si="36"/>
        <v>1.0763439065108513</v>
      </c>
      <c r="AP101" s="59">
        <f t="shared" si="37"/>
        <v>5.268407266897214E-2</v>
      </c>
      <c r="AQ101" s="59">
        <f t="shared" si="38"/>
        <v>8.1626834501094106E-2</v>
      </c>
      <c r="AR101" s="59">
        <f t="shared" si="39"/>
        <v>7.3916790841313598E-2</v>
      </c>
      <c r="AS101" s="59">
        <f t="shared" si="40"/>
        <v>7.6308797590666319E-2</v>
      </c>
      <c r="AT101" s="59">
        <f t="shared" si="41"/>
        <v>9.0799684400810973E-2</v>
      </c>
      <c r="AU101" s="59">
        <f t="shared" si="42"/>
        <v>6.481946476269497E-2</v>
      </c>
      <c r="AV101" s="59" t="e">
        <f t="shared" si="43"/>
        <v>#VALUE!</v>
      </c>
      <c r="AX101" s="60">
        <f t="shared" si="44"/>
        <v>364678</v>
      </c>
      <c r="AY101" s="60">
        <f t="shared" si="45"/>
        <v>373267</v>
      </c>
      <c r="AZ101" s="60">
        <f t="shared" si="46"/>
        <v>388401</v>
      </c>
      <c r="BA101" s="60">
        <f t="shared" si="47"/>
        <v>395018</v>
      </c>
      <c r="BB101" s="60">
        <f t="shared" si="48"/>
        <v>396991</v>
      </c>
      <c r="BC101" s="60">
        <f t="shared" si="49"/>
        <v>399893</v>
      </c>
      <c r="BD101" s="60">
        <f t="shared" si="50"/>
        <v>419300</v>
      </c>
      <c r="BE101" s="60">
        <f t="shared" si="51"/>
        <v>429124</v>
      </c>
      <c r="BF101" s="60">
        <f t="shared" si="52"/>
        <v>420891</v>
      </c>
      <c r="BG101" s="60">
        <f t="shared" si="53"/>
        <v>397961</v>
      </c>
      <c r="BH101" s="60">
        <f t="shared" si="54"/>
        <v>403099</v>
      </c>
      <c r="BI101" s="60">
        <f t="shared" si="55"/>
        <v>400508</v>
      </c>
      <c r="BJ101" s="60">
        <f t="shared" si="56"/>
        <v>412191</v>
      </c>
      <c r="BK101" s="60" t="str">
        <f t="shared" si="57"/>
        <v>NA</v>
      </c>
    </row>
    <row r="102" spans="1:63">
      <c r="A102" s="56" t="s">
        <v>512</v>
      </c>
      <c r="B102" s="56">
        <v>4061155</v>
      </c>
      <c r="C102" s="56" t="s">
        <v>432</v>
      </c>
      <c r="D102" s="56" t="s">
        <v>433</v>
      </c>
      <c r="E102" s="56" t="s">
        <v>246</v>
      </c>
      <c r="F102" s="58" t="s">
        <v>434</v>
      </c>
      <c r="G102" s="58" t="s">
        <v>434</v>
      </c>
      <c r="H102" s="58">
        <v>6293</v>
      </c>
      <c r="I102" s="58">
        <v>6848</v>
      </c>
      <c r="J102" s="58">
        <v>6154</v>
      </c>
      <c r="K102" s="58">
        <v>8235</v>
      </c>
      <c r="L102" s="58">
        <v>8278</v>
      </c>
      <c r="M102" s="58">
        <v>70332</v>
      </c>
      <c r="N102" s="58">
        <v>66161</v>
      </c>
      <c r="O102" s="58">
        <v>76501</v>
      </c>
      <c r="P102" s="58">
        <v>81653</v>
      </c>
      <c r="Q102" s="58">
        <v>82105</v>
      </c>
      <c r="R102" s="58">
        <v>84781</v>
      </c>
      <c r="S102" s="58">
        <v>85064</v>
      </c>
      <c r="T102" s="58" t="s">
        <v>434</v>
      </c>
      <c r="U102" s="58">
        <v>77882</v>
      </c>
      <c r="V102" s="58">
        <v>70672</v>
      </c>
      <c r="W102" s="58">
        <v>71482</v>
      </c>
      <c r="X102" s="58">
        <v>67449</v>
      </c>
      <c r="Y102" s="58">
        <v>79592</v>
      </c>
      <c r="Z102" s="58">
        <v>76997</v>
      </c>
      <c r="AA102" s="58">
        <v>63351</v>
      </c>
      <c r="AB102" s="58">
        <v>60673</v>
      </c>
      <c r="AC102" s="58">
        <v>70483</v>
      </c>
      <c r="AD102" s="58">
        <v>72830</v>
      </c>
      <c r="AE102" s="58">
        <v>74843</v>
      </c>
      <c r="AF102" s="58">
        <v>77158</v>
      </c>
      <c r="AG102" s="58">
        <v>73487</v>
      </c>
      <c r="AH102" s="58" t="s">
        <v>436</v>
      </c>
      <c r="AI102" s="59">
        <f t="shared" si="30"/>
        <v>1.1575380679575979</v>
      </c>
      <c r="AJ102" s="59">
        <f t="shared" si="31"/>
        <v>1.0987972731278675</v>
      </c>
      <c r="AK102" s="59">
        <f t="shared" si="32"/>
        <v>1.0970297823443742</v>
      </c>
      <c r="AL102" s="59">
        <f t="shared" si="33"/>
        <v>1.1211451325003432</v>
      </c>
      <c r="AM102" s="59">
        <f t="shared" si="34"/>
        <v>1.0853822907651491</v>
      </c>
      <c r="AN102" s="59">
        <f t="shared" si="35"/>
        <v>1.0904520956603432</v>
      </c>
      <c r="AO102" s="59">
        <f t="shared" si="36"/>
        <v>1.1101955770232514</v>
      </c>
      <c r="AP102" s="59">
        <f t="shared" si="37"/>
        <v>0.10751068223437277</v>
      </c>
      <c r="AQ102" s="59">
        <f t="shared" si="38"/>
        <v>0.10346517237913358</v>
      </c>
      <c r="AR102" s="59">
        <f t="shared" si="39"/>
        <v>9.123930673545938E-2</v>
      </c>
      <c r="AS102" s="59">
        <f t="shared" si="40"/>
        <v>9.5800341344674189E-2</v>
      </c>
      <c r="AT102" s="59">
        <f t="shared" si="41"/>
        <v>8.9045166402535653E-2</v>
      </c>
      <c r="AU102" s="59" t="e">
        <f t="shared" si="42"/>
        <v>#VALUE!</v>
      </c>
      <c r="AV102" s="59" t="e">
        <f t="shared" si="43"/>
        <v>#VALUE!</v>
      </c>
      <c r="AX102" s="60">
        <f t="shared" si="44"/>
        <v>73487</v>
      </c>
      <c r="AY102" s="60">
        <f t="shared" si="45"/>
        <v>77158</v>
      </c>
      <c r="AZ102" s="60">
        <f t="shared" si="46"/>
        <v>74843</v>
      </c>
      <c r="BA102" s="60">
        <f t="shared" si="47"/>
        <v>72830</v>
      </c>
      <c r="BB102" s="60">
        <f t="shared" si="48"/>
        <v>70483</v>
      </c>
      <c r="BC102" s="60">
        <f t="shared" si="49"/>
        <v>60673</v>
      </c>
      <c r="BD102" s="60">
        <f t="shared" si="50"/>
        <v>63351</v>
      </c>
      <c r="BE102" s="60">
        <f t="shared" si="51"/>
        <v>76997</v>
      </c>
      <c r="BF102" s="60">
        <f t="shared" si="52"/>
        <v>79592</v>
      </c>
      <c r="BG102" s="60">
        <f t="shared" si="53"/>
        <v>67449</v>
      </c>
      <c r="BH102" s="60">
        <f t="shared" si="54"/>
        <v>71482</v>
      </c>
      <c r="BI102" s="60">
        <f t="shared" si="55"/>
        <v>70672</v>
      </c>
      <c r="BJ102" s="60">
        <f t="shared" si="56"/>
        <v>77882</v>
      </c>
      <c r="BK102" s="60" t="str">
        <f t="shared" si="57"/>
        <v>NA</v>
      </c>
    </row>
    <row r="103" spans="1:63" hidden="1">
      <c r="A103" s="56" t="s">
        <v>104</v>
      </c>
      <c r="B103" s="56">
        <v>4061176</v>
      </c>
      <c r="C103" s="56" t="s">
        <v>432</v>
      </c>
      <c r="D103" s="56" t="s">
        <v>433</v>
      </c>
      <c r="E103" s="56" t="s">
        <v>380</v>
      </c>
      <c r="F103" s="58" t="s">
        <v>434</v>
      </c>
      <c r="G103" s="58">
        <v>40646</v>
      </c>
      <c r="H103" s="58">
        <v>26465</v>
      </c>
      <c r="I103" s="58">
        <v>36601</v>
      </c>
      <c r="J103" s="58">
        <v>37825</v>
      </c>
      <c r="K103" s="58">
        <v>40641</v>
      </c>
      <c r="L103" s="58">
        <v>35547</v>
      </c>
      <c r="M103" s="58">
        <v>692201</v>
      </c>
      <c r="N103" s="58">
        <v>670343</v>
      </c>
      <c r="O103" s="58">
        <v>643903</v>
      </c>
      <c r="P103" s="58" t="s">
        <v>434</v>
      </c>
      <c r="Q103" s="58" t="s">
        <v>434</v>
      </c>
      <c r="R103" s="58" t="s">
        <v>434</v>
      </c>
      <c r="S103" s="58" t="s">
        <v>434</v>
      </c>
      <c r="T103" s="58" t="s">
        <v>434</v>
      </c>
      <c r="U103" s="58">
        <v>692403</v>
      </c>
      <c r="V103" s="58">
        <v>731145</v>
      </c>
      <c r="W103" s="58">
        <v>699518</v>
      </c>
      <c r="X103" s="58">
        <v>700058</v>
      </c>
      <c r="Y103" s="58">
        <v>703104</v>
      </c>
      <c r="Z103" s="58">
        <v>669005</v>
      </c>
      <c r="AA103" s="58">
        <v>652912</v>
      </c>
      <c r="AB103" s="58">
        <v>620309</v>
      </c>
      <c r="AC103" s="58" t="s">
        <v>434</v>
      </c>
      <c r="AD103" s="58" t="s">
        <v>434</v>
      </c>
      <c r="AE103" s="58" t="s">
        <v>434</v>
      </c>
      <c r="AF103" s="58" t="s">
        <v>434</v>
      </c>
      <c r="AG103" s="58" t="s">
        <v>434</v>
      </c>
      <c r="AH103" s="58"/>
      <c r="AI103" s="59" t="e">
        <f t="shared" si="30"/>
        <v>#VALUE!</v>
      </c>
      <c r="AJ103" s="59" t="e">
        <f t="shared" si="31"/>
        <v>#VALUE!</v>
      </c>
      <c r="AK103" s="59" t="e">
        <f t="shared" si="32"/>
        <v>#VALUE!</v>
      </c>
      <c r="AL103" s="59" t="e">
        <f t="shared" si="33"/>
        <v>#VALUE!</v>
      </c>
      <c r="AM103" s="59" t="e">
        <f t="shared" si="34"/>
        <v>#VALUE!</v>
      </c>
      <c r="AN103" s="59">
        <f t="shared" si="35"/>
        <v>1.0806598001963537</v>
      </c>
      <c r="AO103" s="59">
        <f t="shared" si="36"/>
        <v>1.0601750312446394</v>
      </c>
      <c r="AP103" s="59">
        <f t="shared" si="37"/>
        <v>5.3134132031898117E-2</v>
      </c>
      <c r="AQ103" s="59">
        <f t="shared" si="38"/>
        <v>5.7802259694156199E-2</v>
      </c>
      <c r="AR103" s="59">
        <f t="shared" si="39"/>
        <v>5.4031237411757312E-2</v>
      </c>
      <c r="AS103" s="59">
        <f t="shared" si="40"/>
        <v>5.2323171097813065E-2</v>
      </c>
      <c r="AT103" s="59">
        <f t="shared" si="41"/>
        <v>3.6196650459211235E-2</v>
      </c>
      <c r="AU103" s="59">
        <f t="shared" si="42"/>
        <v>5.8702807469060647E-2</v>
      </c>
      <c r="AV103" s="59" t="e">
        <f t="shared" si="43"/>
        <v>#VALUE!</v>
      </c>
      <c r="AX103" s="60" t="str">
        <f t="shared" si="44"/>
        <v>NA</v>
      </c>
      <c r="AY103" s="60" t="str">
        <f t="shared" si="45"/>
        <v>NA</v>
      </c>
      <c r="AZ103" s="60" t="str">
        <f t="shared" si="46"/>
        <v>NA</v>
      </c>
      <c r="BA103" s="60" t="str">
        <f t="shared" si="47"/>
        <v>NA</v>
      </c>
      <c r="BB103" s="60" t="str">
        <f t="shared" si="48"/>
        <v>NA</v>
      </c>
      <c r="BC103" s="60">
        <f t="shared" si="49"/>
        <v>620309</v>
      </c>
      <c r="BD103" s="60">
        <f t="shared" si="50"/>
        <v>652912</v>
      </c>
      <c r="BE103" s="60">
        <f t="shared" si="51"/>
        <v>669005</v>
      </c>
      <c r="BF103" s="60">
        <f t="shared" si="52"/>
        <v>703104</v>
      </c>
      <c r="BG103" s="60">
        <f t="shared" si="53"/>
        <v>700058</v>
      </c>
      <c r="BH103" s="60">
        <f t="shared" si="54"/>
        <v>699518</v>
      </c>
      <c r="BI103" s="60">
        <f t="shared" si="55"/>
        <v>731145</v>
      </c>
      <c r="BJ103" s="60">
        <f t="shared" si="56"/>
        <v>692403</v>
      </c>
      <c r="BK103" s="60" t="str">
        <f t="shared" si="57"/>
        <v>NA</v>
      </c>
    </row>
    <row r="104" spans="1:63" hidden="1">
      <c r="A104" s="56" t="s">
        <v>513</v>
      </c>
      <c r="B104" s="56">
        <v>4061270</v>
      </c>
      <c r="C104" s="56" t="s">
        <v>432</v>
      </c>
      <c r="D104" s="56" t="s">
        <v>433</v>
      </c>
      <c r="E104" s="56" t="s">
        <v>444</v>
      </c>
      <c r="F104" s="58" t="s">
        <v>434</v>
      </c>
      <c r="G104" s="58" t="s">
        <v>434</v>
      </c>
      <c r="H104" s="58">
        <v>100</v>
      </c>
      <c r="I104" s="58">
        <v>542</v>
      </c>
      <c r="J104" s="58">
        <v>254</v>
      </c>
      <c r="K104" s="58">
        <v>10</v>
      </c>
      <c r="L104" s="58">
        <v>508</v>
      </c>
      <c r="M104" s="58">
        <v>17371</v>
      </c>
      <c r="N104" s="58">
        <v>17371</v>
      </c>
      <c r="O104" s="58">
        <v>16801</v>
      </c>
      <c r="P104" s="58" t="s">
        <v>434</v>
      </c>
      <c r="Q104" s="58" t="s">
        <v>434</v>
      </c>
      <c r="R104" s="58" t="s">
        <v>434</v>
      </c>
      <c r="S104" s="58" t="s">
        <v>434</v>
      </c>
      <c r="T104" s="58" t="s">
        <v>434</v>
      </c>
      <c r="U104" s="58">
        <v>18063</v>
      </c>
      <c r="V104" s="58">
        <v>18079</v>
      </c>
      <c r="W104" s="58">
        <v>18170</v>
      </c>
      <c r="X104" s="58">
        <v>17193</v>
      </c>
      <c r="Y104" s="58">
        <v>17278</v>
      </c>
      <c r="Z104" s="58">
        <v>16861</v>
      </c>
      <c r="AA104" s="58">
        <v>15708</v>
      </c>
      <c r="AB104" s="58">
        <v>15900</v>
      </c>
      <c r="AC104" s="58" t="s">
        <v>434</v>
      </c>
      <c r="AD104" s="58" t="s">
        <v>434</v>
      </c>
      <c r="AE104" s="58" t="s">
        <v>434</v>
      </c>
      <c r="AF104" s="58" t="s">
        <v>434</v>
      </c>
      <c r="AG104" s="58" t="s">
        <v>434</v>
      </c>
      <c r="AH104" s="58"/>
      <c r="AI104" s="59" t="e">
        <f t="shared" si="30"/>
        <v>#VALUE!</v>
      </c>
      <c r="AJ104" s="59" t="e">
        <f t="shared" si="31"/>
        <v>#VALUE!</v>
      </c>
      <c r="AK104" s="59" t="e">
        <f t="shared" si="32"/>
        <v>#VALUE!</v>
      </c>
      <c r="AL104" s="59" t="e">
        <f t="shared" si="33"/>
        <v>#VALUE!</v>
      </c>
      <c r="AM104" s="59" t="e">
        <f t="shared" si="34"/>
        <v>#VALUE!</v>
      </c>
      <c r="AN104" s="59">
        <f t="shared" si="35"/>
        <v>1.0925157232704403</v>
      </c>
      <c r="AO104" s="59">
        <f t="shared" si="36"/>
        <v>1.105869620575503</v>
      </c>
      <c r="AP104" s="59">
        <f t="shared" si="37"/>
        <v>3.0128699365399442E-2</v>
      </c>
      <c r="AQ104" s="59">
        <f t="shared" si="38"/>
        <v>5.7877069105220509E-4</v>
      </c>
      <c r="AR104" s="59">
        <f t="shared" si="39"/>
        <v>1.4773454312801722E-2</v>
      </c>
      <c r="AS104" s="59">
        <f t="shared" si="40"/>
        <v>2.9829389102916895E-2</v>
      </c>
      <c r="AT104" s="59">
        <f t="shared" si="41"/>
        <v>5.5312793849217326E-3</v>
      </c>
      <c r="AU104" s="59" t="e">
        <f t="shared" si="42"/>
        <v>#VALUE!</v>
      </c>
      <c r="AV104" s="59" t="e">
        <f t="shared" si="43"/>
        <v>#VALUE!</v>
      </c>
      <c r="AX104" s="60" t="str">
        <f t="shared" si="44"/>
        <v>NA</v>
      </c>
      <c r="AY104" s="60" t="str">
        <f t="shared" si="45"/>
        <v>NA</v>
      </c>
      <c r="AZ104" s="60" t="str">
        <f t="shared" si="46"/>
        <v>NA</v>
      </c>
      <c r="BA104" s="60" t="str">
        <f t="shared" si="47"/>
        <v>NA</v>
      </c>
      <c r="BB104" s="60" t="str">
        <f t="shared" si="48"/>
        <v>NA</v>
      </c>
      <c r="BC104" s="60">
        <f t="shared" si="49"/>
        <v>15900</v>
      </c>
      <c r="BD104" s="60">
        <f t="shared" si="50"/>
        <v>15708</v>
      </c>
      <c r="BE104" s="60">
        <f t="shared" si="51"/>
        <v>16861</v>
      </c>
      <c r="BF104" s="60">
        <f t="shared" si="52"/>
        <v>17278</v>
      </c>
      <c r="BG104" s="60">
        <f t="shared" si="53"/>
        <v>17193</v>
      </c>
      <c r="BH104" s="60">
        <f t="shared" si="54"/>
        <v>18170</v>
      </c>
      <c r="BI104" s="60">
        <f t="shared" si="55"/>
        <v>18079</v>
      </c>
      <c r="BJ104" s="60">
        <f t="shared" si="56"/>
        <v>18063</v>
      </c>
      <c r="BK104" s="60" t="str">
        <f t="shared" si="57"/>
        <v>NA</v>
      </c>
    </row>
    <row r="105" spans="1:63" hidden="1">
      <c r="A105" s="56" t="s">
        <v>514</v>
      </c>
      <c r="B105" s="56">
        <v>4061285</v>
      </c>
      <c r="C105" s="56" t="s">
        <v>432</v>
      </c>
      <c r="D105" s="56" t="s">
        <v>433</v>
      </c>
      <c r="E105" s="56" t="s">
        <v>276</v>
      </c>
      <c r="F105" s="58" t="s">
        <v>434</v>
      </c>
      <c r="G105" s="58">
        <v>8515</v>
      </c>
      <c r="H105" s="58">
        <v>7966</v>
      </c>
      <c r="I105" s="58">
        <v>7930</v>
      </c>
      <c r="J105" s="58">
        <v>7228</v>
      </c>
      <c r="K105" s="58">
        <v>6161</v>
      </c>
      <c r="L105" s="58">
        <v>7218</v>
      </c>
      <c r="M105" s="58">
        <v>90250</v>
      </c>
      <c r="N105" s="58">
        <v>87383</v>
      </c>
      <c r="O105" s="58">
        <v>84483</v>
      </c>
      <c r="P105" s="58">
        <v>85187</v>
      </c>
      <c r="Q105" s="58">
        <v>84945</v>
      </c>
      <c r="R105" s="58">
        <v>83000</v>
      </c>
      <c r="S105" s="58">
        <v>84137</v>
      </c>
      <c r="T105" s="58" t="s">
        <v>434</v>
      </c>
      <c r="U105" s="58">
        <v>86236</v>
      </c>
      <c r="V105" s="58">
        <v>88465</v>
      </c>
      <c r="W105" s="58">
        <v>85950</v>
      </c>
      <c r="X105" s="58">
        <v>87463</v>
      </c>
      <c r="Y105" s="58">
        <v>87636</v>
      </c>
      <c r="Z105" s="58">
        <v>86726</v>
      </c>
      <c r="AA105" s="58">
        <v>82878</v>
      </c>
      <c r="AB105" s="58">
        <v>81175</v>
      </c>
      <c r="AC105" s="58">
        <v>78317</v>
      </c>
      <c r="AD105" s="58">
        <v>75647</v>
      </c>
      <c r="AE105" s="58">
        <v>75950</v>
      </c>
      <c r="AF105" s="58">
        <v>74000</v>
      </c>
      <c r="AG105" s="58">
        <v>73456</v>
      </c>
      <c r="AH105" s="58"/>
      <c r="AI105" s="59">
        <f t="shared" si="30"/>
        <v>1.1454067741232847</v>
      </c>
      <c r="AJ105" s="59">
        <f t="shared" si="31"/>
        <v>1.1216216216216217</v>
      </c>
      <c r="AK105" s="59">
        <f t="shared" si="32"/>
        <v>1.1184331797235023</v>
      </c>
      <c r="AL105" s="59">
        <f t="shared" si="33"/>
        <v>1.1261120731820164</v>
      </c>
      <c r="AM105" s="59">
        <f t="shared" si="34"/>
        <v>1.0787313099327094</v>
      </c>
      <c r="AN105" s="59">
        <f t="shared" si="35"/>
        <v>1.0764767477671697</v>
      </c>
      <c r="AO105" s="59">
        <f t="shared" si="36"/>
        <v>1.0889500229252635</v>
      </c>
      <c r="AP105" s="59">
        <f t="shared" si="37"/>
        <v>8.3227636464266772E-2</v>
      </c>
      <c r="AQ105" s="59">
        <f t="shared" si="38"/>
        <v>7.030215893012004E-2</v>
      </c>
      <c r="AR105" s="59">
        <f t="shared" si="39"/>
        <v>8.2640659478865355E-2</v>
      </c>
      <c r="AS105" s="59">
        <f t="shared" si="40"/>
        <v>9.22629435718441E-2</v>
      </c>
      <c r="AT105" s="59">
        <f t="shared" si="41"/>
        <v>9.0046911207822308E-2</v>
      </c>
      <c r="AU105" s="59">
        <f t="shared" si="42"/>
        <v>9.8740665151444876E-2</v>
      </c>
      <c r="AV105" s="59" t="e">
        <f t="shared" si="43"/>
        <v>#VALUE!</v>
      </c>
      <c r="AX105" s="60">
        <f t="shared" si="44"/>
        <v>73456</v>
      </c>
      <c r="AY105" s="60">
        <f t="shared" si="45"/>
        <v>74000</v>
      </c>
      <c r="AZ105" s="60">
        <f t="shared" si="46"/>
        <v>75950</v>
      </c>
      <c r="BA105" s="60">
        <f t="shared" si="47"/>
        <v>75647</v>
      </c>
      <c r="BB105" s="60">
        <f t="shared" si="48"/>
        <v>78317</v>
      </c>
      <c r="BC105" s="60">
        <f t="shared" si="49"/>
        <v>81175</v>
      </c>
      <c r="BD105" s="60">
        <f t="shared" si="50"/>
        <v>82878</v>
      </c>
      <c r="BE105" s="60">
        <f t="shared" si="51"/>
        <v>86726</v>
      </c>
      <c r="BF105" s="60">
        <f t="shared" si="52"/>
        <v>87636</v>
      </c>
      <c r="BG105" s="60">
        <f t="shared" si="53"/>
        <v>87463</v>
      </c>
      <c r="BH105" s="60">
        <f t="shared" si="54"/>
        <v>85950</v>
      </c>
      <c r="BI105" s="60">
        <f t="shared" si="55"/>
        <v>88465</v>
      </c>
      <c r="BJ105" s="60">
        <f t="shared" si="56"/>
        <v>86236</v>
      </c>
      <c r="BK105" s="60" t="str">
        <f t="shared" si="57"/>
        <v>NA</v>
      </c>
    </row>
    <row r="106" spans="1:63">
      <c r="A106" s="56" t="s">
        <v>515</v>
      </c>
      <c r="B106" s="56">
        <v>4061336</v>
      </c>
      <c r="C106" s="56" t="s">
        <v>432</v>
      </c>
      <c r="D106" s="56" t="s">
        <v>433</v>
      </c>
      <c r="E106" s="56" t="s">
        <v>327</v>
      </c>
      <c r="F106" s="58" t="s">
        <v>434</v>
      </c>
      <c r="G106" s="58" t="s">
        <v>434</v>
      </c>
      <c r="H106" s="58">
        <v>1558</v>
      </c>
      <c r="I106" s="58">
        <v>58</v>
      </c>
      <c r="J106" s="58">
        <v>1160</v>
      </c>
      <c r="K106" s="58">
        <v>1727</v>
      </c>
      <c r="L106" s="58">
        <v>1010</v>
      </c>
      <c r="M106" s="58">
        <v>37870</v>
      </c>
      <c r="N106" s="58">
        <v>41603</v>
      </c>
      <c r="O106" s="58">
        <v>41069</v>
      </c>
      <c r="P106" s="58" t="s">
        <v>434</v>
      </c>
      <c r="Q106" s="58" t="s">
        <v>434</v>
      </c>
      <c r="R106" s="58" t="s">
        <v>434</v>
      </c>
      <c r="S106" s="58" t="s">
        <v>434</v>
      </c>
      <c r="T106" s="58" t="s">
        <v>434</v>
      </c>
      <c r="U106" s="58">
        <v>29685</v>
      </c>
      <c r="V106" s="58">
        <v>28465</v>
      </c>
      <c r="W106" s="58">
        <v>30833</v>
      </c>
      <c r="X106" s="58">
        <v>33110</v>
      </c>
      <c r="Y106" s="58">
        <v>35100</v>
      </c>
      <c r="Z106" s="58">
        <v>34530</v>
      </c>
      <c r="AA106" s="58">
        <v>35970</v>
      </c>
      <c r="AB106" s="58">
        <v>40273</v>
      </c>
      <c r="AC106" s="58" t="s">
        <v>434</v>
      </c>
      <c r="AD106" s="58" t="s">
        <v>434</v>
      </c>
      <c r="AE106" s="58" t="s">
        <v>434</v>
      </c>
      <c r="AF106" s="58" t="s">
        <v>434</v>
      </c>
      <c r="AG106" s="58" t="s">
        <v>434</v>
      </c>
      <c r="AH106" s="58" t="s">
        <v>436</v>
      </c>
      <c r="AI106" s="59" t="e">
        <f t="shared" si="30"/>
        <v>#VALUE!</v>
      </c>
      <c r="AJ106" s="59" t="e">
        <f t="shared" si="31"/>
        <v>#VALUE!</v>
      </c>
      <c r="AK106" s="59" t="e">
        <f t="shared" si="32"/>
        <v>#VALUE!</v>
      </c>
      <c r="AL106" s="59" t="e">
        <f t="shared" si="33"/>
        <v>#VALUE!</v>
      </c>
      <c r="AM106" s="59" t="e">
        <f t="shared" si="34"/>
        <v>#VALUE!</v>
      </c>
      <c r="AN106" s="59">
        <f t="shared" si="35"/>
        <v>1.0330246070568372</v>
      </c>
      <c r="AO106" s="59">
        <f t="shared" si="36"/>
        <v>1.052821795941062</v>
      </c>
      <c r="AP106" s="59">
        <f t="shared" si="37"/>
        <v>2.924992759918911E-2</v>
      </c>
      <c r="AQ106" s="59">
        <f t="shared" si="38"/>
        <v>4.9202279202279202E-2</v>
      </c>
      <c r="AR106" s="59">
        <f t="shared" si="39"/>
        <v>3.5034732709151313E-2</v>
      </c>
      <c r="AS106" s="59">
        <f t="shared" si="40"/>
        <v>1.8811014173126196E-3</v>
      </c>
      <c r="AT106" s="59">
        <f t="shared" si="41"/>
        <v>5.4733883716845247E-2</v>
      </c>
      <c r="AU106" s="59" t="e">
        <f t="shared" si="42"/>
        <v>#VALUE!</v>
      </c>
      <c r="AV106" s="59" t="e">
        <f t="shared" si="43"/>
        <v>#VALUE!</v>
      </c>
      <c r="AX106" s="60" t="str">
        <f t="shared" si="44"/>
        <v>NA</v>
      </c>
      <c r="AY106" s="60" t="str">
        <f t="shared" si="45"/>
        <v>NA</v>
      </c>
      <c r="AZ106" s="60" t="str">
        <f t="shared" si="46"/>
        <v>NA</v>
      </c>
      <c r="BA106" s="60" t="str">
        <f t="shared" si="47"/>
        <v>NA</v>
      </c>
      <c r="BB106" s="60" t="str">
        <f t="shared" si="48"/>
        <v>NA</v>
      </c>
      <c r="BC106" s="60">
        <f t="shared" si="49"/>
        <v>40273</v>
      </c>
      <c r="BD106" s="60">
        <f t="shared" si="50"/>
        <v>35970</v>
      </c>
      <c r="BE106" s="60">
        <f t="shared" si="51"/>
        <v>34530</v>
      </c>
      <c r="BF106" s="60">
        <f t="shared" si="52"/>
        <v>35100</v>
      </c>
      <c r="BG106" s="60">
        <f t="shared" si="53"/>
        <v>33110</v>
      </c>
      <c r="BH106" s="60">
        <f t="shared" si="54"/>
        <v>30833</v>
      </c>
      <c r="BI106" s="60">
        <f t="shared" si="55"/>
        <v>28465</v>
      </c>
      <c r="BJ106" s="60">
        <f t="shared" si="56"/>
        <v>29685</v>
      </c>
      <c r="BK106" s="60" t="str">
        <f t="shared" si="57"/>
        <v>NA</v>
      </c>
    </row>
    <row r="107" spans="1:63" hidden="1">
      <c r="A107" s="56" t="s">
        <v>516</v>
      </c>
      <c r="B107" s="56">
        <v>4061337</v>
      </c>
      <c r="C107" s="56" t="s">
        <v>432</v>
      </c>
      <c r="D107" s="56" t="s">
        <v>433</v>
      </c>
      <c r="E107" s="56" t="s">
        <v>276</v>
      </c>
      <c r="F107" s="58" t="s">
        <v>434</v>
      </c>
      <c r="G107" s="58">
        <v>8289</v>
      </c>
      <c r="H107" s="58">
        <v>7008</v>
      </c>
      <c r="I107" s="58">
        <v>6710</v>
      </c>
      <c r="J107" s="58">
        <v>7268</v>
      </c>
      <c r="K107" s="58">
        <v>9341</v>
      </c>
      <c r="L107" s="58">
        <v>7088</v>
      </c>
      <c r="M107" s="58">
        <v>66225</v>
      </c>
      <c r="N107" s="58">
        <v>63370</v>
      </c>
      <c r="O107" s="58">
        <v>62880</v>
      </c>
      <c r="P107" s="58">
        <v>64998</v>
      </c>
      <c r="Q107" s="58">
        <v>63607</v>
      </c>
      <c r="R107" s="58">
        <v>60855</v>
      </c>
      <c r="S107" s="58">
        <v>61141</v>
      </c>
      <c r="T107" s="58" t="s">
        <v>434</v>
      </c>
      <c r="U107" s="58">
        <v>66691</v>
      </c>
      <c r="V107" s="58">
        <v>69958</v>
      </c>
      <c r="W107" s="58">
        <v>68259</v>
      </c>
      <c r="X107" s="58">
        <v>69341</v>
      </c>
      <c r="Y107" s="58">
        <v>64947</v>
      </c>
      <c r="Z107" s="58">
        <v>60362</v>
      </c>
      <c r="AA107" s="58">
        <v>59220</v>
      </c>
      <c r="AB107" s="58">
        <v>56622</v>
      </c>
      <c r="AC107" s="58">
        <v>53988</v>
      </c>
      <c r="AD107" s="58">
        <v>57930</v>
      </c>
      <c r="AE107" s="58">
        <v>57159</v>
      </c>
      <c r="AF107" s="58">
        <v>54978</v>
      </c>
      <c r="AG107" s="58">
        <v>53548</v>
      </c>
      <c r="AH107" s="58"/>
      <c r="AI107" s="59">
        <f t="shared" si="30"/>
        <v>1.1417980129976844</v>
      </c>
      <c r="AJ107" s="59">
        <f t="shared" si="31"/>
        <v>1.106897304376296</v>
      </c>
      <c r="AK107" s="59">
        <f t="shared" si="32"/>
        <v>1.112808131702794</v>
      </c>
      <c r="AL107" s="59">
        <f t="shared" si="33"/>
        <v>1.1220093215950284</v>
      </c>
      <c r="AM107" s="59">
        <f t="shared" si="34"/>
        <v>1.164703267392754</v>
      </c>
      <c r="AN107" s="59">
        <f t="shared" si="35"/>
        <v>1.1191762919006747</v>
      </c>
      <c r="AO107" s="59">
        <f t="shared" si="36"/>
        <v>1.1182877406281662</v>
      </c>
      <c r="AP107" s="59">
        <f t="shared" si="37"/>
        <v>0.11742486995129386</v>
      </c>
      <c r="AQ107" s="59">
        <f t="shared" si="38"/>
        <v>0.14382496497143826</v>
      </c>
      <c r="AR107" s="59">
        <f t="shared" si="39"/>
        <v>0.10481533291991751</v>
      </c>
      <c r="AS107" s="59">
        <f t="shared" si="40"/>
        <v>9.8302055406613048E-2</v>
      </c>
      <c r="AT107" s="59">
        <f t="shared" si="41"/>
        <v>0.1001743903484948</v>
      </c>
      <c r="AU107" s="59">
        <f t="shared" si="42"/>
        <v>0.12428963428348652</v>
      </c>
      <c r="AV107" s="59" t="e">
        <f t="shared" si="43"/>
        <v>#VALUE!</v>
      </c>
      <c r="AX107" s="60">
        <f t="shared" si="44"/>
        <v>53548</v>
      </c>
      <c r="AY107" s="60">
        <f t="shared" si="45"/>
        <v>54978</v>
      </c>
      <c r="AZ107" s="60">
        <f t="shared" si="46"/>
        <v>57159</v>
      </c>
      <c r="BA107" s="60">
        <f t="shared" si="47"/>
        <v>57930</v>
      </c>
      <c r="BB107" s="60">
        <f t="shared" si="48"/>
        <v>53988</v>
      </c>
      <c r="BC107" s="60">
        <f t="shared" si="49"/>
        <v>56622</v>
      </c>
      <c r="BD107" s="60">
        <f t="shared" si="50"/>
        <v>59220</v>
      </c>
      <c r="BE107" s="60">
        <f t="shared" si="51"/>
        <v>60362</v>
      </c>
      <c r="BF107" s="60">
        <f t="shared" si="52"/>
        <v>64947</v>
      </c>
      <c r="BG107" s="60">
        <f t="shared" si="53"/>
        <v>69341</v>
      </c>
      <c r="BH107" s="60">
        <f t="shared" si="54"/>
        <v>68259</v>
      </c>
      <c r="BI107" s="60">
        <f t="shared" si="55"/>
        <v>69958</v>
      </c>
      <c r="BJ107" s="60">
        <f t="shared" si="56"/>
        <v>66691</v>
      </c>
      <c r="BK107" s="60" t="str">
        <f t="shared" si="57"/>
        <v>NA</v>
      </c>
    </row>
    <row r="108" spans="1:63">
      <c r="A108" s="56" t="s">
        <v>517</v>
      </c>
      <c r="B108" s="56">
        <v>4061354</v>
      </c>
      <c r="C108" s="56" t="s">
        <v>432</v>
      </c>
      <c r="D108" s="56" t="s">
        <v>433</v>
      </c>
      <c r="E108" s="56" t="s">
        <v>292</v>
      </c>
      <c r="F108" s="58" t="s">
        <v>434</v>
      </c>
      <c r="G108" s="58">
        <v>13700</v>
      </c>
      <c r="H108" s="58">
        <v>12957</v>
      </c>
      <c r="I108" s="58">
        <v>11746</v>
      </c>
      <c r="J108" s="58">
        <v>13184</v>
      </c>
      <c r="K108" s="58">
        <v>8241</v>
      </c>
      <c r="L108" s="58">
        <v>15741</v>
      </c>
      <c r="M108" s="58">
        <v>869671</v>
      </c>
      <c r="N108" s="58">
        <v>841907</v>
      </c>
      <c r="O108" s="58">
        <v>847489</v>
      </c>
      <c r="P108" s="58">
        <v>802480</v>
      </c>
      <c r="Q108" s="58">
        <v>721999</v>
      </c>
      <c r="R108" s="58">
        <v>835065</v>
      </c>
      <c r="S108" s="58">
        <v>802748</v>
      </c>
      <c r="T108" s="58" t="s">
        <v>434</v>
      </c>
      <c r="U108" s="58">
        <v>717127</v>
      </c>
      <c r="V108" s="58">
        <v>712845</v>
      </c>
      <c r="W108" s="58">
        <v>725225</v>
      </c>
      <c r="X108" s="58">
        <v>713095</v>
      </c>
      <c r="Y108" s="58">
        <v>925110</v>
      </c>
      <c r="Z108" s="58">
        <v>883483</v>
      </c>
      <c r="AA108" s="58">
        <v>852153</v>
      </c>
      <c r="AB108" s="58">
        <v>824917</v>
      </c>
      <c r="AC108" s="58">
        <v>830416</v>
      </c>
      <c r="AD108" s="58">
        <v>786304</v>
      </c>
      <c r="AE108" s="58">
        <v>717762</v>
      </c>
      <c r="AF108" s="58">
        <v>823146</v>
      </c>
      <c r="AG108" s="58">
        <v>800192</v>
      </c>
      <c r="AH108" s="58" t="s">
        <v>436</v>
      </c>
      <c r="AI108" s="59">
        <f t="shared" si="30"/>
        <v>1.0031942333839878</v>
      </c>
      <c r="AJ108" s="59">
        <f t="shared" si="31"/>
        <v>1.0144798128157095</v>
      </c>
      <c r="AK108" s="59">
        <f t="shared" si="32"/>
        <v>1.0059030709343766</v>
      </c>
      <c r="AL108" s="59">
        <f t="shared" si="33"/>
        <v>1.0205721959954419</v>
      </c>
      <c r="AM108" s="59">
        <f t="shared" si="34"/>
        <v>1.02055957496002</v>
      </c>
      <c r="AN108" s="59">
        <f t="shared" si="35"/>
        <v>1.0205960114775183</v>
      </c>
      <c r="AO108" s="59">
        <f t="shared" si="36"/>
        <v>1.0205573412286291</v>
      </c>
      <c r="AP108" s="59">
        <f t="shared" si="37"/>
        <v>1.7816981198279989E-2</v>
      </c>
      <c r="AQ108" s="59">
        <f t="shared" si="38"/>
        <v>8.9081298440185485E-3</v>
      </c>
      <c r="AR108" s="59">
        <f t="shared" si="39"/>
        <v>1.8488420196467511E-2</v>
      </c>
      <c r="AS108" s="59">
        <f t="shared" si="40"/>
        <v>1.6196352856010204E-2</v>
      </c>
      <c r="AT108" s="59">
        <f t="shared" si="41"/>
        <v>1.8176461923700104E-2</v>
      </c>
      <c r="AU108" s="59">
        <f t="shared" si="42"/>
        <v>1.9104008076672611E-2</v>
      </c>
      <c r="AV108" s="59" t="e">
        <f t="shared" si="43"/>
        <v>#VALUE!</v>
      </c>
      <c r="AX108" s="60">
        <f t="shared" si="44"/>
        <v>800192</v>
      </c>
      <c r="AY108" s="60">
        <f t="shared" si="45"/>
        <v>823146</v>
      </c>
      <c r="AZ108" s="60">
        <f t="shared" si="46"/>
        <v>717762</v>
      </c>
      <c r="BA108" s="60">
        <f t="shared" si="47"/>
        <v>786304</v>
      </c>
      <c r="BB108" s="60">
        <f t="shared" si="48"/>
        <v>830416</v>
      </c>
      <c r="BC108" s="60">
        <f t="shared" si="49"/>
        <v>824917</v>
      </c>
      <c r="BD108" s="60">
        <f t="shared" si="50"/>
        <v>852153</v>
      </c>
      <c r="BE108" s="60">
        <f t="shared" si="51"/>
        <v>883483</v>
      </c>
      <c r="BF108" s="60">
        <f t="shared" si="52"/>
        <v>925110</v>
      </c>
      <c r="BG108" s="60">
        <f t="shared" si="53"/>
        <v>713095</v>
      </c>
      <c r="BH108" s="60">
        <f t="shared" si="54"/>
        <v>725225</v>
      </c>
      <c r="BI108" s="60">
        <f t="shared" si="55"/>
        <v>712845</v>
      </c>
      <c r="BJ108" s="60">
        <f t="shared" si="56"/>
        <v>717127</v>
      </c>
      <c r="BK108" s="60" t="str">
        <f t="shared" si="57"/>
        <v>NA</v>
      </c>
    </row>
    <row r="109" spans="1:63" hidden="1">
      <c r="A109" s="56" t="s">
        <v>518</v>
      </c>
      <c r="B109" s="56">
        <v>4061364</v>
      </c>
      <c r="C109" s="56" t="s">
        <v>432</v>
      </c>
      <c r="D109" s="56" t="s">
        <v>433</v>
      </c>
      <c r="E109" s="56" t="s">
        <v>444</v>
      </c>
      <c r="F109" s="58" t="s">
        <v>434</v>
      </c>
      <c r="G109" s="58" t="s">
        <v>434</v>
      </c>
      <c r="H109" s="58">
        <v>259</v>
      </c>
      <c r="I109" s="58">
        <v>263</v>
      </c>
      <c r="J109" s="58">
        <v>251</v>
      </c>
      <c r="K109" s="58">
        <v>232</v>
      </c>
      <c r="L109" s="58">
        <v>398</v>
      </c>
      <c r="M109" s="58">
        <v>1925</v>
      </c>
      <c r="N109" s="58">
        <v>1634</v>
      </c>
      <c r="O109" s="58">
        <v>1677</v>
      </c>
      <c r="P109" s="58" t="s">
        <v>434</v>
      </c>
      <c r="Q109" s="58" t="s">
        <v>434</v>
      </c>
      <c r="R109" s="58" t="s">
        <v>434</v>
      </c>
      <c r="S109" s="58" t="s">
        <v>434</v>
      </c>
      <c r="T109" s="58" t="s">
        <v>434</v>
      </c>
      <c r="U109" s="58">
        <v>1751</v>
      </c>
      <c r="V109" s="58">
        <v>1648</v>
      </c>
      <c r="W109" s="58">
        <v>1646</v>
      </c>
      <c r="X109" s="58">
        <v>1694</v>
      </c>
      <c r="Y109" s="58">
        <v>1685</v>
      </c>
      <c r="Z109" s="58">
        <v>1745</v>
      </c>
      <c r="AA109" s="58">
        <v>1488</v>
      </c>
      <c r="AB109" s="58">
        <v>1447</v>
      </c>
      <c r="AC109" s="58" t="s">
        <v>434</v>
      </c>
      <c r="AD109" s="58" t="s">
        <v>434</v>
      </c>
      <c r="AE109" s="58" t="s">
        <v>434</v>
      </c>
      <c r="AF109" s="58" t="s">
        <v>434</v>
      </c>
      <c r="AG109" s="58" t="s">
        <v>434</v>
      </c>
      <c r="AH109" s="58"/>
      <c r="AI109" s="59" t="e">
        <f t="shared" si="30"/>
        <v>#VALUE!</v>
      </c>
      <c r="AJ109" s="59" t="e">
        <f t="shared" si="31"/>
        <v>#VALUE!</v>
      </c>
      <c r="AK109" s="59" t="e">
        <f t="shared" si="32"/>
        <v>#VALUE!</v>
      </c>
      <c r="AL109" s="59" t="e">
        <f t="shared" si="33"/>
        <v>#VALUE!</v>
      </c>
      <c r="AM109" s="59" t="e">
        <f t="shared" si="34"/>
        <v>#VALUE!</v>
      </c>
      <c r="AN109" s="59">
        <f t="shared" si="35"/>
        <v>1.1292328956461646</v>
      </c>
      <c r="AO109" s="59">
        <f t="shared" si="36"/>
        <v>1.2936827956989247</v>
      </c>
      <c r="AP109" s="59">
        <f t="shared" si="37"/>
        <v>0.22808022922636104</v>
      </c>
      <c r="AQ109" s="59">
        <f t="shared" si="38"/>
        <v>0.13768545994065282</v>
      </c>
      <c r="AR109" s="59">
        <f t="shared" si="39"/>
        <v>0.14817001180637543</v>
      </c>
      <c r="AS109" s="59">
        <f t="shared" si="40"/>
        <v>0.1597812879708384</v>
      </c>
      <c r="AT109" s="59">
        <f t="shared" si="41"/>
        <v>0.1571601941747573</v>
      </c>
      <c r="AU109" s="59" t="e">
        <f t="shared" si="42"/>
        <v>#VALUE!</v>
      </c>
      <c r="AV109" s="59" t="e">
        <f t="shared" si="43"/>
        <v>#VALUE!</v>
      </c>
      <c r="AX109" s="60" t="str">
        <f t="shared" si="44"/>
        <v>NA</v>
      </c>
      <c r="AY109" s="60" t="str">
        <f t="shared" si="45"/>
        <v>NA</v>
      </c>
      <c r="AZ109" s="60" t="str">
        <f t="shared" si="46"/>
        <v>NA</v>
      </c>
      <c r="BA109" s="60" t="str">
        <f t="shared" si="47"/>
        <v>NA</v>
      </c>
      <c r="BB109" s="60" t="str">
        <f t="shared" si="48"/>
        <v>NA</v>
      </c>
      <c r="BC109" s="60">
        <f t="shared" si="49"/>
        <v>1447</v>
      </c>
      <c r="BD109" s="60">
        <f t="shared" si="50"/>
        <v>1488</v>
      </c>
      <c r="BE109" s="60">
        <f t="shared" si="51"/>
        <v>1745</v>
      </c>
      <c r="BF109" s="60">
        <f t="shared" si="52"/>
        <v>1685</v>
      </c>
      <c r="BG109" s="60">
        <f t="shared" si="53"/>
        <v>1694</v>
      </c>
      <c r="BH109" s="60">
        <f t="shared" si="54"/>
        <v>1646</v>
      </c>
      <c r="BI109" s="60">
        <f t="shared" si="55"/>
        <v>1648</v>
      </c>
      <c r="BJ109" s="60">
        <f t="shared" si="56"/>
        <v>1751</v>
      </c>
      <c r="BK109" s="60" t="str">
        <f t="shared" si="57"/>
        <v>NA</v>
      </c>
    </row>
    <row r="110" spans="1:63">
      <c r="A110" s="56" t="s">
        <v>519</v>
      </c>
      <c r="B110" s="56">
        <v>4061463</v>
      </c>
      <c r="C110" s="56" t="s">
        <v>432</v>
      </c>
      <c r="D110" s="56" t="s">
        <v>433</v>
      </c>
      <c r="E110" s="56" t="s">
        <v>292</v>
      </c>
      <c r="F110" s="58" t="s">
        <v>434</v>
      </c>
      <c r="G110" s="58">
        <v>22416</v>
      </c>
      <c r="H110" s="58">
        <v>0</v>
      </c>
      <c r="I110" s="58">
        <v>0</v>
      </c>
      <c r="J110" s="58">
        <v>0</v>
      </c>
      <c r="K110" s="58">
        <v>0</v>
      </c>
      <c r="L110" s="58">
        <v>0</v>
      </c>
      <c r="M110" s="58">
        <v>389858</v>
      </c>
      <c r="N110" s="58">
        <v>365139</v>
      </c>
      <c r="O110" s="58">
        <v>357763</v>
      </c>
      <c r="P110" s="58">
        <v>350932</v>
      </c>
      <c r="Q110" s="58">
        <v>356142</v>
      </c>
      <c r="R110" s="58">
        <v>343354</v>
      </c>
      <c r="S110" s="58">
        <v>345393</v>
      </c>
      <c r="T110" s="58" t="s">
        <v>434</v>
      </c>
      <c r="U110" s="58">
        <v>371579</v>
      </c>
      <c r="V110" s="58">
        <v>374674</v>
      </c>
      <c r="W110" s="58">
        <v>369479</v>
      </c>
      <c r="X110" s="58">
        <v>371673</v>
      </c>
      <c r="Y110" s="58">
        <v>379573</v>
      </c>
      <c r="Z110" s="58">
        <v>376881</v>
      </c>
      <c r="AA110" s="58">
        <v>364420</v>
      </c>
      <c r="AB110" s="58">
        <v>337534</v>
      </c>
      <c r="AC110" s="58">
        <v>333230</v>
      </c>
      <c r="AD110" s="58" t="s">
        <v>434</v>
      </c>
      <c r="AE110" s="58" t="s">
        <v>434</v>
      </c>
      <c r="AF110" s="58" t="s">
        <v>434</v>
      </c>
      <c r="AG110" s="58">
        <v>318031</v>
      </c>
      <c r="AH110" s="58" t="s">
        <v>436</v>
      </c>
      <c r="AI110" s="59">
        <f t="shared" si="30"/>
        <v>1.0860356380352858</v>
      </c>
      <c r="AJ110" s="59" t="e">
        <f t="shared" si="31"/>
        <v>#VALUE!</v>
      </c>
      <c r="AK110" s="59" t="e">
        <f t="shared" si="32"/>
        <v>#VALUE!</v>
      </c>
      <c r="AL110" s="59" t="e">
        <f t="shared" si="33"/>
        <v>#VALUE!</v>
      </c>
      <c r="AM110" s="59">
        <f t="shared" si="34"/>
        <v>1.0736218227650571</v>
      </c>
      <c r="AN110" s="59">
        <f t="shared" si="35"/>
        <v>1.0817843535762324</v>
      </c>
      <c r="AO110" s="59">
        <f t="shared" si="36"/>
        <v>1.0698040722243565</v>
      </c>
      <c r="AP110" s="59">
        <f t="shared" si="37"/>
        <v>0</v>
      </c>
      <c r="AQ110" s="59">
        <f t="shared" si="38"/>
        <v>0</v>
      </c>
      <c r="AR110" s="59">
        <f t="shared" si="39"/>
        <v>0</v>
      </c>
      <c r="AS110" s="59">
        <f t="shared" si="40"/>
        <v>0</v>
      </c>
      <c r="AT110" s="59">
        <f t="shared" si="41"/>
        <v>0</v>
      </c>
      <c r="AU110" s="59">
        <f t="shared" si="42"/>
        <v>6.0326337064258204E-2</v>
      </c>
      <c r="AV110" s="59" t="e">
        <f t="shared" si="43"/>
        <v>#VALUE!</v>
      </c>
      <c r="AX110" s="60">
        <f t="shared" si="44"/>
        <v>318031</v>
      </c>
      <c r="AY110" s="60" t="str">
        <f t="shared" si="45"/>
        <v>NA</v>
      </c>
      <c r="AZ110" s="60" t="str">
        <f t="shared" si="46"/>
        <v>NA</v>
      </c>
      <c r="BA110" s="60" t="str">
        <f t="shared" si="47"/>
        <v>NA</v>
      </c>
      <c r="BB110" s="60">
        <f t="shared" si="48"/>
        <v>333230</v>
      </c>
      <c r="BC110" s="60">
        <f t="shared" si="49"/>
        <v>337534</v>
      </c>
      <c r="BD110" s="60">
        <f t="shared" si="50"/>
        <v>364420</v>
      </c>
      <c r="BE110" s="60">
        <f t="shared" si="51"/>
        <v>376881</v>
      </c>
      <c r="BF110" s="60">
        <f t="shared" si="52"/>
        <v>379573</v>
      </c>
      <c r="BG110" s="60">
        <f t="shared" si="53"/>
        <v>371673</v>
      </c>
      <c r="BH110" s="60">
        <f t="shared" si="54"/>
        <v>369479</v>
      </c>
      <c r="BI110" s="60">
        <f t="shared" si="55"/>
        <v>374674</v>
      </c>
      <c r="BJ110" s="60">
        <f t="shared" si="56"/>
        <v>371579</v>
      </c>
      <c r="BK110" s="60" t="str">
        <f t="shared" si="57"/>
        <v>NA</v>
      </c>
    </row>
    <row r="111" spans="1:63" hidden="1">
      <c r="A111" s="56" t="s">
        <v>520</v>
      </c>
      <c r="B111" s="56">
        <v>4061442</v>
      </c>
      <c r="C111" s="56" t="s">
        <v>432</v>
      </c>
      <c r="D111" s="56" t="s">
        <v>433</v>
      </c>
      <c r="E111" s="56" t="s">
        <v>276</v>
      </c>
      <c r="F111" s="58" t="s">
        <v>434</v>
      </c>
      <c r="G111" s="58">
        <v>4312</v>
      </c>
      <c r="H111" s="58">
        <v>2727</v>
      </c>
      <c r="I111" s="58">
        <v>3018</v>
      </c>
      <c r="J111" s="58">
        <v>3004</v>
      </c>
      <c r="K111" s="58">
        <v>3784</v>
      </c>
      <c r="L111" s="58">
        <v>3000</v>
      </c>
      <c r="M111" s="58">
        <v>28424</v>
      </c>
      <c r="N111" s="58">
        <v>26295</v>
      </c>
      <c r="O111" s="58">
        <v>27557</v>
      </c>
      <c r="P111" s="58">
        <v>26550</v>
      </c>
      <c r="Q111" s="58">
        <v>28204</v>
      </c>
      <c r="R111" s="58">
        <v>26515</v>
      </c>
      <c r="S111" s="58">
        <v>29326</v>
      </c>
      <c r="T111" s="58" t="s">
        <v>434</v>
      </c>
      <c r="U111" s="58">
        <v>29034</v>
      </c>
      <c r="V111" s="58">
        <v>24260</v>
      </c>
      <c r="W111" s="58">
        <v>24969</v>
      </c>
      <c r="X111" s="58">
        <v>25799</v>
      </c>
      <c r="Y111" s="58">
        <v>25328</v>
      </c>
      <c r="Z111" s="58">
        <v>24342</v>
      </c>
      <c r="AA111" s="58">
        <v>24965</v>
      </c>
      <c r="AB111" s="58">
        <v>22958</v>
      </c>
      <c r="AC111" s="58">
        <v>24644</v>
      </c>
      <c r="AD111" s="58">
        <v>23287</v>
      </c>
      <c r="AE111" s="58">
        <v>25032</v>
      </c>
      <c r="AF111" s="58">
        <v>23972</v>
      </c>
      <c r="AG111" s="58">
        <v>25091</v>
      </c>
      <c r="AH111" s="58"/>
      <c r="AI111" s="59">
        <f t="shared" si="30"/>
        <v>1.1687856203419553</v>
      </c>
      <c r="AJ111" s="59">
        <f t="shared" si="31"/>
        <v>1.1060820957784081</v>
      </c>
      <c r="AK111" s="59">
        <f t="shared" si="32"/>
        <v>1.1267178012144454</v>
      </c>
      <c r="AL111" s="59">
        <f t="shared" si="33"/>
        <v>1.1401210976081075</v>
      </c>
      <c r="AM111" s="59">
        <f t="shared" si="34"/>
        <v>1.1182032137639994</v>
      </c>
      <c r="AN111" s="59">
        <f t="shared" si="35"/>
        <v>1.1453523826117258</v>
      </c>
      <c r="AO111" s="59">
        <f t="shared" si="36"/>
        <v>1.1385539755657921</v>
      </c>
      <c r="AP111" s="59">
        <f t="shared" si="37"/>
        <v>0.12324377618930243</v>
      </c>
      <c r="AQ111" s="59">
        <f t="shared" si="38"/>
        <v>0.14939987365761212</v>
      </c>
      <c r="AR111" s="59">
        <f t="shared" si="39"/>
        <v>0.11643862165200201</v>
      </c>
      <c r="AS111" s="59">
        <f t="shared" si="40"/>
        <v>0.12086987864952541</v>
      </c>
      <c r="AT111" s="59">
        <f t="shared" si="41"/>
        <v>0.11240725474031327</v>
      </c>
      <c r="AU111" s="59">
        <f t="shared" si="42"/>
        <v>0.14851553351243371</v>
      </c>
      <c r="AV111" s="59" t="e">
        <f t="shared" si="43"/>
        <v>#VALUE!</v>
      </c>
      <c r="AX111" s="60">
        <f t="shared" si="44"/>
        <v>25091</v>
      </c>
      <c r="AY111" s="60">
        <f t="shared" si="45"/>
        <v>23972</v>
      </c>
      <c r="AZ111" s="60">
        <f t="shared" si="46"/>
        <v>25032</v>
      </c>
      <c r="BA111" s="60">
        <f t="shared" si="47"/>
        <v>23287</v>
      </c>
      <c r="BB111" s="60">
        <f t="shared" si="48"/>
        <v>24644</v>
      </c>
      <c r="BC111" s="60">
        <f t="shared" si="49"/>
        <v>22958</v>
      </c>
      <c r="BD111" s="60">
        <f t="shared" si="50"/>
        <v>24965</v>
      </c>
      <c r="BE111" s="60">
        <f t="shared" si="51"/>
        <v>24342</v>
      </c>
      <c r="BF111" s="60">
        <f t="shared" si="52"/>
        <v>25328</v>
      </c>
      <c r="BG111" s="60">
        <f t="shared" si="53"/>
        <v>25799</v>
      </c>
      <c r="BH111" s="60">
        <f t="shared" si="54"/>
        <v>24969</v>
      </c>
      <c r="BI111" s="60">
        <f t="shared" si="55"/>
        <v>24260</v>
      </c>
      <c r="BJ111" s="60">
        <f t="shared" si="56"/>
        <v>29034</v>
      </c>
      <c r="BK111" s="60" t="str">
        <f t="shared" si="57"/>
        <v>NA</v>
      </c>
    </row>
    <row r="112" spans="1:63">
      <c r="A112" s="56" t="s">
        <v>521</v>
      </c>
      <c r="B112" s="56">
        <v>4061500</v>
      </c>
      <c r="C112" s="56" t="s">
        <v>432</v>
      </c>
      <c r="D112" s="56" t="s">
        <v>433</v>
      </c>
      <c r="E112" s="56" t="s">
        <v>327</v>
      </c>
      <c r="F112" s="58" t="s">
        <v>434</v>
      </c>
      <c r="G112" s="58" t="s">
        <v>434</v>
      </c>
      <c r="H112" s="58">
        <v>3156</v>
      </c>
      <c r="I112" s="58">
        <v>2427</v>
      </c>
      <c r="J112" s="58">
        <v>3600</v>
      </c>
      <c r="K112" s="58">
        <v>5678</v>
      </c>
      <c r="L112" s="58">
        <v>3826</v>
      </c>
      <c r="M112" s="58">
        <v>62070</v>
      </c>
      <c r="N112" s="58">
        <v>60659</v>
      </c>
      <c r="O112" s="58">
        <v>59299</v>
      </c>
      <c r="P112" s="58" t="s">
        <v>434</v>
      </c>
      <c r="Q112" s="58" t="s">
        <v>434</v>
      </c>
      <c r="R112" s="58" t="s">
        <v>434</v>
      </c>
      <c r="S112" s="58" t="s">
        <v>434</v>
      </c>
      <c r="T112" s="58" t="s">
        <v>434</v>
      </c>
      <c r="U112" s="58">
        <v>58995</v>
      </c>
      <c r="V112" s="58">
        <v>60563</v>
      </c>
      <c r="W112" s="58">
        <v>60251</v>
      </c>
      <c r="X112" s="58">
        <v>62183</v>
      </c>
      <c r="Y112" s="58">
        <v>59102</v>
      </c>
      <c r="Z112" s="58">
        <v>60106</v>
      </c>
      <c r="AA112" s="58">
        <v>57075</v>
      </c>
      <c r="AB112" s="58">
        <v>57670</v>
      </c>
      <c r="AC112" s="58" t="s">
        <v>434</v>
      </c>
      <c r="AD112" s="58" t="s">
        <v>434</v>
      </c>
      <c r="AE112" s="58" t="s">
        <v>434</v>
      </c>
      <c r="AF112" s="58" t="s">
        <v>434</v>
      </c>
      <c r="AG112" s="58" t="s">
        <v>434</v>
      </c>
      <c r="AH112" s="58" t="s">
        <v>436</v>
      </c>
      <c r="AI112" s="59" t="e">
        <f t="shared" si="30"/>
        <v>#VALUE!</v>
      </c>
      <c r="AJ112" s="59" t="e">
        <f t="shared" si="31"/>
        <v>#VALUE!</v>
      </c>
      <c r="AK112" s="59" t="e">
        <f t="shared" si="32"/>
        <v>#VALUE!</v>
      </c>
      <c r="AL112" s="59" t="e">
        <f t="shared" si="33"/>
        <v>#VALUE!</v>
      </c>
      <c r="AM112" s="59" t="e">
        <f t="shared" si="34"/>
        <v>#VALUE!</v>
      </c>
      <c r="AN112" s="59">
        <f t="shared" si="35"/>
        <v>1.051829374024623</v>
      </c>
      <c r="AO112" s="59">
        <f t="shared" si="36"/>
        <v>1.0875164257555847</v>
      </c>
      <c r="AP112" s="59">
        <f t="shared" si="37"/>
        <v>6.3654210894087113E-2</v>
      </c>
      <c r="AQ112" s="59">
        <f t="shared" si="38"/>
        <v>9.6071198944198161E-2</v>
      </c>
      <c r="AR112" s="59">
        <f t="shared" si="39"/>
        <v>5.7893636524452022E-2</v>
      </c>
      <c r="AS112" s="59">
        <f t="shared" si="40"/>
        <v>4.028148910391529E-2</v>
      </c>
      <c r="AT112" s="59">
        <f t="shared" si="41"/>
        <v>5.2111024883179501E-2</v>
      </c>
      <c r="AU112" s="59" t="e">
        <f t="shared" si="42"/>
        <v>#VALUE!</v>
      </c>
      <c r="AV112" s="59" t="e">
        <f t="shared" si="43"/>
        <v>#VALUE!</v>
      </c>
      <c r="AX112" s="60" t="str">
        <f t="shared" si="44"/>
        <v>NA</v>
      </c>
      <c r="AY112" s="60" t="str">
        <f t="shared" si="45"/>
        <v>NA</v>
      </c>
      <c r="AZ112" s="60" t="str">
        <f t="shared" si="46"/>
        <v>NA</v>
      </c>
      <c r="BA112" s="60" t="str">
        <f t="shared" si="47"/>
        <v>NA</v>
      </c>
      <c r="BB112" s="60" t="str">
        <f t="shared" si="48"/>
        <v>NA</v>
      </c>
      <c r="BC112" s="60">
        <f t="shared" si="49"/>
        <v>57670</v>
      </c>
      <c r="BD112" s="60">
        <f t="shared" si="50"/>
        <v>57075</v>
      </c>
      <c r="BE112" s="60">
        <f t="shared" si="51"/>
        <v>60106</v>
      </c>
      <c r="BF112" s="60">
        <f t="shared" si="52"/>
        <v>59102</v>
      </c>
      <c r="BG112" s="60">
        <f t="shared" si="53"/>
        <v>62183</v>
      </c>
      <c r="BH112" s="60">
        <f t="shared" si="54"/>
        <v>60251</v>
      </c>
      <c r="BI112" s="60">
        <f t="shared" si="55"/>
        <v>60563</v>
      </c>
      <c r="BJ112" s="60">
        <f t="shared" si="56"/>
        <v>58995</v>
      </c>
      <c r="BK112" s="60" t="str">
        <f t="shared" si="57"/>
        <v>NA</v>
      </c>
    </row>
    <row r="113" spans="1:63">
      <c r="A113" s="56" t="s">
        <v>522</v>
      </c>
      <c r="B113" s="56">
        <v>4061501</v>
      </c>
      <c r="C113" s="56" t="s">
        <v>432</v>
      </c>
      <c r="D113" s="56" t="s">
        <v>433</v>
      </c>
      <c r="E113" s="56" t="s">
        <v>292</v>
      </c>
      <c r="F113" s="58" t="s">
        <v>434</v>
      </c>
      <c r="G113" s="58">
        <v>2645</v>
      </c>
      <c r="H113" s="58">
        <v>5577</v>
      </c>
      <c r="I113" s="58">
        <v>5022</v>
      </c>
      <c r="J113" s="58">
        <v>5433</v>
      </c>
      <c r="K113" s="58">
        <v>8425</v>
      </c>
      <c r="L113" s="58">
        <v>2822</v>
      </c>
      <c r="M113" s="58">
        <v>112554</v>
      </c>
      <c r="N113" s="58">
        <v>117366</v>
      </c>
      <c r="O113" s="58">
        <v>116084</v>
      </c>
      <c r="P113" s="58" t="s">
        <v>434</v>
      </c>
      <c r="Q113" s="58" t="s">
        <v>434</v>
      </c>
      <c r="R113" s="58" t="s">
        <v>434</v>
      </c>
      <c r="S113" s="58" t="s">
        <v>434</v>
      </c>
      <c r="T113" s="58" t="s">
        <v>434</v>
      </c>
      <c r="U113" s="58">
        <v>105209</v>
      </c>
      <c r="V113" s="58">
        <v>104401</v>
      </c>
      <c r="W113" s="58">
        <v>103702</v>
      </c>
      <c r="X113" s="58">
        <v>113862</v>
      </c>
      <c r="Y113" s="58">
        <v>109583</v>
      </c>
      <c r="Z113" s="58">
        <v>110936</v>
      </c>
      <c r="AA113" s="58">
        <v>106040</v>
      </c>
      <c r="AB113" s="58">
        <v>109869</v>
      </c>
      <c r="AC113" s="58" t="s">
        <v>434</v>
      </c>
      <c r="AD113" s="58" t="s">
        <v>434</v>
      </c>
      <c r="AE113" s="58" t="s">
        <v>434</v>
      </c>
      <c r="AF113" s="58" t="s">
        <v>434</v>
      </c>
      <c r="AG113" s="58" t="s">
        <v>434</v>
      </c>
      <c r="AH113" s="58" t="s">
        <v>436</v>
      </c>
      <c r="AI113" s="59" t="e">
        <f t="shared" si="30"/>
        <v>#VALUE!</v>
      </c>
      <c r="AJ113" s="59" t="e">
        <f t="shared" si="31"/>
        <v>#VALUE!</v>
      </c>
      <c r="AK113" s="59" t="e">
        <f t="shared" si="32"/>
        <v>#VALUE!</v>
      </c>
      <c r="AL113" s="59" t="e">
        <f t="shared" si="33"/>
        <v>#VALUE!</v>
      </c>
      <c r="AM113" s="59" t="e">
        <f t="shared" si="34"/>
        <v>#VALUE!</v>
      </c>
      <c r="AN113" s="59">
        <f t="shared" si="35"/>
        <v>1.0682358080987358</v>
      </c>
      <c r="AO113" s="59">
        <f t="shared" si="36"/>
        <v>1.0614296491889852</v>
      </c>
      <c r="AP113" s="59">
        <f t="shared" si="37"/>
        <v>2.5438090430518496E-2</v>
      </c>
      <c r="AQ113" s="59">
        <f t="shared" si="38"/>
        <v>7.6882363140268112E-2</v>
      </c>
      <c r="AR113" s="59">
        <f t="shared" si="39"/>
        <v>4.771565579385572E-2</v>
      </c>
      <c r="AS113" s="59">
        <f t="shared" si="40"/>
        <v>4.8427224161539793E-2</v>
      </c>
      <c r="AT113" s="59">
        <f t="shared" si="41"/>
        <v>5.3419028553366346E-2</v>
      </c>
      <c r="AU113" s="59">
        <f t="shared" si="42"/>
        <v>2.514043475368077E-2</v>
      </c>
      <c r="AV113" s="59" t="e">
        <f t="shared" si="43"/>
        <v>#VALUE!</v>
      </c>
      <c r="AX113" s="60" t="str">
        <f t="shared" si="44"/>
        <v>NA</v>
      </c>
      <c r="AY113" s="60" t="str">
        <f t="shared" si="45"/>
        <v>NA</v>
      </c>
      <c r="AZ113" s="60" t="str">
        <f t="shared" si="46"/>
        <v>NA</v>
      </c>
      <c r="BA113" s="60" t="str">
        <f t="shared" si="47"/>
        <v>NA</v>
      </c>
      <c r="BB113" s="60" t="str">
        <f t="shared" si="48"/>
        <v>NA</v>
      </c>
      <c r="BC113" s="60">
        <f t="shared" si="49"/>
        <v>109869</v>
      </c>
      <c r="BD113" s="60">
        <f t="shared" si="50"/>
        <v>106040</v>
      </c>
      <c r="BE113" s="60">
        <f t="shared" si="51"/>
        <v>110936</v>
      </c>
      <c r="BF113" s="60">
        <f t="shared" si="52"/>
        <v>109583</v>
      </c>
      <c r="BG113" s="60">
        <f t="shared" si="53"/>
        <v>113862</v>
      </c>
      <c r="BH113" s="60">
        <f t="shared" si="54"/>
        <v>103702</v>
      </c>
      <c r="BI113" s="60">
        <f t="shared" si="55"/>
        <v>104401</v>
      </c>
      <c r="BJ113" s="60">
        <f t="shared" si="56"/>
        <v>105209</v>
      </c>
      <c r="BK113" s="60" t="str">
        <f t="shared" si="57"/>
        <v>NA</v>
      </c>
    </row>
    <row r="114" spans="1:63">
      <c r="A114" s="56" t="s">
        <v>523</v>
      </c>
      <c r="B114" s="56">
        <v>4061508</v>
      </c>
      <c r="C114" s="56" t="s">
        <v>432</v>
      </c>
      <c r="D114" s="56" t="s">
        <v>433</v>
      </c>
      <c r="E114" s="56" t="s">
        <v>246</v>
      </c>
      <c r="F114" s="58" t="s">
        <v>434</v>
      </c>
      <c r="G114" s="58" t="s">
        <v>434</v>
      </c>
      <c r="H114" s="58">
        <v>10</v>
      </c>
      <c r="I114" s="58">
        <v>10</v>
      </c>
      <c r="J114" s="58">
        <v>10</v>
      </c>
      <c r="K114" s="58">
        <v>210</v>
      </c>
      <c r="L114" s="58">
        <v>0</v>
      </c>
      <c r="M114" s="58">
        <v>830</v>
      </c>
      <c r="N114" s="58">
        <v>762</v>
      </c>
      <c r="O114" s="58">
        <v>651</v>
      </c>
      <c r="P114" s="58" t="s">
        <v>434</v>
      </c>
      <c r="Q114" s="58" t="s">
        <v>434</v>
      </c>
      <c r="R114" s="58" t="s">
        <v>434</v>
      </c>
      <c r="S114" s="58" t="s">
        <v>434</v>
      </c>
      <c r="T114" s="58" t="s">
        <v>434</v>
      </c>
      <c r="U114" s="58">
        <v>868</v>
      </c>
      <c r="V114" s="58">
        <v>778</v>
      </c>
      <c r="W114" s="58">
        <v>796</v>
      </c>
      <c r="X114" s="58">
        <v>800</v>
      </c>
      <c r="Y114" s="58">
        <v>746</v>
      </c>
      <c r="Z114" s="58">
        <v>692</v>
      </c>
      <c r="AA114" s="58">
        <v>625</v>
      </c>
      <c r="AB114" s="58">
        <v>566</v>
      </c>
      <c r="AC114" s="58" t="s">
        <v>434</v>
      </c>
      <c r="AD114" s="58" t="s">
        <v>434</v>
      </c>
      <c r="AE114" s="58" t="s">
        <v>434</v>
      </c>
      <c r="AF114" s="58" t="s">
        <v>434</v>
      </c>
      <c r="AG114" s="58" t="s">
        <v>434</v>
      </c>
      <c r="AH114" s="58" t="s">
        <v>436</v>
      </c>
      <c r="AI114" s="59" t="e">
        <f t="shared" si="30"/>
        <v>#VALUE!</v>
      </c>
      <c r="AJ114" s="59" t="e">
        <f t="shared" si="31"/>
        <v>#VALUE!</v>
      </c>
      <c r="AK114" s="59" t="e">
        <f t="shared" si="32"/>
        <v>#VALUE!</v>
      </c>
      <c r="AL114" s="59" t="e">
        <f t="shared" si="33"/>
        <v>#VALUE!</v>
      </c>
      <c r="AM114" s="59" t="e">
        <f t="shared" si="34"/>
        <v>#VALUE!</v>
      </c>
      <c r="AN114" s="59">
        <f t="shared" si="35"/>
        <v>1.3462897526501767</v>
      </c>
      <c r="AO114" s="59">
        <f t="shared" si="36"/>
        <v>1.3280000000000001</v>
      </c>
      <c r="AP114" s="59">
        <f t="shared" si="37"/>
        <v>0</v>
      </c>
      <c r="AQ114" s="59">
        <f t="shared" si="38"/>
        <v>0.28150134048257375</v>
      </c>
      <c r="AR114" s="59">
        <f t="shared" si="39"/>
        <v>1.2500000000000001E-2</v>
      </c>
      <c r="AS114" s="59">
        <f t="shared" si="40"/>
        <v>1.2562814070351759E-2</v>
      </c>
      <c r="AT114" s="59">
        <f t="shared" si="41"/>
        <v>1.2853470437017995E-2</v>
      </c>
      <c r="AU114" s="59" t="e">
        <f t="shared" si="42"/>
        <v>#VALUE!</v>
      </c>
      <c r="AV114" s="59" t="e">
        <f t="shared" si="43"/>
        <v>#VALUE!</v>
      </c>
      <c r="AX114" s="60" t="str">
        <f t="shared" si="44"/>
        <v>NA</v>
      </c>
      <c r="AY114" s="60" t="str">
        <f t="shared" si="45"/>
        <v>NA</v>
      </c>
      <c r="AZ114" s="60" t="str">
        <f t="shared" si="46"/>
        <v>NA</v>
      </c>
      <c r="BA114" s="60" t="str">
        <f t="shared" si="47"/>
        <v>NA</v>
      </c>
      <c r="BB114" s="60" t="str">
        <f t="shared" si="48"/>
        <v>NA</v>
      </c>
      <c r="BC114" s="60">
        <f t="shared" si="49"/>
        <v>566</v>
      </c>
      <c r="BD114" s="60">
        <f t="shared" si="50"/>
        <v>625</v>
      </c>
      <c r="BE114" s="60">
        <f t="shared" si="51"/>
        <v>692</v>
      </c>
      <c r="BF114" s="60">
        <f t="shared" si="52"/>
        <v>746</v>
      </c>
      <c r="BG114" s="60">
        <f t="shared" si="53"/>
        <v>800</v>
      </c>
      <c r="BH114" s="60">
        <f t="shared" si="54"/>
        <v>796</v>
      </c>
      <c r="BI114" s="60">
        <f t="shared" si="55"/>
        <v>778</v>
      </c>
      <c r="BJ114" s="60">
        <f t="shared" si="56"/>
        <v>868</v>
      </c>
      <c r="BK114" s="60" t="str">
        <f t="shared" si="57"/>
        <v>NA</v>
      </c>
    </row>
    <row r="115" spans="1:63">
      <c r="A115" s="56" t="s">
        <v>524</v>
      </c>
      <c r="B115" s="56">
        <v>4061527</v>
      </c>
      <c r="C115" s="56" t="s">
        <v>432</v>
      </c>
      <c r="D115" s="56" t="s">
        <v>433</v>
      </c>
      <c r="E115" s="56" t="s">
        <v>276</v>
      </c>
      <c r="F115" s="58" t="s">
        <v>434</v>
      </c>
      <c r="G115" s="58">
        <v>14193</v>
      </c>
      <c r="H115" s="58">
        <v>14678</v>
      </c>
      <c r="I115" s="58">
        <v>14924</v>
      </c>
      <c r="J115" s="58">
        <v>16623</v>
      </c>
      <c r="K115" s="58">
        <v>18471</v>
      </c>
      <c r="L115" s="58">
        <v>26609</v>
      </c>
      <c r="M115" s="58">
        <v>204771</v>
      </c>
      <c r="N115" s="58">
        <v>204849</v>
      </c>
      <c r="O115" s="58">
        <v>200829</v>
      </c>
      <c r="P115" s="58">
        <v>197374</v>
      </c>
      <c r="Q115" s="58">
        <v>192420</v>
      </c>
      <c r="R115" s="58">
        <v>180766</v>
      </c>
      <c r="S115" s="58">
        <v>184539</v>
      </c>
      <c r="T115" s="58" t="s">
        <v>434</v>
      </c>
      <c r="U115" s="58">
        <v>209860</v>
      </c>
      <c r="V115" s="58">
        <v>214732</v>
      </c>
      <c r="W115" s="58">
        <v>211434</v>
      </c>
      <c r="X115" s="58">
        <v>211805</v>
      </c>
      <c r="Y115" s="58">
        <v>208353</v>
      </c>
      <c r="Z115" s="58">
        <v>203334</v>
      </c>
      <c r="AA115" s="58">
        <v>197744</v>
      </c>
      <c r="AB115" s="58">
        <v>191363</v>
      </c>
      <c r="AC115" s="58">
        <v>183759</v>
      </c>
      <c r="AD115" s="58">
        <v>179967</v>
      </c>
      <c r="AE115" s="58">
        <v>175866</v>
      </c>
      <c r="AF115" s="58">
        <v>165321</v>
      </c>
      <c r="AG115" s="58">
        <v>168248</v>
      </c>
      <c r="AH115" s="58" t="s">
        <v>436</v>
      </c>
      <c r="AI115" s="59">
        <f t="shared" si="30"/>
        <v>1.0968273025533737</v>
      </c>
      <c r="AJ115" s="59">
        <f t="shared" si="31"/>
        <v>1.0934243078616752</v>
      </c>
      <c r="AK115" s="59">
        <f t="shared" si="32"/>
        <v>1.094128484186824</v>
      </c>
      <c r="AL115" s="59">
        <f t="shared" si="33"/>
        <v>1.0967232881583846</v>
      </c>
      <c r="AM115" s="59">
        <f t="shared" si="34"/>
        <v>1.0928934093024014</v>
      </c>
      <c r="AN115" s="59">
        <f t="shared" si="35"/>
        <v>1.0704733934982207</v>
      </c>
      <c r="AO115" s="59">
        <f t="shared" si="36"/>
        <v>1.0355358443239744</v>
      </c>
      <c r="AP115" s="59">
        <f t="shared" si="37"/>
        <v>0.13086350536555619</v>
      </c>
      <c r="AQ115" s="59">
        <f t="shared" si="38"/>
        <v>8.8652431210493723E-2</v>
      </c>
      <c r="AR115" s="59">
        <f t="shared" si="39"/>
        <v>7.8482566511649865E-2</v>
      </c>
      <c r="AS115" s="59">
        <f t="shared" si="40"/>
        <v>7.0584674177284631E-2</v>
      </c>
      <c r="AT115" s="59">
        <f t="shared" si="41"/>
        <v>6.8354972710168951E-2</v>
      </c>
      <c r="AU115" s="59">
        <f t="shared" si="42"/>
        <v>6.7630801486705416E-2</v>
      </c>
      <c r="AV115" s="59" t="e">
        <f t="shared" si="43"/>
        <v>#VALUE!</v>
      </c>
      <c r="AX115" s="60">
        <f t="shared" si="44"/>
        <v>168248</v>
      </c>
      <c r="AY115" s="60">
        <f t="shared" si="45"/>
        <v>165321</v>
      </c>
      <c r="AZ115" s="60">
        <f t="shared" si="46"/>
        <v>175866</v>
      </c>
      <c r="BA115" s="60">
        <f t="shared" si="47"/>
        <v>179967</v>
      </c>
      <c r="BB115" s="60">
        <f t="shared" si="48"/>
        <v>183759</v>
      </c>
      <c r="BC115" s="60">
        <f t="shared" si="49"/>
        <v>191363</v>
      </c>
      <c r="BD115" s="60">
        <f t="shared" si="50"/>
        <v>197744</v>
      </c>
      <c r="BE115" s="60">
        <f t="shared" si="51"/>
        <v>203334</v>
      </c>
      <c r="BF115" s="60">
        <f t="shared" si="52"/>
        <v>208353</v>
      </c>
      <c r="BG115" s="60">
        <f t="shared" si="53"/>
        <v>211805</v>
      </c>
      <c r="BH115" s="60">
        <f t="shared" si="54"/>
        <v>211434</v>
      </c>
      <c r="BI115" s="60">
        <f t="shared" si="55"/>
        <v>214732</v>
      </c>
      <c r="BJ115" s="60">
        <f t="shared" si="56"/>
        <v>209860</v>
      </c>
      <c r="BK115" s="60" t="str">
        <f t="shared" si="57"/>
        <v>NA</v>
      </c>
    </row>
    <row r="116" spans="1:63">
      <c r="A116" s="56" t="s">
        <v>343</v>
      </c>
      <c r="B116" s="56">
        <v>4061538</v>
      </c>
      <c r="C116" s="56" t="s">
        <v>432</v>
      </c>
      <c r="D116" s="56" t="s">
        <v>433</v>
      </c>
      <c r="E116" s="56" t="s">
        <v>327</v>
      </c>
      <c r="F116" s="58" t="s">
        <v>434</v>
      </c>
      <c r="G116" s="58">
        <v>8167</v>
      </c>
      <c r="H116" s="58">
        <v>8057</v>
      </c>
      <c r="I116" s="58">
        <v>9179</v>
      </c>
      <c r="J116" s="58">
        <v>12446</v>
      </c>
      <c r="K116" s="58">
        <v>6503</v>
      </c>
      <c r="L116" s="58">
        <v>8692</v>
      </c>
      <c r="M116" s="58">
        <v>223273</v>
      </c>
      <c r="N116" s="58">
        <v>220087</v>
      </c>
      <c r="O116" s="58">
        <v>217674</v>
      </c>
      <c r="P116" s="58" t="s">
        <v>434</v>
      </c>
      <c r="Q116" s="58" t="s">
        <v>434</v>
      </c>
      <c r="R116" s="58" t="s">
        <v>434</v>
      </c>
      <c r="S116" s="58" t="s">
        <v>434</v>
      </c>
      <c r="T116" s="58" t="s">
        <v>434</v>
      </c>
      <c r="U116" s="58">
        <v>209056</v>
      </c>
      <c r="V116" s="58">
        <v>214853</v>
      </c>
      <c r="W116" s="58">
        <v>210488</v>
      </c>
      <c r="X116" s="58">
        <v>216456</v>
      </c>
      <c r="Y116" s="58">
        <v>219701</v>
      </c>
      <c r="Z116" s="58">
        <v>214003</v>
      </c>
      <c r="AA116" s="58">
        <v>209158</v>
      </c>
      <c r="AB116" s="58">
        <v>206635</v>
      </c>
      <c r="AC116" s="58" t="s">
        <v>434</v>
      </c>
      <c r="AD116" s="58" t="s">
        <v>434</v>
      </c>
      <c r="AE116" s="58" t="s">
        <v>434</v>
      </c>
      <c r="AF116" s="58" t="s">
        <v>434</v>
      </c>
      <c r="AG116" s="58" t="s">
        <v>434</v>
      </c>
      <c r="AH116" s="58" t="s">
        <v>436</v>
      </c>
      <c r="AI116" s="59" t="e">
        <f t="shared" si="30"/>
        <v>#VALUE!</v>
      </c>
      <c r="AJ116" s="59" t="e">
        <f t="shared" si="31"/>
        <v>#VALUE!</v>
      </c>
      <c r="AK116" s="59" t="e">
        <f t="shared" si="32"/>
        <v>#VALUE!</v>
      </c>
      <c r="AL116" s="59" t="e">
        <f t="shared" si="33"/>
        <v>#VALUE!</v>
      </c>
      <c r="AM116" s="59" t="e">
        <f t="shared" si="34"/>
        <v>#VALUE!</v>
      </c>
      <c r="AN116" s="59">
        <f t="shared" si="35"/>
        <v>1.0651002976262491</v>
      </c>
      <c r="AO116" s="59">
        <f t="shared" si="36"/>
        <v>1.0674848678989091</v>
      </c>
      <c r="AP116" s="59">
        <f t="shared" si="37"/>
        <v>4.0616253043181637E-2</v>
      </c>
      <c r="AQ116" s="59">
        <f t="shared" si="38"/>
        <v>2.9599319074560426E-2</v>
      </c>
      <c r="AR116" s="59">
        <f t="shared" si="39"/>
        <v>5.7498983627157482E-2</v>
      </c>
      <c r="AS116" s="59">
        <f t="shared" si="40"/>
        <v>4.3608186689977575E-2</v>
      </c>
      <c r="AT116" s="59">
        <f t="shared" si="41"/>
        <v>3.7500058179313296E-2</v>
      </c>
      <c r="AU116" s="59">
        <f t="shared" si="42"/>
        <v>3.9066087555487523E-2</v>
      </c>
      <c r="AV116" s="59" t="e">
        <f t="shared" si="43"/>
        <v>#VALUE!</v>
      </c>
      <c r="AX116" s="60" t="str">
        <f t="shared" si="44"/>
        <v>NA</v>
      </c>
      <c r="AY116" s="60" t="str">
        <f t="shared" si="45"/>
        <v>NA</v>
      </c>
      <c r="AZ116" s="60" t="str">
        <f t="shared" si="46"/>
        <v>NA</v>
      </c>
      <c r="BA116" s="60" t="str">
        <f t="shared" si="47"/>
        <v>NA</v>
      </c>
      <c r="BB116" s="60" t="str">
        <f t="shared" si="48"/>
        <v>NA</v>
      </c>
      <c r="BC116" s="60">
        <f t="shared" si="49"/>
        <v>206635</v>
      </c>
      <c r="BD116" s="60">
        <f t="shared" si="50"/>
        <v>209158</v>
      </c>
      <c r="BE116" s="60">
        <f t="shared" si="51"/>
        <v>214003</v>
      </c>
      <c r="BF116" s="60">
        <f t="shared" si="52"/>
        <v>219701</v>
      </c>
      <c r="BG116" s="60">
        <f t="shared" si="53"/>
        <v>216456</v>
      </c>
      <c r="BH116" s="60">
        <f t="shared" si="54"/>
        <v>210488</v>
      </c>
      <c r="BI116" s="60">
        <f t="shared" si="55"/>
        <v>214853</v>
      </c>
      <c r="BJ116" s="60">
        <f t="shared" si="56"/>
        <v>209056</v>
      </c>
      <c r="BK116" s="60" t="str">
        <f t="shared" si="57"/>
        <v>NA</v>
      </c>
    </row>
    <row r="117" spans="1:63">
      <c r="A117" s="56" t="s">
        <v>525</v>
      </c>
      <c r="B117" s="56">
        <v>4061550</v>
      </c>
      <c r="C117" s="56" t="s">
        <v>432</v>
      </c>
      <c r="D117" s="56" t="s">
        <v>433</v>
      </c>
      <c r="E117" s="56" t="s">
        <v>292</v>
      </c>
      <c r="F117" s="58" t="s">
        <v>434</v>
      </c>
      <c r="G117" s="58">
        <v>2091</v>
      </c>
      <c r="H117" s="58">
        <v>2494</v>
      </c>
      <c r="I117" s="58">
        <v>705</v>
      </c>
      <c r="J117" s="58">
        <v>2826</v>
      </c>
      <c r="K117" s="58">
        <v>3717</v>
      </c>
      <c r="L117" s="58">
        <v>1273</v>
      </c>
      <c r="M117" s="58">
        <v>67843</v>
      </c>
      <c r="N117" s="58">
        <v>58302</v>
      </c>
      <c r="O117" s="58">
        <v>64472</v>
      </c>
      <c r="P117" s="58" t="s">
        <v>434</v>
      </c>
      <c r="Q117" s="58" t="s">
        <v>434</v>
      </c>
      <c r="R117" s="58" t="s">
        <v>434</v>
      </c>
      <c r="S117" s="58" t="s">
        <v>434</v>
      </c>
      <c r="T117" s="58" t="s">
        <v>434</v>
      </c>
      <c r="U117" s="58">
        <v>69319</v>
      </c>
      <c r="V117" s="58">
        <v>70715</v>
      </c>
      <c r="W117" s="58">
        <v>68241</v>
      </c>
      <c r="X117" s="58">
        <v>70149</v>
      </c>
      <c r="Y117" s="58">
        <v>68800</v>
      </c>
      <c r="Z117" s="58">
        <v>68032</v>
      </c>
      <c r="AA117" s="58">
        <v>66103</v>
      </c>
      <c r="AB117" s="58">
        <v>55718</v>
      </c>
      <c r="AC117" s="58" t="s">
        <v>434</v>
      </c>
      <c r="AD117" s="58" t="s">
        <v>434</v>
      </c>
      <c r="AE117" s="58" t="s">
        <v>434</v>
      </c>
      <c r="AF117" s="58" t="s">
        <v>434</v>
      </c>
      <c r="AG117" s="58" t="s">
        <v>434</v>
      </c>
      <c r="AH117" s="58" t="s">
        <v>436</v>
      </c>
      <c r="AI117" s="59" t="e">
        <f t="shared" si="30"/>
        <v>#VALUE!</v>
      </c>
      <c r="AJ117" s="59" t="e">
        <f t="shared" si="31"/>
        <v>#VALUE!</v>
      </c>
      <c r="AK117" s="59" t="e">
        <f t="shared" si="32"/>
        <v>#VALUE!</v>
      </c>
      <c r="AL117" s="59" t="e">
        <f t="shared" si="33"/>
        <v>#VALUE!</v>
      </c>
      <c r="AM117" s="59" t="e">
        <f t="shared" si="34"/>
        <v>#VALUE!</v>
      </c>
      <c r="AN117" s="59">
        <f t="shared" si="35"/>
        <v>1.0463763954197924</v>
      </c>
      <c r="AO117" s="59">
        <f t="shared" si="36"/>
        <v>1.0263225572213062</v>
      </c>
      <c r="AP117" s="59">
        <f t="shared" si="37"/>
        <v>1.8711782690498589E-2</v>
      </c>
      <c r="AQ117" s="59">
        <f t="shared" si="38"/>
        <v>5.4026162790697677E-2</v>
      </c>
      <c r="AR117" s="59">
        <f t="shared" si="39"/>
        <v>4.0285677629046744E-2</v>
      </c>
      <c r="AS117" s="59">
        <f t="shared" si="40"/>
        <v>1.0331032663647953E-2</v>
      </c>
      <c r="AT117" s="59">
        <f t="shared" si="41"/>
        <v>3.5268330622922998E-2</v>
      </c>
      <c r="AU117" s="59">
        <f t="shared" si="42"/>
        <v>3.0164889857037754E-2</v>
      </c>
      <c r="AV117" s="59" t="e">
        <f t="shared" si="43"/>
        <v>#VALUE!</v>
      </c>
      <c r="AX117" s="60" t="str">
        <f t="shared" si="44"/>
        <v>NA</v>
      </c>
      <c r="AY117" s="60" t="str">
        <f t="shared" si="45"/>
        <v>NA</v>
      </c>
      <c r="AZ117" s="60" t="str">
        <f t="shared" si="46"/>
        <v>NA</v>
      </c>
      <c r="BA117" s="60" t="str">
        <f t="shared" si="47"/>
        <v>NA</v>
      </c>
      <c r="BB117" s="60" t="str">
        <f t="shared" si="48"/>
        <v>NA</v>
      </c>
      <c r="BC117" s="60">
        <f t="shared" si="49"/>
        <v>55718</v>
      </c>
      <c r="BD117" s="60">
        <f t="shared" si="50"/>
        <v>66103</v>
      </c>
      <c r="BE117" s="60">
        <f t="shared" si="51"/>
        <v>68032</v>
      </c>
      <c r="BF117" s="60">
        <f t="shared" si="52"/>
        <v>68800</v>
      </c>
      <c r="BG117" s="60">
        <f t="shared" si="53"/>
        <v>70149</v>
      </c>
      <c r="BH117" s="60">
        <f t="shared" si="54"/>
        <v>68241</v>
      </c>
      <c r="BI117" s="60">
        <f t="shared" si="55"/>
        <v>70715</v>
      </c>
      <c r="BJ117" s="60">
        <f t="shared" si="56"/>
        <v>69319</v>
      </c>
      <c r="BK117" s="60" t="str">
        <f t="shared" si="57"/>
        <v>NA</v>
      </c>
    </row>
    <row r="118" spans="1:63" hidden="1">
      <c r="A118" s="56" t="s">
        <v>526</v>
      </c>
      <c r="B118" s="56">
        <v>4061554</v>
      </c>
      <c r="C118" s="56" t="s">
        <v>432</v>
      </c>
      <c r="D118" s="56" t="s">
        <v>433</v>
      </c>
      <c r="E118" s="56" t="s">
        <v>444</v>
      </c>
      <c r="F118" s="58" t="s">
        <v>434</v>
      </c>
      <c r="G118" s="58" t="s">
        <v>434</v>
      </c>
      <c r="H118" s="58">
        <v>204</v>
      </c>
      <c r="I118" s="58">
        <v>133</v>
      </c>
      <c r="J118" s="58">
        <v>374</v>
      </c>
      <c r="K118" s="58">
        <v>114</v>
      </c>
      <c r="L118" s="58">
        <v>273</v>
      </c>
      <c r="M118" s="58">
        <v>12015</v>
      </c>
      <c r="N118" s="58">
        <v>10966</v>
      </c>
      <c r="O118" s="58">
        <v>10714</v>
      </c>
      <c r="P118" s="58" t="s">
        <v>434</v>
      </c>
      <c r="Q118" s="58" t="s">
        <v>434</v>
      </c>
      <c r="R118" s="58" t="s">
        <v>434</v>
      </c>
      <c r="S118" s="58" t="s">
        <v>434</v>
      </c>
      <c r="T118" s="58" t="s">
        <v>434</v>
      </c>
      <c r="U118" s="58">
        <v>12256</v>
      </c>
      <c r="V118" s="58">
        <v>12054</v>
      </c>
      <c r="W118" s="58">
        <v>12387</v>
      </c>
      <c r="X118" s="58">
        <v>12276</v>
      </c>
      <c r="Y118" s="58">
        <v>12241</v>
      </c>
      <c r="Z118" s="58">
        <v>11861</v>
      </c>
      <c r="AA118" s="58">
        <v>11176</v>
      </c>
      <c r="AB118" s="58">
        <v>10520</v>
      </c>
      <c r="AC118" s="58" t="s">
        <v>434</v>
      </c>
      <c r="AD118" s="58" t="s">
        <v>434</v>
      </c>
      <c r="AE118" s="58" t="s">
        <v>434</v>
      </c>
      <c r="AF118" s="58" t="s">
        <v>434</v>
      </c>
      <c r="AG118" s="58" t="s">
        <v>434</v>
      </c>
      <c r="AH118" s="58"/>
      <c r="AI118" s="59" t="e">
        <f t="shared" si="30"/>
        <v>#VALUE!</v>
      </c>
      <c r="AJ118" s="59" t="e">
        <f t="shared" si="31"/>
        <v>#VALUE!</v>
      </c>
      <c r="AK118" s="59" t="e">
        <f t="shared" si="32"/>
        <v>#VALUE!</v>
      </c>
      <c r="AL118" s="59" t="e">
        <f t="shared" si="33"/>
        <v>#VALUE!</v>
      </c>
      <c r="AM118" s="59" t="e">
        <f t="shared" si="34"/>
        <v>#VALUE!</v>
      </c>
      <c r="AN118" s="59">
        <f t="shared" si="35"/>
        <v>1.0423954372623574</v>
      </c>
      <c r="AO118" s="59">
        <f t="shared" si="36"/>
        <v>1.0750715819613457</v>
      </c>
      <c r="AP118" s="59">
        <f t="shared" si="37"/>
        <v>2.301660905488576E-2</v>
      </c>
      <c r="AQ118" s="59">
        <f t="shared" si="38"/>
        <v>9.3129646270729508E-3</v>
      </c>
      <c r="AR118" s="59">
        <f t="shared" si="39"/>
        <v>3.046594982078853E-2</v>
      </c>
      <c r="AS118" s="59">
        <f t="shared" si="40"/>
        <v>1.0737063049971745E-2</v>
      </c>
      <c r="AT118" s="59">
        <f t="shared" si="41"/>
        <v>1.6923842707814832E-2</v>
      </c>
      <c r="AU118" s="59" t="e">
        <f t="shared" si="42"/>
        <v>#VALUE!</v>
      </c>
      <c r="AV118" s="59" t="e">
        <f t="shared" si="43"/>
        <v>#VALUE!</v>
      </c>
      <c r="AX118" s="60" t="str">
        <f t="shared" si="44"/>
        <v>NA</v>
      </c>
      <c r="AY118" s="60" t="str">
        <f t="shared" si="45"/>
        <v>NA</v>
      </c>
      <c r="AZ118" s="60" t="str">
        <f t="shared" si="46"/>
        <v>NA</v>
      </c>
      <c r="BA118" s="60" t="str">
        <f t="shared" si="47"/>
        <v>NA</v>
      </c>
      <c r="BB118" s="60" t="str">
        <f t="shared" si="48"/>
        <v>NA</v>
      </c>
      <c r="BC118" s="60">
        <f t="shared" si="49"/>
        <v>10520</v>
      </c>
      <c r="BD118" s="60">
        <f t="shared" si="50"/>
        <v>11176</v>
      </c>
      <c r="BE118" s="60">
        <f t="shared" si="51"/>
        <v>11861</v>
      </c>
      <c r="BF118" s="60">
        <f t="shared" si="52"/>
        <v>12241</v>
      </c>
      <c r="BG118" s="60">
        <f t="shared" si="53"/>
        <v>12276</v>
      </c>
      <c r="BH118" s="60">
        <f t="shared" si="54"/>
        <v>12387</v>
      </c>
      <c r="BI118" s="60">
        <f t="shared" si="55"/>
        <v>12054</v>
      </c>
      <c r="BJ118" s="60">
        <f t="shared" si="56"/>
        <v>12256</v>
      </c>
      <c r="BK118" s="60" t="str">
        <f t="shared" si="57"/>
        <v>NA</v>
      </c>
    </row>
    <row r="119" spans="1:63" hidden="1">
      <c r="A119" s="56" t="s">
        <v>527</v>
      </c>
      <c r="B119" s="56">
        <v>4061586</v>
      </c>
      <c r="C119" s="56" t="s">
        <v>432</v>
      </c>
      <c r="D119" s="56" t="s">
        <v>433</v>
      </c>
      <c r="E119" s="56" t="s">
        <v>444</v>
      </c>
      <c r="F119" s="58" t="s">
        <v>434</v>
      </c>
      <c r="G119" s="58">
        <v>36892</v>
      </c>
      <c r="H119" s="58">
        <v>24537</v>
      </c>
      <c r="I119" s="58">
        <v>26716</v>
      </c>
      <c r="J119" s="58">
        <v>18285</v>
      </c>
      <c r="K119" s="58">
        <v>27638</v>
      </c>
      <c r="L119" s="58">
        <v>27507</v>
      </c>
      <c r="M119" s="58">
        <v>929212</v>
      </c>
      <c r="N119" s="58">
        <v>879662</v>
      </c>
      <c r="O119" s="58">
        <v>823090</v>
      </c>
      <c r="P119" s="58">
        <v>810525</v>
      </c>
      <c r="Q119" s="58">
        <v>813657</v>
      </c>
      <c r="R119" s="58">
        <v>841146</v>
      </c>
      <c r="S119" s="58">
        <v>800866</v>
      </c>
      <c r="T119" s="58" t="s">
        <v>434</v>
      </c>
      <c r="U119" s="58">
        <v>1008161</v>
      </c>
      <c r="V119" s="58">
        <v>968074</v>
      </c>
      <c r="W119" s="58">
        <v>929794</v>
      </c>
      <c r="X119" s="58">
        <v>911980</v>
      </c>
      <c r="Y119" s="58">
        <v>945716</v>
      </c>
      <c r="Z119" s="58">
        <v>926152</v>
      </c>
      <c r="AA119" s="58">
        <v>904234</v>
      </c>
      <c r="AB119" s="58">
        <v>856160</v>
      </c>
      <c r="AC119" s="58">
        <v>806600</v>
      </c>
      <c r="AD119" s="58" t="s">
        <v>434</v>
      </c>
      <c r="AE119" s="58" t="s">
        <v>434</v>
      </c>
      <c r="AF119" s="58" t="s">
        <v>434</v>
      </c>
      <c r="AG119" s="58" t="s">
        <v>434</v>
      </c>
      <c r="AH119" s="58"/>
      <c r="AI119" s="59" t="e">
        <f t="shared" si="30"/>
        <v>#VALUE!</v>
      </c>
      <c r="AJ119" s="59" t="e">
        <f t="shared" si="31"/>
        <v>#VALUE!</v>
      </c>
      <c r="AK119" s="59" t="e">
        <f t="shared" si="32"/>
        <v>#VALUE!</v>
      </c>
      <c r="AL119" s="59" t="e">
        <f t="shared" si="33"/>
        <v>#VALUE!</v>
      </c>
      <c r="AM119" s="59">
        <f t="shared" si="34"/>
        <v>1.0204438383337466</v>
      </c>
      <c r="AN119" s="59">
        <f t="shared" si="35"/>
        <v>1.0274504765464398</v>
      </c>
      <c r="AO119" s="59">
        <f t="shared" si="36"/>
        <v>1.0276233806735866</v>
      </c>
      <c r="AP119" s="59">
        <f t="shared" si="37"/>
        <v>2.9700308372707721E-2</v>
      </c>
      <c r="AQ119" s="59">
        <f t="shared" si="38"/>
        <v>2.9224418324317238E-2</v>
      </c>
      <c r="AR119" s="59">
        <f t="shared" si="39"/>
        <v>2.0049781793460383E-2</v>
      </c>
      <c r="AS119" s="59">
        <f t="shared" si="40"/>
        <v>2.873324628896293E-2</v>
      </c>
      <c r="AT119" s="59">
        <f t="shared" si="41"/>
        <v>2.5346202872920873E-2</v>
      </c>
      <c r="AU119" s="59">
        <f t="shared" si="42"/>
        <v>3.6593361576176819E-2</v>
      </c>
      <c r="AV119" s="59" t="e">
        <f t="shared" si="43"/>
        <v>#VALUE!</v>
      </c>
      <c r="AX119" s="60" t="str">
        <f t="shared" si="44"/>
        <v>NA</v>
      </c>
      <c r="AY119" s="60" t="str">
        <f t="shared" si="45"/>
        <v>NA</v>
      </c>
      <c r="AZ119" s="60" t="str">
        <f t="shared" si="46"/>
        <v>NA</v>
      </c>
      <c r="BA119" s="60" t="str">
        <f t="shared" si="47"/>
        <v>NA</v>
      </c>
      <c r="BB119" s="60">
        <f t="shared" si="48"/>
        <v>806600</v>
      </c>
      <c r="BC119" s="60">
        <f t="shared" si="49"/>
        <v>856160</v>
      </c>
      <c r="BD119" s="60">
        <f t="shared" si="50"/>
        <v>904234</v>
      </c>
      <c r="BE119" s="60">
        <f t="shared" si="51"/>
        <v>926152</v>
      </c>
      <c r="BF119" s="60">
        <f t="shared" si="52"/>
        <v>945716</v>
      </c>
      <c r="BG119" s="60">
        <f t="shared" si="53"/>
        <v>911980</v>
      </c>
      <c r="BH119" s="60">
        <f t="shared" si="54"/>
        <v>929794</v>
      </c>
      <c r="BI119" s="60">
        <f t="shared" si="55"/>
        <v>968074</v>
      </c>
      <c r="BJ119" s="60">
        <f t="shared" si="56"/>
        <v>1008161</v>
      </c>
      <c r="BK119" s="60" t="str">
        <f t="shared" si="57"/>
        <v>NA</v>
      </c>
    </row>
    <row r="120" spans="1:63" hidden="1">
      <c r="A120" s="56" t="s">
        <v>528</v>
      </c>
      <c r="B120" s="56">
        <v>4061604</v>
      </c>
      <c r="C120" s="56" t="s">
        <v>432</v>
      </c>
      <c r="D120" s="56" t="s">
        <v>433</v>
      </c>
      <c r="E120" s="56" t="s">
        <v>444</v>
      </c>
      <c r="F120" s="58" t="s">
        <v>434</v>
      </c>
      <c r="G120" s="58" t="s">
        <v>434</v>
      </c>
      <c r="H120" s="58">
        <v>0</v>
      </c>
      <c r="I120" s="58">
        <v>0</v>
      </c>
      <c r="J120" s="58">
        <v>0</v>
      </c>
      <c r="K120" s="58">
        <v>0</v>
      </c>
      <c r="L120" s="58">
        <v>0</v>
      </c>
      <c r="M120" s="58">
        <v>20040</v>
      </c>
      <c r="N120" s="58">
        <v>18779</v>
      </c>
      <c r="O120" s="58">
        <v>17559</v>
      </c>
      <c r="P120" s="58" t="s">
        <v>434</v>
      </c>
      <c r="Q120" s="58" t="s">
        <v>434</v>
      </c>
      <c r="R120" s="58" t="s">
        <v>434</v>
      </c>
      <c r="S120" s="58" t="s">
        <v>434</v>
      </c>
      <c r="T120" s="58" t="s">
        <v>434</v>
      </c>
      <c r="U120" s="58">
        <v>18839</v>
      </c>
      <c r="V120" s="58">
        <v>18296</v>
      </c>
      <c r="W120" s="58">
        <v>17798</v>
      </c>
      <c r="X120" s="58">
        <v>17506</v>
      </c>
      <c r="Y120" s="58">
        <v>17872</v>
      </c>
      <c r="Z120" s="58">
        <v>17091</v>
      </c>
      <c r="AA120" s="58">
        <v>16040</v>
      </c>
      <c r="AB120" s="58">
        <v>15580</v>
      </c>
      <c r="AC120" s="58" t="s">
        <v>434</v>
      </c>
      <c r="AD120" s="58" t="s">
        <v>434</v>
      </c>
      <c r="AE120" s="58" t="s">
        <v>434</v>
      </c>
      <c r="AF120" s="58" t="s">
        <v>434</v>
      </c>
      <c r="AG120" s="58" t="s">
        <v>434</v>
      </c>
      <c r="AH120" s="58"/>
      <c r="AI120" s="59" t="e">
        <f t="shared" si="30"/>
        <v>#VALUE!</v>
      </c>
      <c r="AJ120" s="59" t="e">
        <f t="shared" si="31"/>
        <v>#VALUE!</v>
      </c>
      <c r="AK120" s="59" t="e">
        <f t="shared" si="32"/>
        <v>#VALUE!</v>
      </c>
      <c r="AL120" s="59" t="e">
        <f t="shared" si="33"/>
        <v>#VALUE!</v>
      </c>
      <c r="AM120" s="59" t="e">
        <f t="shared" si="34"/>
        <v>#VALUE!</v>
      </c>
      <c r="AN120" s="59">
        <f t="shared" si="35"/>
        <v>1.2053273427471116</v>
      </c>
      <c r="AO120" s="59">
        <f t="shared" si="36"/>
        <v>1.2493765586034913</v>
      </c>
      <c r="AP120" s="59">
        <f t="shared" si="37"/>
        <v>0</v>
      </c>
      <c r="AQ120" s="59">
        <f t="shared" si="38"/>
        <v>0</v>
      </c>
      <c r="AR120" s="59">
        <f t="shared" si="39"/>
        <v>0</v>
      </c>
      <c r="AS120" s="59">
        <f t="shared" si="40"/>
        <v>0</v>
      </c>
      <c r="AT120" s="59">
        <f t="shared" si="41"/>
        <v>0</v>
      </c>
      <c r="AU120" s="59" t="e">
        <f t="shared" si="42"/>
        <v>#VALUE!</v>
      </c>
      <c r="AV120" s="59" t="e">
        <f t="shared" si="43"/>
        <v>#VALUE!</v>
      </c>
      <c r="AX120" s="60" t="str">
        <f t="shared" si="44"/>
        <v>NA</v>
      </c>
      <c r="AY120" s="60" t="str">
        <f t="shared" si="45"/>
        <v>NA</v>
      </c>
      <c r="AZ120" s="60" t="str">
        <f t="shared" si="46"/>
        <v>NA</v>
      </c>
      <c r="BA120" s="60" t="str">
        <f t="shared" si="47"/>
        <v>NA</v>
      </c>
      <c r="BB120" s="60" t="str">
        <f t="shared" si="48"/>
        <v>NA</v>
      </c>
      <c r="BC120" s="60">
        <f t="shared" si="49"/>
        <v>15580</v>
      </c>
      <c r="BD120" s="60">
        <f t="shared" si="50"/>
        <v>16040</v>
      </c>
      <c r="BE120" s="60">
        <f t="shared" si="51"/>
        <v>17091</v>
      </c>
      <c r="BF120" s="60">
        <f t="shared" si="52"/>
        <v>17872</v>
      </c>
      <c r="BG120" s="60">
        <f t="shared" si="53"/>
        <v>17506</v>
      </c>
      <c r="BH120" s="60">
        <f t="shared" si="54"/>
        <v>17798</v>
      </c>
      <c r="BI120" s="60">
        <f t="shared" si="55"/>
        <v>18296</v>
      </c>
      <c r="BJ120" s="60">
        <f t="shared" si="56"/>
        <v>18839</v>
      </c>
      <c r="BK120" s="60" t="str">
        <f t="shared" si="57"/>
        <v>NA</v>
      </c>
    </row>
    <row r="121" spans="1:63" hidden="1">
      <c r="A121" s="56" t="s">
        <v>529</v>
      </c>
      <c r="B121" s="56">
        <v>4061643</v>
      </c>
      <c r="C121" s="56" t="s">
        <v>432</v>
      </c>
      <c r="D121" s="56" t="s">
        <v>433</v>
      </c>
      <c r="E121" s="56" t="s">
        <v>444</v>
      </c>
      <c r="F121" s="58" t="s">
        <v>434</v>
      </c>
      <c r="G121" s="58" t="s">
        <v>434</v>
      </c>
      <c r="H121" s="58">
        <v>0</v>
      </c>
      <c r="I121" s="58">
        <v>0</v>
      </c>
      <c r="J121" s="58">
        <v>0</v>
      </c>
      <c r="K121" s="58">
        <v>1100</v>
      </c>
      <c r="L121" s="58">
        <v>1184</v>
      </c>
      <c r="M121" s="58">
        <v>18840</v>
      </c>
      <c r="N121" s="58">
        <v>18745</v>
      </c>
      <c r="O121" s="58">
        <v>18546</v>
      </c>
      <c r="P121" s="58" t="s">
        <v>434</v>
      </c>
      <c r="Q121" s="58" t="s">
        <v>434</v>
      </c>
      <c r="R121" s="58" t="s">
        <v>434</v>
      </c>
      <c r="S121" s="58" t="s">
        <v>434</v>
      </c>
      <c r="T121" s="58" t="s">
        <v>434</v>
      </c>
      <c r="U121" s="58">
        <v>18677</v>
      </c>
      <c r="V121" s="58">
        <v>19201</v>
      </c>
      <c r="W121" s="58">
        <v>18434</v>
      </c>
      <c r="X121" s="58">
        <v>18744</v>
      </c>
      <c r="Y121" s="58">
        <v>17493</v>
      </c>
      <c r="Z121" s="58">
        <v>17719</v>
      </c>
      <c r="AA121" s="58">
        <v>16303</v>
      </c>
      <c r="AB121" s="58">
        <v>16218</v>
      </c>
      <c r="AC121" s="58" t="s">
        <v>434</v>
      </c>
      <c r="AD121" s="58" t="s">
        <v>434</v>
      </c>
      <c r="AE121" s="58" t="s">
        <v>434</v>
      </c>
      <c r="AF121" s="58" t="s">
        <v>434</v>
      </c>
      <c r="AG121" s="58" t="s">
        <v>434</v>
      </c>
      <c r="AH121" s="58"/>
      <c r="AI121" s="59" t="e">
        <f t="shared" si="30"/>
        <v>#VALUE!</v>
      </c>
      <c r="AJ121" s="59" t="e">
        <f t="shared" si="31"/>
        <v>#VALUE!</v>
      </c>
      <c r="AK121" s="59" t="e">
        <f t="shared" si="32"/>
        <v>#VALUE!</v>
      </c>
      <c r="AL121" s="59" t="e">
        <f t="shared" si="33"/>
        <v>#VALUE!</v>
      </c>
      <c r="AM121" s="59" t="e">
        <f t="shared" si="34"/>
        <v>#VALUE!</v>
      </c>
      <c r="AN121" s="59">
        <f t="shared" si="35"/>
        <v>1.155814527068689</v>
      </c>
      <c r="AO121" s="59">
        <f t="shared" si="36"/>
        <v>1.1556155308838865</v>
      </c>
      <c r="AP121" s="59">
        <f t="shared" si="37"/>
        <v>6.6820926688865065E-2</v>
      </c>
      <c r="AQ121" s="59">
        <f t="shared" si="38"/>
        <v>6.288229577545304E-2</v>
      </c>
      <c r="AR121" s="59">
        <f t="shared" si="39"/>
        <v>0</v>
      </c>
      <c r="AS121" s="59">
        <f t="shared" si="40"/>
        <v>0</v>
      </c>
      <c r="AT121" s="59">
        <f t="shared" si="41"/>
        <v>0</v>
      </c>
      <c r="AU121" s="59" t="e">
        <f t="shared" si="42"/>
        <v>#VALUE!</v>
      </c>
      <c r="AV121" s="59" t="e">
        <f t="shared" si="43"/>
        <v>#VALUE!</v>
      </c>
      <c r="AX121" s="60" t="str">
        <f t="shared" si="44"/>
        <v>NA</v>
      </c>
      <c r="AY121" s="60" t="str">
        <f t="shared" si="45"/>
        <v>NA</v>
      </c>
      <c r="AZ121" s="60" t="str">
        <f t="shared" si="46"/>
        <v>NA</v>
      </c>
      <c r="BA121" s="60" t="str">
        <f t="shared" si="47"/>
        <v>NA</v>
      </c>
      <c r="BB121" s="60" t="str">
        <f t="shared" si="48"/>
        <v>NA</v>
      </c>
      <c r="BC121" s="60">
        <f t="shared" si="49"/>
        <v>16218</v>
      </c>
      <c r="BD121" s="60">
        <f t="shared" si="50"/>
        <v>16303</v>
      </c>
      <c r="BE121" s="60">
        <f t="shared" si="51"/>
        <v>17719</v>
      </c>
      <c r="BF121" s="60">
        <f t="shared" si="52"/>
        <v>17493</v>
      </c>
      <c r="BG121" s="60">
        <f t="shared" si="53"/>
        <v>18744</v>
      </c>
      <c r="BH121" s="60">
        <f t="shared" si="54"/>
        <v>18434</v>
      </c>
      <c r="BI121" s="60">
        <f t="shared" si="55"/>
        <v>19201</v>
      </c>
      <c r="BJ121" s="60">
        <f t="shared" si="56"/>
        <v>18677</v>
      </c>
      <c r="BK121" s="60" t="str">
        <f t="shared" si="57"/>
        <v>NA</v>
      </c>
    </row>
    <row r="122" spans="1:63" hidden="1">
      <c r="A122" s="56" t="s">
        <v>530</v>
      </c>
      <c r="B122" s="56">
        <v>4061645</v>
      </c>
      <c r="C122" s="56" t="s">
        <v>432</v>
      </c>
      <c r="D122" s="56" t="s">
        <v>433</v>
      </c>
      <c r="E122" s="56" t="s">
        <v>287</v>
      </c>
      <c r="F122" s="58" t="s">
        <v>434</v>
      </c>
      <c r="G122" s="58">
        <v>18171</v>
      </c>
      <c r="H122" s="58">
        <v>18847</v>
      </c>
      <c r="I122" s="58">
        <v>15171</v>
      </c>
      <c r="J122" s="58">
        <v>21239</v>
      </c>
      <c r="K122" s="58">
        <v>19119</v>
      </c>
      <c r="L122" s="58">
        <v>17776</v>
      </c>
      <c r="M122" s="58">
        <v>476903</v>
      </c>
      <c r="N122" s="58">
        <v>447258</v>
      </c>
      <c r="O122" s="58">
        <v>266350</v>
      </c>
      <c r="P122" s="58">
        <v>187655</v>
      </c>
      <c r="Q122" s="58">
        <v>204170</v>
      </c>
      <c r="R122" s="58">
        <v>200428</v>
      </c>
      <c r="S122" s="58">
        <v>198169</v>
      </c>
      <c r="T122" s="58" t="s">
        <v>434</v>
      </c>
      <c r="U122" s="58">
        <v>528709</v>
      </c>
      <c r="V122" s="58">
        <v>499981</v>
      </c>
      <c r="W122" s="58">
        <v>495733</v>
      </c>
      <c r="X122" s="58">
        <v>476592</v>
      </c>
      <c r="Y122" s="58">
        <v>490048</v>
      </c>
      <c r="Z122" s="58">
        <v>480551</v>
      </c>
      <c r="AA122" s="58">
        <v>459339</v>
      </c>
      <c r="AB122" s="58">
        <v>432849</v>
      </c>
      <c r="AC122" s="58">
        <v>252662</v>
      </c>
      <c r="AD122" s="58" t="s">
        <v>434</v>
      </c>
      <c r="AE122" s="58" t="s">
        <v>434</v>
      </c>
      <c r="AF122" s="58" t="s">
        <v>434</v>
      </c>
      <c r="AG122" s="58" t="s">
        <v>434</v>
      </c>
      <c r="AH122" s="58"/>
      <c r="AI122" s="59" t="e">
        <f t="shared" si="30"/>
        <v>#VALUE!</v>
      </c>
      <c r="AJ122" s="59" t="e">
        <f t="shared" si="31"/>
        <v>#VALUE!</v>
      </c>
      <c r="AK122" s="59" t="e">
        <f t="shared" si="32"/>
        <v>#VALUE!</v>
      </c>
      <c r="AL122" s="59" t="e">
        <f t="shared" si="33"/>
        <v>#VALUE!</v>
      </c>
      <c r="AM122" s="59">
        <f t="shared" si="34"/>
        <v>1.0541751430765212</v>
      </c>
      <c r="AN122" s="59">
        <f t="shared" si="35"/>
        <v>1.0332887450357977</v>
      </c>
      <c r="AO122" s="59">
        <f t="shared" si="36"/>
        <v>1.0382375543988209</v>
      </c>
      <c r="AP122" s="59">
        <f t="shared" si="37"/>
        <v>3.6990870896117169E-2</v>
      </c>
      <c r="AQ122" s="59">
        <f t="shared" si="38"/>
        <v>3.9014545513908844E-2</v>
      </c>
      <c r="AR122" s="59">
        <f t="shared" si="39"/>
        <v>4.4564323362540709E-2</v>
      </c>
      <c r="AS122" s="59">
        <f t="shared" si="40"/>
        <v>3.0603167430854915E-2</v>
      </c>
      <c r="AT122" s="59">
        <f t="shared" si="41"/>
        <v>3.7695432426432203E-2</v>
      </c>
      <c r="AU122" s="59">
        <f t="shared" si="42"/>
        <v>3.4368622436917094E-2</v>
      </c>
      <c r="AV122" s="59" t="e">
        <f t="shared" si="43"/>
        <v>#VALUE!</v>
      </c>
      <c r="AX122" s="60" t="str">
        <f t="shared" si="44"/>
        <v>NA</v>
      </c>
      <c r="AY122" s="60" t="str">
        <f t="shared" si="45"/>
        <v>NA</v>
      </c>
      <c r="AZ122" s="60" t="str">
        <f t="shared" si="46"/>
        <v>NA</v>
      </c>
      <c r="BA122" s="60" t="str">
        <f t="shared" si="47"/>
        <v>NA</v>
      </c>
      <c r="BB122" s="60">
        <f t="shared" si="48"/>
        <v>252662</v>
      </c>
      <c r="BC122" s="60">
        <f t="shared" si="49"/>
        <v>432849</v>
      </c>
      <c r="BD122" s="60">
        <f t="shared" si="50"/>
        <v>459339</v>
      </c>
      <c r="BE122" s="60">
        <f t="shared" si="51"/>
        <v>480551</v>
      </c>
      <c r="BF122" s="60">
        <f t="shared" si="52"/>
        <v>490048</v>
      </c>
      <c r="BG122" s="60">
        <f t="shared" si="53"/>
        <v>476592</v>
      </c>
      <c r="BH122" s="60">
        <f t="shared" si="54"/>
        <v>495733</v>
      </c>
      <c r="BI122" s="60">
        <f t="shared" si="55"/>
        <v>499981</v>
      </c>
      <c r="BJ122" s="60">
        <f t="shared" si="56"/>
        <v>528709</v>
      </c>
      <c r="BK122" s="60" t="str">
        <f t="shared" si="57"/>
        <v>NA</v>
      </c>
    </row>
    <row r="123" spans="1:63" hidden="1">
      <c r="A123" s="56" t="s">
        <v>531</v>
      </c>
      <c r="B123" s="56">
        <v>4061659</v>
      </c>
      <c r="C123" s="56" t="s">
        <v>432</v>
      </c>
      <c r="D123" s="56" t="s">
        <v>433</v>
      </c>
      <c r="E123" s="56" t="s">
        <v>444</v>
      </c>
      <c r="F123" s="58" t="s">
        <v>434</v>
      </c>
      <c r="G123" s="58">
        <v>12216</v>
      </c>
      <c r="H123" s="58">
        <v>17149</v>
      </c>
      <c r="I123" s="58">
        <v>33707</v>
      </c>
      <c r="J123" s="58">
        <v>15476</v>
      </c>
      <c r="K123" s="58">
        <v>15602</v>
      </c>
      <c r="L123" s="58">
        <v>20021</v>
      </c>
      <c r="M123" s="58">
        <v>414144</v>
      </c>
      <c r="N123" s="58">
        <v>395041</v>
      </c>
      <c r="O123" s="58">
        <v>396717</v>
      </c>
      <c r="P123" s="58">
        <v>383098</v>
      </c>
      <c r="Q123" s="58">
        <v>384975</v>
      </c>
      <c r="R123" s="58">
        <v>383042</v>
      </c>
      <c r="S123" s="58">
        <v>370734</v>
      </c>
      <c r="T123" s="58" t="s">
        <v>434</v>
      </c>
      <c r="U123" s="58">
        <v>425169</v>
      </c>
      <c r="V123" s="58">
        <v>413760</v>
      </c>
      <c r="W123" s="58">
        <v>416137</v>
      </c>
      <c r="X123" s="58">
        <v>423943</v>
      </c>
      <c r="Y123" s="58">
        <v>437456</v>
      </c>
      <c r="Z123" s="58">
        <v>371964</v>
      </c>
      <c r="AA123" s="58">
        <v>397899</v>
      </c>
      <c r="AB123" s="58">
        <v>379738</v>
      </c>
      <c r="AC123" s="58">
        <v>377964</v>
      </c>
      <c r="AD123" s="58">
        <v>368688</v>
      </c>
      <c r="AE123" s="58">
        <v>365004</v>
      </c>
      <c r="AF123" s="58">
        <v>360051</v>
      </c>
      <c r="AG123" s="58">
        <v>353009</v>
      </c>
      <c r="AH123" s="58"/>
      <c r="AI123" s="59">
        <f t="shared" si="30"/>
        <v>1.0502111844173945</v>
      </c>
      <c r="AJ123" s="59">
        <f t="shared" si="31"/>
        <v>1.0638548427861609</v>
      </c>
      <c r="AK123" s="59">
        <f t="shared" si="32"/>
        <v>1.0547144688825327</v>
      </c>
      <c r="AL123" s="59">
        <f t="shared" si="33"/>
        <v>1.0390845376036106</v>
      </c>
      <c r="AM123" s="59">
        <f t="shared" si="34"/>
        <v>1.0496158364288661</v>
      </c>
      <c r="AN123" s="59">
        <f t="shared" si="35"/>
        <v>1.0402988376196221</v>
      </c>
      <c r="AO123" s="59">
        <f t="shared" si="36"/>
        <v>1.0408269435208433</v>
      </c>
      <c r="AP123" s="59">
        <f t="shared" si="37"/>
        <v>5.3825101353894463E-2</v>
      </c>
      <c r="AQ123" s="59">
        <f t="shared" si="38"/>
        <v>3.5665301196006E-2</v>
      </c>
      <c r="AR123" s="59">
        <f t="shared" si="39"/>
        <v>3.6504907499357225E-2</v>
      </c>
      <c r="AS123" s="59">
        <f t="shared" si="40"/>
        <v>8.0999766903687972E-2</v>
      </c>
      <c r="AT123" s="59">
        <f t="shared" si="41"/>
        <v>4.144673240525909E-2</v>
      </c>
      <c r="AU123" s="59">
        <f t="shared" si="42"/>
        <v>2.8732104175045688E-2</v>
      </c>
      <c r="AV123" s="59" t="e">
        <f t="shared" si="43"/>
        <v>#VALUE!</v>
      </c>
      <c r="AX123" s="60">
        <f t="shared" si="44"/>
        <v>353009</v>
      </c>
      <c r="AY123" s="60">
        <f t="shared" si="45"/>
        <v>360051</v>
      </c>
      <c r="AZ123" s="60">
        <f t="shared" si="46"/>
        <v>365004</v>
      </c>
      <c r="BA123" s="60">
        <f t="shared" si="47"/>
        <v>368688</v>
      </c>
      <c r="BB123" s="60">
        <f t="shared" si="48"/>
        <v>377964</v>
      </c>
      <c r="BC123" s="60">
        <f t="shared" si="49"/>
        <v>379738</v>
      </c>
      <c r="BD123" s="60">
        <f t="shared" si="50"/>
        <v>397899</v>
      </c>
      <c r="BE123" s="60">
        <f t="shared" si="51"/>
        <v>371964</v>
      </c>
      <c r="BF123" s="60">
        <f t="shared" si="52"/>
        <v>437456</v>
      </c>
      <c r="BG123" s="60">
        <f t="shared" si="53"/>
        <v>423943</v>
      </c>
      <c r="BH123" s="60">
        <f t="shared" si="54"/>
        <v>416137</v>
      </c>
      <c r="BI123" s="60">
        <f t="shared" si="55"/>
        <v>413760</v>
      </c>
      <c r="BJ123" s="60">
        <f t="shared" si="56"/>
        <v>425169</v>
      </c>
      <c r="BK123" s="60" t="str">
        <f t="shared" si="57"/>
        <v>NA</v>
      </c>
    </row>
    <row r="124" spans="1:63" hidden="1">
      <c r="A124" s="56" t="s">
        <v>532</v>
      </c>
      <c r="B124" s="56">
        <v>4061719</v>
      </c>
      <c r="C124" s="56" t="s">
        <v>432</v>
      </c>
      <c r="D124" s="56" t="s">
        <v>433</v>
      </c>
      <c r="E124" s="56" t="s">
        <v>444</v>
      </c>
      <c r="F124" s="58" t="s">
        <v>434</v>
      </c>
      <c r="G124" s="58" t="s">
        <v>434</v>
      </c>
      <c r="H124" s="58">
        <v>1102</v>
      </c>
      <c r="I124" s="58">
        <v>3438</v>
      </c>
      <c r="J124" s="58">
        <v>1398</v>
      </c>
      <c r="K124" s="58">
        <v>1075</v>
      </c>
      <c r="L124" s="58">
        <v>1568</v>
      </c>
      <c r="M124" s="58">
        <v>48116</v>
      </c>
      <c r="N124" s="58">
        <v>45367</v>
      </c>
      <c r="O124" s="58">
        <v>44770</v>
      </c>
      <c r="P124" s="58" t="s">
        <v>434</v>
      </c>
      <c r="Q124" s="58" t="s">
        <v>434</v>
      </c>
      <c r="R124" s="58" t="s">
        <v>434</v>
      </c>
      <c r="S124" s="58" t="s">
        <v>434</v>
      </c>
      <c r="T124" s="58" t="s">
        <v>434</v>
      </c>
      <c r="U124" s="58">
        <v>70071</v>
      </c>
      <c r="V124" s="58">
        <v>83784</v>
      </c>
      <c r="W124" s="58">
        <v>57542</v>
      </c>
      <c r="X124" s="58">
        <v>47523</v>
      </c>
      <c r="Y124" s="58">
        <v>50322</v>
      </c>
      <c r="Z124" s="58">
        <v>50180</v>
      </c>
      <c r="AA124" s="58">
        <v>44802</v>
      </c>
      <c r="AB124" s="58">
        <v>42572</v>
      </c>
      <c r="AC124" s="58" t="s">
        <v>434</v>
      </c>
      <c r="AD124" s="58" t="s">
        <v>434</v>
      </c>
      <c r="AE124" s="58" t="s">
        <v>434</v>
      </c>
      <c r="AF124" s="58" t="s">
        <v>434</v>
      </c>
      <c r="AG124" s="58" t="s">
        <v>434</v>
      </c>
      <c r="AH124" s="58"/>
      <c r="AI124" s="59" t="e">
        <f t="shared" si="30"/>
        <v>#VALUE!</v>
      </c>
      <c r="AJ124" s="59" t="e">
        <f t="shared" si="31"/>
        <v>#VALUE!</v>
      </c>
      <c r="AK124" s="59" t="e">
        <f t="shared" si="32"/>
        <v>#VALUE!</v>
      </c>
      <c r="AL124" s="59" t="e">
        <f t="shared" si="33"/>
        <v>#VALUE!</v>
      </c>
      <c r="AM124" s="59" t="e">
        <f t="shared" si="34"/>
        <v>#VALUE!</v>
      </c>
      <c r="AN124" s="59">
        <f t="shared" si="35"/>
        <v>1.0656534811613267</v>
      </c>
      <c r="AO124" s="59">
        <f t="shared" si="36"/>
        <v>1.0739699120574975</v>
      </c>
      <c r="AP124" s="59">
        <f t="shared" si="37"/>
        <v>3.124750896771622E-2</v>
      </c>
      <c r="AQ124" s="59">
        <f t="shared" si="38"/>
        <v>2.1362425976709988E-2</v>
      </c>
      <c r="AR124" s="59">
        <f t="shared" si="39"/>
        <v>2.9417334764219431E-2</v>
      </c>
      <c r="AS124" s="59">
        <f t="shared" si="40"/>
        <v>5.9747662576900354E-2</v>
      </c>
      <c r="AT124" s="59">
        <f t="shared" si="41"/>
        <v>1.315286928291798E-2</v>
      </c>
      <c r="AU124" s="59" t="e">
        <f t="shared" si="42"/>
        <v>#VALUE!</v>
      </c>
      <c r="AV124" s="59" t="e">
        <f t="shared" si="43"/>
        <v>#VALUE!</v>
      </c>
      <c r="AX124" s="60" t="str">
        <f t="shared" si="44"/>
        <v>NA</v>
      </c>
      <c r="AY124" s="60" t="str">
        <f t="shared" si="45"/>
        <v>NA</v>
      </c>
      <c r="AZ124" s="60" t="str">
        <f t="shared" si="46"/>
        <v>NA</v>
      </c>
      <c r="BA124" s="60" t="str">
        <f t="shared" si="47"/>
        <v>NA</v>
      </c>
      <c r="BB124" s="60" t="str">
        <f t="shared" si="48"/>
        <v>NA</v>
      </c>
      <c r="BC124" s="60">
        <f t="shared" si="49"/>
        <v>42572</v>
      </c>
      <c r="BD124" s="60">
        <f t="shared" si="50"/>
        <v>44802</v>
      </c>
      <c r="BE124" s="60">
        <f t="shared" si="51"/>
        <v>50180</v>
      </c>
      <c r="BF124" s="60">
        <f t="shared" si="52"/>
        <v>50322</v>
      </c>
      <c r="BG124" s="60">
        <f t="shared" si="53"/>
        <v>47523</v>
      </c>
      <c r="BH124" s="60">
        <f t="shared" si="54"/>
        <v>57542</v>
      </c>
      <c r="BI124" s="60">
        <f t="shared" si="55"/>
        <v>83784</v>
      </c>
      <c r="BJ124" s="60">
        <f t="shared" si="56"/>
        <v>70071</v>
      </c>
      <c r="BK124" s="60" t="str">
        <f t="shared" si="57"/>
        <v>NA</v>
      </c>
    </row>
    <row r="125" spans="1:63">
      <c r="A125" s="56" t="s">
        <v>533</v>
      </c>
      <c r="B125" s="56">
        <v>4061721</v>
      </c>
      <c r="C125" s="56" t="s">
        <v>432</v>
      </c>
      <c r="D125" s="56" t="s">
        <v>433</v>
      </c>
      <c r="E125" s="56" t="s">
        <v>327</v>
      </c>
      <c r="F125" s="58" t="s">
        <v>434</v>
      </c>
      <c r="G125" s="58" t="s">
        <v>434</v>
      </c>
      <c r="H125" s="58">
        <v>3828</v>
      </c>
      <c r="I125" s="58">
        <v>3464</v>
      </c>
      <c r="J125" s="58">
        <v>3773</v>
      </c>
      <c r="K125" s="58">
        <v>3802</v>
      </c>
      <c r="L125" s="58">
        <v>3414</v>
      </c>
      <c r="M125" s="58">
        <v>49320</v>
      </c>
      <c r="N125" s="58">
        <v>47176</v>
      </c>
      <c r="O125" s="58">
        <v>46423</v>
      </c>
      <c r="P125" s="58">
        <v>45105</v>
      </c>
      <c r="Q125" s="58">
        <v>45117</v>
      </c>
      <c r="R125" s="58">
        <v>44221</v>
      </c>
      <c r="S125" s="58">
        <v>46812</v>
      </c>
      <c r="T125" s="58" t="s">
        <v>434</v>
      </c>
      <c r="U125" s="58">
        <v>49509</v>
      </c>
      <c r="V125" s="58">
        <v>46696</v>
      </c>
      <c r="W125" s="58">
        <v>43177</v>
      </c>
      <c r="X125" s="58">
        <v>49024</v>
      </c>
      <c r="Y125" s="58">
        <v>47174</v>
      </c>
      <c r="Z125" s="58">
        <v>46373</v>
      </c>
      <c r="AA125" s="58">
        <v>45199</v>
      </c>
      <c r="AB125" s="58">
        <v>43377</v>
      </c>
      <c r="AC125" s="58">
        <v>41934</v>
      </c>
      <c r="AD125" s="58">
        <v>42351</v>
      </c>
      <c r="AE125" s="58">
        <v>42043</v>
      </c>
      <c r="AF125" s="58">
        <v>40933</v>
      </c>
      <c r="AG125" s="58">
        <v>43486</v>
      </c>
      <c r="AH125" s="58" t="s">
        <v>436</v>
      </c>
      <c r="AI125" s="59">
        <f t="shared" si="30"/>
        <v>1.0764843857793314</v>
      </c>
      <c r="AJ125" s="59">
        <f t="shared" si="31"/>
        <v>1.0803263870226956</v>
      </c>
      <c r="AK125" s="59">
        <f t="shared" si="32"/>
        <v>1.0731156197226648</v>
      </c>
      <c r="AL125" s="59">
        <f t="shared" si="33"/>
        <v>1.0650279804491039</v>
      </c>
      <c r="AM125" s="59">
        <f t="shared" si="34"/>
        <v>1.1070491725091811</v>
      </c>
      <c r="AN125" s="59">
        <f t="shared" si="35"/>
        <v>1.0875809760933213</v>
      </c>
      <c r="AO125" s="59">
        <f t="shared" si="36"/>
        <v>1.0911745835084847</v>
      </c>
      <c r="AP125" s="59">
        <f t="shared" si="37"/>
        <v>7.3620425678735474E-2</v>
      </c>
      <c r="AQ125" s="59">
        <f t="shared" si="38"/>
        <v>8.0595243142408957E-2</v>
      </c>
      <c r="AR125" s="59">
        <f t="shared" si="39"/>
        <v>7.6962304177545696E-2</v>
      </c>
      <c r="AS125" s="59">
        <f t="shared" si="40"/>
        <v>8.0227899112953652E-2</v>
      </c>
      <c r="AT125" s="59">
        <f t="shared" si="41"/>
        <v>8.1977043001541891E-2</v>
      </c>
      <c r="AU125" s="59" t="e">
        <f t="shared" si="42"/>
        <v>#VALUE!</v>
      </c>
      <c r="AV125" s="59" t="e">
        <f t="shared" si="43"/>
        <v>#VALUE!</v>
      </c>
      <c r="AX125" s="60">
        <f t="shared" si="44"/>
        <v>43486</v>
      </c>
      <c r="AY125" s="60">
        <f t="shared" si="45"/>
        <v>40933</v>
      </c>
      <c r="AZ125" s="60">
        <f t="shared" si="46"/>
        <v>42043</v>
      </c>
      <c r="BA125" s="60">
        <f t="shared" si="47"/>
        <v>42351</v>
      </c>
      <c r="BB125" s="60">
        <f t="shared" si="48"/>
        <v>41934</v>
      </c>
      <c r="BC125" s="60">
        <f t="shared" si="49"/>
        <v>43377</v>
      </c>
      <c r="BD125" s="60">
        <f t="shared" si="50"/>
        <v>45199</v>
      </c>
      <c r="BE125" s="60">
        <f t="shared" si="51"/>
        <v>46373</v>
      </c>
      <c r="BF125" s="60">
        <f t="shared" si="52"/>
        <v>47174</v>
      </c>
      <c r="BG125" s="60">
        <f t="shared" si="53"/>
        <v>49024</v>
      </c>
      <c r="BH125" s="60">
        <f t="shared" si="54"/>
        <v>43177</v>
      </c>
      <c r="BI125" s="60">
        <f t="shared" si="55"/>
        <v>46696</v>
      </c>
      <c r="BJ125" s="60">
        <f t="shared" si="56"/>
        <v>49509</v>
      </c>
      <c r="BK125" s="60" t="str">
        <f t="shared" si="57"/>
        <v>NA</v>
      </c>
    </row>
    <row r="126" spans="1:63">
      <c r="A126" s="56" t="s">
        <v>269</v>
      </c>
      <c r="B126" s="56">
        <v>4061913</v>
      </c>
      <c r="C126" s="56" t="s">
        <v>432</v>
      </c>
      <c r="D126" s="56" t="s">
        <v>433</v>
      </c>
      <c r="E126" s="56" t="s">
        <v>246</v>
      </c>
      <c r="F126" s="58" t="s">
        <v>434</v>
      </c>
      <c r="G126" s="58">
        <v>21109</v>
      </c>
      <c r="H126" s="58">
        <v>19345</v>
      </c>
      <c r="I126" s="58">
        <v>19554</v>
      </c>
      <c r="J126" s="58">
        <v>18849</v>
      </c>
      <c r="K126" s="58">
        <v>24150</v>
      </c>
      <c r="L126" s="58">
        <v>19425</v>
      </c>
      <c r="M126" s="58">
        <v>316616</v>
      </c>
      <c r="N126" s="58">
        <v>296511</v>
      </c>
      <c r="O126" s="58">
        <v>259012</v>
      </c>
      <c r="P126" s="58">
        <v>247465</v>
      </c>
      <c r="Q126" s="58">
        <v>236414</v>
      </c>
      <c r="R126" s="58">
        <v>232447</v>
      </c>
      <c r="S126" s="58">
        <v>229583</v>
      </c>
      <c r="T126" s="58" t="s">
        <v>434</v>
      </c>
      <c r="U126" s="58">
        <v>314876</v>
      </c>
      <c r="V126" s="58">
        <v>329782</v>
      </c>
      <c r="W126" s="58">
        <v>309307</v>
      </c>
      <c r="X126" s="58">
        <v>314280</v>
      </c>
      <c r="Y126" s="58">
        <v>317318</v>
      </c>
      <c r="Z126" s="58">
        <v>314261</v>
      </c>
      <c r="AA126" s="58">
        <v>296884</v>
      </c>
      <c r="AB126" s="58">
        <v>277048</v>
      </c>
      <c r="AC126" s="58">
        <v>238515</v>
      </c>
      <c r="AD126" s="58" t="s">
        <v>434</v>
      </c>
      <c r="AE126" s="58" t="s">
        <v>434</v>
      </c>
      <c r="AF126" s="58" t="s">
        <v>434</v>
      </c>
      <c r="AG126" s="58" t="s">
        <v>434</v>
      </c>
      <c r="AH126" s="58" t="s">
        <v>436</v>
      </c>
      <c r="AI126" s="59" t="e">
        <f t="shared" si="30"/>
        <v>#VALUE!</v>
      </c>
      <c r="AJ126" s="59" t="e">
        <f t="shared" si="31"/>
        <v>#VALUE!</v>
      </c>
      <c r="AK126" s="59" t="e">
        <f t="shared" si="32"/>
        <v>#VALUE!</v>
      </c>
      <c r="AL126" s="59" t="e">
        <f t="shared" si="33"/>
        <v>#VALUE!</v>
      </c>
      <c r="AM126" s="59">
        <f t="shared" si="34"/>
        <v>1.085935895017085</v>
      </c>
      <c r="AN126" s="59">
        <f t="shared" si="35"/>
        <v>1.0702513643845111</v>
      </c>
      <c r="AO126" s="59">
        <f t="shared" si="36"/>
        <v>1.0664636693119198</v>
      </c>
      <c r="AP126" s="59">
        <f t="shared" si="37"/>
        <v>6.1811678827471433E-2</v>
      </c>
      <c r="AQ126" s="59">
        <f t="shared" si="38"/>
        <v>7.6106618597117093E-2</v>
      </c>
      <c r="AR126" s="59">
        <f t="shared" si="39"/>
        <v>5.9975181366933944E-2</v>
      </c>
      <c r="AS126" s="59">
        <f t="shared" si="40"/>
        <v>6.3218743837029232E-2</v>
      </c>
      <c r="AT126" s="59">
        <f t="shared" si="41"/>
        <v>5.8659963248448972E-2</v>
      </c>
      <c r="AU126" s="59">
        <f t="shared" si="42"/>
        <v>6.7039088403053906E-2</v>
      </c>
      <c r="AV126" s="59" t="e">
        <f t="shared" si="43"/>
        <v>#VALUE!</v>
      </c>
      <c r="AX126" s="60" t="str">
        <f t="shared" si="44"/>
        <v>NA</v>
      </c>
      <c r="AY126" s="60" t="str">
        <f t="shared" si="45"/>
        <v>NA</v>
      </c>
      <c r="AZ126" s="60" t="str">
        <f t="shared" si="46"/>
        <v>NA</v>
      </c>
      <c r="BA126" s="60" t="str">
        <f t="shared" si="47"/>
        <v>NA</v>
      </c>
      <c r="BB126" s="60">
        <f t="shared" si="48"/>
        <v>238515</v>
      </c>
      <c r="BC126" s="60">
        <f t="shared" si="49"/>
        <v>277048</v>
      </c>
      <c r="BD126" s="60">
        <f t="shared" si="50"/>
        <v>296884</v>
      </c>
      <c r="BE126" s="60">
        <f t="shared" si="51"/>
        <v>314261</v>
      </c>
      <c r="BF126" s="60">
        <f t="shared" si="52"/>
        <v>317318</v>
      </c>
      <c r="BG126" s="60">
        <f t="shared" si="53"/>
        <v>314280</v>
      </c>
      <c r="BH126" s="60">
        <f t="shared" si="54"/>
        <v>309307</v>
      </c>
      <c r="BI126" s="60">
        <f t="shared" si="55"/>
        <v>329782</v>
      </c>
      <c r="BJ126" s="60">
        <f t="shared" si="56"/>
        <v>314876</v>
      </c>
      <c r="BK126" s="60" t="str">
        <f t="shared" si="57"/>
        <v>NA</v>
      </c>
    </row>
    <row r="127" spans="1:63">
      <c r="A127" s="56" t="s">
        <v>534</v>
      </c>
      <c r="B127" s="56">
        <v>4061930</v>
      </c>
      <c r="C127" s="56" t="s">
        <v>432</v>
      </c>
      <c r="D127" s="56" t="s">
        <v>433</v>
      </c>
      <c r="E127" s="56" t="s">
        <v>292</v>
      </c>
      <c r="F127" s="58" t="s">
        <v>434</v>
      </c>
      <c r="G127" s="58">
        <v>10055</v>
      </c>
      <c r="H127" s="58">
        <v>8243</v>
      </c>
      <c r="I127" s="58">
        <v>4996</v>
      </c>
      <c r="J127" s="58">
        <v>7668</v>
      </c>
      <c r="K127" s="58">
        <v>11476</v>
      </c>
      <c r="L127" s="58">
        <v>6307</v>
      </c>
      <c r="M127" s="58">
        <v>443056</v>
      </c>
      <c r="N127" s="58">
        <v>296996</v>
      </c>
      <c r="O127" s="58">
        <v>292922</v>
      </c>
      <c r="P127" s="58">
        <v>308491</v>
      </c>
      <c r="Q127" s="58">
        <v>313503</v>
      </c>
      <c r="R127" s="58">
        <v>345073</v>
      </c>
      <c r="S127" s="58">
        <v>332714</v>
      </c>
      <c r="T127" s="58" t="s">
        <v>434</v>
      </c>
      <c r="U127" s="58">
        <v>550475</v>
      </c>
      <c r="V127" s="58">
        <v>564286</v>
      </c>
      <c r="W127" s="58">
        <v>579938</v>
      </c>
      <c r="X127" s="58">
        <v>592412</v>
      </c>
      <c r="Y127" s="58">
        <v>571189</v>
      </c>
      <c r="Z127" s="58">
        <v>532464</v>
      </c>
      <c r="AA127" s="58">
        <v>393881</v>
      </c>
      <c r="AB127" s="58">
        <v>242429</v>
      </c>
      <c r="AC127" s="58">
        <v>241988</v>
      </c>
      <c r="AD127" s="58">
        <v>258661</v>
      </c>
      <c r="AE127" s="58">
        <v>267703</v>
      </c>
      <c r="AF127" s="58">
        <v>291342</v>
      </c>
      <c r="AG127" s="58">
        <v>282112</v>
      </c>
      <c r="AH127" s="58" t="s">
        <v>436</v>
      </c>
      <c r="AI127" s="59">
        <f t="shared" si="30"/>
        <v>1.1793684777676952</v>
      </c>
      <c r="AJ127" s="59">
        <f t="shared" si="31"/>
        <v>1.1844258637614899</v>
      </c>
      <c r="AK127" s="59">
        <f t="shared" si="32"/>
        <v>1.1710851204506487</v>
      </c>
      <c r="AL127" s="59">
        <f t="shared" si="33"/>
        <v>1.192645972914355</v>
      </c>
      <c r="AM127" s="59">
        <f t="shared" si="34"/>
        <v>1.2104815114799081</v>
      </c>
      <c r="AN127" s="59">
        <f t="shared" si="35"/>
        <v>1.2250844577175173</v>
      </c>
      <c r="AO127" s="59">
        <f t="shared" si="36"/>
        <v>1.1248473523729248</v>
      </c>
      <c r="AP127" s="59">
        <f t="shared" si="37"/>
        <v>1.1844932239550467E-2</v>
      </c>
      <c r="AQ127" s="59">
        <f t="shared" si="38"/>
        <v>2.0091423329230779E-2</v>
      </c>
      <c r="AR127" s="59">
        <f t="shared" si="39"/>
        <v>1.2943694590926584E-2</v>
      </c>
      <c r="AS127" s="59">
        <f t="shared" si="40"/>
        <v>8.6147139866675406E-3</v>
      </c>
      <c r="AT127" s="59">
        <f t="shared" si="41"/>
        <v>1.4607840704890782E-2</v>
      </c>
      <c r="AU127" s="59">
        <f t="shared" si="42"/>
        <v>1.826604296289568E-2</v>
      </c>
      <c r="AV127" s="59" t="e">
        <f t="shared" si="43"/>
        <v>#VALUE!</v>
      </c>
      <c r="AX127" s="60">
        <f t="shared" si="44"/>
        <v>282112</v>
      </c>
      <c r="AY127" s="60">
        <f t="shared" si="45"/>
        <v>291342</v>
      </c>
      <c r="AZ127" s="60">
        <f t="shared" si="46"/>
        <v>267703</v>
      </c>
      <c r="BA127" s="60">
        <f t="shared" si="47"/>
        <v>258661</v>
      </c>
      <c r="BB127" s="60">
        <f t="shared" si="48"/>
        <v>241988</v>
      </c>
      <c r="BC127" s="60">
        <f t="shared" si="49"/>
        <v>242429</v>
      </c>
      <c r="BD127" s="60">
        <f t="shared" si="50"/>
        <v>393881</v>
      </c>
      <c r="BE127" s="60">
        <f t="shared" si="51"/>
        <v>532464</v>
      </c>
      <c r="BF127" s="60">
        <f t="shared" si="52"/>
        <v>571189</v>
      </c>
      <c r="BG127" s="60">
        <f t="shared" si="53"/>
        <v>592412</v>
      </c>
      <c r="BH127" s="60">
        <f t="shared" si="54"/>
        <v>579938</v>
      </c>
      <c r="BI127" s="60">
        <f t="shared" si="55"/>
        <v>564286</v>
      </c>
      <c r="BJ127" s="60">
        <f t="shared" si="56"/>
        <v>550475</v>
      </c>
      <c r="BK127" s="60" t="str">
        <f t="shared" si="57"/>
        <v>NA</v>
      </c>
    </row>
    <row r="128" spans="1:63" hidden="1">
      <c r="A128" s="56" t="s">
        <v>535</v>
      </c>
      <c r="B128" s="56">
        <v>4061905</v>
      </c>
      <c r="C128" s="56" t="s">
        <v>432</v>
      </c>
      <c r="D128" s="56" t="s">
        <v>433</v>
      </c>
      <c r="E128" s="56" t="s">
        <v>276</v>
      </c>
      <c r="F128" s="58" t="s">
        <v>434</v>
      </c>
      <c r="G128" s="58" t="s">
        <v>434</v>
      </c>
      <c r="H128" s="58">
        <v>5394</v>
      </c>
      <c r="I128" s="58">
        <v>6020</v>
      </c>
      <c r="J128" s="58">
        <v>7269</v>
      </c>
      <c r="K128" s="58">
        <v>3592</v>
      </c>
      <c r="L128" s="58">
        <v>3324</v>
      </c>
      <c r="M128" s="58">
        <v>30626</v>
      </c>
      <c r="N128" s="58">
        <v>30735</v>
      </c>
      <c r="O128" s="58">
        <v>30953</v>
      </c>
      <c r="P128" s="58">
        <v>31900</v>
      </c>
      <c r="Q128" s="58">
        <v>31232</v>
      </c>
      <c r="R128" s="58">
        <v>28314</v>
      </c>
      <c r="S128" s="58">
        <v>27569</v>
      </c>
      <c r="T128" s="58" t="s">
        <v>434</v>
      </c>
      <c r="U128" s="58">
        <v>52550</v>
      </c>
      <c r="V128" s="58">
        <v>52280</v>
      </c>
      <c r="W128" s="58">
        <v>54083</v>
      </c>
      <c r="X128" s="58">
        <v>55003</v>
      </c>
      <c r="Y128" s="58">
        <v>27183</v>
      </c>
      <c r="Z128" s="58">
        <v>26785</v>
      </c>
      <c r="AA128" s="58">
        <v>27218</v>
      </c>
      <c r="AB128" s="58">
        <v>27329</v>
      </c>
      <c r="AC128" s="58">
        <v>27887</v>
      </c>
      <c r="AD128" s="58">
        <v>28695</v>
      </c>
      <c r="AE128" s="58">
        <v>28012</v>
      </c>
      <c r="AF128" s="58">
        <v>25066</v>
      </c>
      <c r="AG128" s="58">
        <v>24421</v>
      </c>
      <c r="AH128" s="58"/>
      <c r="AI128" s="59">
        <f t="shared" si="30"/>
        <v>1.1289054502272635</v>
      </c>
      <c r="AJ128" s="59">
        <f t="shared" si="31"/>
        <v>1.1295779143062314</v>
      </c>
      <c r="AK128" s="59">
        <f t="shared" si="32"/>
        <v>1.1149507353991146</v>
      </c>
      <c r="AL128" s="59">
        <f t="shared" si="33"/>
        <v>1.1116919323924028</v>
      </c>
      <c r="AM128" s="59">
        <f t="shared" si="34"/>
        <v>1.1099437013662279</v>
      </c>
      <c r="AN128" s="59">
        <f t="shared" si="35"/>
        <v>1.1246295144352154</v>
      </c>
      <c r="AO128" s="59">
        <f t="shared" si="36"/>
        <v>1.1252112572562274</v>
      </c>
      <c r="AP128" s="59">
        <f t="shared" si="37"/>
        <v>0.12409930931491507</v>
      </c>
      <c r="AQ128" s="59">
        <f t="shared" si="38"/>
        <v>0.13214141191185669</v>
      </c>
      <c r="AR128" s="59">
        <f t="shared" si="39"/>
        <v>0.13215642783120921</v>
      </c>
      <c r="AS128" s="59">
        <f t="shared" si="40"/>
        <v>0.11131039328439621</v>
      </c>
      <c r="AT128" s="59">
        <f t="shared" si="41"/>
        <v>0.1031752104055088</v>
      </c>
      <c r="AU128" s="59" t="e">
        <f t="shared" si="42"/>
        <v>#VALUE!</v>
      </c>
      <c r="AV128" s="59" t="e">
        <f t="shared" si="43"/>
        <v>#VALUE!</v>
      </c>
      <c r="AX128" s="60">
        <f t="shared" si="44"/>
        <v>24421</v>
      </c>
      <c r="AY128" s="60">
        <f t="shared" si="45"/>
        <v>25066</v>
      </c>
      <c r="AZ128" s="60">
        <f t="shared" si="46"/>
        <v>28012</v>
      </c>
      <c r="BA128" s="60">
        <f t="shared" si="47"/>
        <v>28695</v>
      </c>
      <c r="BB128" s="60">
        <f t="shared" si="48"/>
        <v>27887</v>
      </c>
      <c r="BC128" s="60">
        <f t="shared" si="49"/>
        <v>27329</v>
      </c>
      <c r="BD128" s="60">
        <f t="shared" si="50"/>
        <v>27218</v>
      </c>
      <c r="BE128" s="60">
        <f t="shared" si="51"/>
        <v>26785</v>
      </c>
      <c r="BF128" s="60">
        <f t="shared" si="52"/>
        <v>27183</v>
      </c>
      <c r="BG128" s="60">
        <f t="shared" si="53"/>
        <v>55003</v>
      </c>
      <c r="BH128" s="60">
        <f t="shared" si="54"/>
        <v>54083</v>
      </c>
      <c r="BI128" s="60">
        <f t="shared" si="55"/>
        <v>52280</v>
      </c>
      <c r="BJ128" s="60">
        <f t="shared" si="56"/>
        <v>52550</v>
      </c>
      <c r="BK128" s="60" t="str">
        <f t="shared" si="57"/>
        <v>NA</v>
      </c>
    </row>
    <row r="129" spans="1:63" hidden="1">
      <c r="A129" s="56" t="s">
        <v>536</v>
      </c>
      <c r="B129" s="56">
        <v>4061985</v>
      </c>
      <c r="C129" s="56" t="s">
        <v>432</v>
      </c>
      <c r="D129" s="56" t="s">
        <v>433</v>
      </c>
      <c r="E129" s="56" t="s">
        <v>444</v>
      </c>
      <c r="F129" s="58" t="s">
        <v>434</v>
      </c>
      <c r="G129" s="58" t="s">
        <v>434</v>
      </c>
      <c r="H129" s="58">
        <v>226</v>
      </c>
      <c r="I129" s="58">
        <v>303</v>
      </c>
      <c r="J129" s="58">
        <v>268</v>
      </c>
      <c r="K129" s="58">
        <v>257</v>
      </c>
      <c r="L129" s="58">
        <v>291</v>
      </c>
      <c r="M129" s="58">
        <v>2775</v>
      </c>
      <c r="N129" s="58">
        <v>2922</v>
      </c>
      <c r="O129" s="58">
        <v>2944</v>
      </c>
      <c r="P129" s="58" t="s">
        <v>434</v>
      </c>
      <c r="Q129" s="58" t="s">
        <v>434</v>
      </c>
      <c r="R129" s="58" t="s">
        <v>434</v>
      </c>
      <c r="S129" s="58" t="s">
        <v>434</v>
      </c>
      <c r="T129" s="58" t="s">
        <v>434</v>
      </c>
      <c r="U129" s="58">
        <v>2912</v>
      </c>
      <c r="V129" s="58">
        <v>3059</v>
      </c>
      <c r="W129" s="58">
        <v>2926</v>
      </c>
      <c r="X129" s="58">
        <v>2880</v>
      </c>
      <c r="Y129" s="58">
        <v>2922</v>
      </c>
      <c r="Z129" s="58">
        <v>2852</v>
      </c>
      <c r="AA129" s="58">
        <v>2719</v>
      </c>
      <c r="AB129" s="58">
        <v>2626</v>
      </c>
      <c r="AC129" s="58" t="s">
        <v>434</v>
      </c>
      <c r="AD129" s="58" t="s">
        <v>434</v>
      </c>
      <c r="AE129" s="58" t="s">
        <v>434</v>
      </c>
      <c r="AF129" s="58" t="s">
        <v>434</v>
      </c>
      <c r="AG129" s="58" t="s">
        <v>434</v>
      </c>
      <c r="AH129" s="58"/>
      <c r="AI129" s="59" t="e">
        <f t="shared" si="30"/>
        <v>#VALUE!</v>
      </c>
      <c r="AJ129" s="59" t="e">
        <f t="shared" si="31"/>
        <v>#VALUE!</v>
      </c>
      <c r="AK129" s="59" t="e">
        <f t="shared" si="32"/>
        <v>#VALUE!</v>
      </c>
      <c r="AL129" s="59" t="e">
        <f t="shared" si="33"/>
        <v>#VALUE!</v>
      </c>
      <c r="AM129" s="59" t="e">
        <f t="shared" si="34"/>
        <v>#VALUE!</v>
      </c>
      <c r="AN129" s="59">
        <f t="shared" si="35"/>
        <v>1.1127189642041126</v>
      </c>
      <c r="AO129" s="59">
        <f t="shared" si="36"/>
        <v>1.0205958072820891</v>
      </c>
      <c r="AP129" s="59">
        <f t="shared" si="37"/>
        <v>0.10203366058906031</v>
      </c>
      <c r="AQ129" s="59">
        <f t="shared" si="38"/>
        <v>8.7953456536618749E-2</v>
      </c>
      <c r="AR129" s="59">
        <f t="shared" si="39"/>
        <v>9.3055555555555558E-2</v>
      </c>
      <c r="AS129" s="59">
        <f t="shared" si="40"/>
        <v>0.10355434039644566</v>
      </c>
      <c r="AT129" s="59">
        <f t="shared" si="41"/>
        <v>7.3880353056554424E-2</v>
      </c>
      <c r="AU129" s="59" t="e">
        <f t="shared" si="42"/>
        <v>#VALUE!</v>
      </c>
      <c r="AV129" s="59" t="e">
        <f t="shared" si="43"/>
        <v>#VALUE!</v>
      </c>
      <c r="AX129" s="60" t="str">
        <f t="shared" si="44"/>
        <v>NA</v>
      </c>
      <c r="AY129" s="60" t="str">
        <f t="shared" si="45"/>
        <v>NA</v>
      </c>
      <c r="AZ129" s="60" t="str">
        <f t="shared" si="46"/>
        <v>NA</v>
      </c>
      <c r="BA129" s="60" t="str">
        <f t="shared" si="47"/>
        <v>NA</v>
      </c>
      <c r="BB129" s="60" t="str">
        <f t="shared" si="48"/>
        <v>NA</v>
      </c>
      <c r="BC129" s="60">
        <f t="shared" si="49"/>
        <v>2626</v>
      </c>
      <c r="BD129" s="60">
        <f t="shared" si="50"/>
        <v>2719</v>
      </c>
      <c r="BE129" s="60">
        <f t="shared" si="51"/>
        <v>2852</v>
      </c>
      <c r="BF129" s="60">
        <f t="shared" si="52"/>
        <v>2922</v>
      </c>
      <c r="BG129" s="60">
        <f t="shared" si="53"/>
        <v>2880</v>
      </c>
      <c r="BH129" s="60">
        <f t="shared" si="54"/>
        <v>2926</v>
      </c>
      <c r="BI129" s="60">
        <f t="shared" si="55"/>
        <v>3059</v>
      </c>
      <c r="BJ129" s="60">
        <f t="shared" si="56"/>
        <v>2912</v>
      </c>
      <c r="BK129" s="60" t="str">
        <f t="shared" si="57"/>
        <v>NA</v>
      </c>
    </row>
    <row r="130" spans="1:63">
      <c r="A130" s="56" t="s">
        <v>345</v>
      </c>
      <c r="B130" s="56">
        <v>4062026</v>
      </c>
      <c r="C130" s="56" t="s">
        <v>432</v>
      </c>
      <c r="D130" s="56" t="s">
        <v>433</v>
      </c>
      <c r="E130" s="56" t="s">
        <v>327</v>
      </c>
      <c r="F130" s="58" t="s">
        <v>434</v>
      </c>
      <c r="G130" s="58">
        <v>5574</v>
      </c>
      <c r="H130" s="58">
        <v>3862</v>
      </c>
      <c r="I130" s="58">
        <v>4321</v>
      </c>
      <c r="J130" s="58">
        <v>6411</v>
      </c>
      <c r="K130" s="58">
        <v>7216</v>
      </c>
      <c r="L130" s="58">
        <v>7419</v>
      </c>
      <c r="M130" s="58">
        <v>82937</v>
      </c>
      <c r="N130" s="58">
        <v>78850</v>
      </c>
      <c r="O130" s="58">
        <v>74905</v>
      </c>
      <c r="P130" s="58" t="s">
        <v>434</v>
      </c>
      <c r="Q130" s="58" t="s">
        <v>434</v>
      </c>
      <c r="R130" s="58" t="s">
        <v>434</v>
      </c>
      <c r="S130" s="58" t="s">
        <v>434</v>
      </c>
      <c r="T130" s="58" t="s">
        <v>434</v>
      </c>
      <c r="U130" s="58">
        <v>78082</v>
      </c>
      <c r="V130" s="58">
        <v>84769</v>
      </c>
      <c r="W130" s="58">
        <v>79741</v>
      </c>
      <c r="X130" s="58">
        <v>82890</v>
      </c>
      <c r="Y130" s="58">
        <v>81374</v>
      </c>
      <c r="Z130" s="58">
        <v>77677</v>
      </c>
      <c r="AA130" s="58">
        <v>77180</v>
      </c>
      <c r="AB130" s="58">
        <v>73203</v>
      </c>
      <c r="AC130" s="58" t="s">
        <v>434</v>
      </c>
      <c r="AD130" s="58" t="s">
        <v>434</v>
      </c>
      <c r="AE130" s="58" t="s">
        <v>434</v>
      </c>
      <c r="AF130" s="58" t="s">
        <v>434</v>
      </c>
      <c r="AG130" s="58" t="s">
        <v>434</v>
      </c>
      <c r="AH130" s="58" t="s">
        <v>436</v>
      </c>
      <c r="AI130" s="59" t="e">
        <f t="shared" si="30"/>
        <v>#VALUE!</v>
      </c>
      <c r="AJ130" s="59" t="e">
        <f t="shared" si="31"/>
        <v>#VALUE!</v>
      </c>
      <c r="AK130" s="59" t="e">
        <f t="shared" si="32"/>
        <v>#VALUE!</v>
      </c>
      <c r="AL130" s="59" t="e">
        <f t="shared" si="33"/>
        <v>#VALUE!</v>
      </c>
      <c r="AM130" s="59" t="e">
        <f t="shared" si="34"/>
        <v>#VALUE!</v>
      </c>
      <c r="AN130" s="59">
        <f t="shared" si="35"/>
        <v>1.0771416472002513</v>
      </c>
      <c r="AO130" s="59">
        <f t="shared" si="36"/>
        <v>1.0745918631769888</v>
      </c>
      <c r="AP130" s="59">
        <f t="shared" si="37"/>
        <v>9.5510897691723412E-2</v>
      </c>
      <c r="AQ130" s="59">
        <f t="shared" si="38"/>
        <v>8.8676972988915373E-2</v>
      </c>
      <c r="AR130" s="59">
        <f t="shared" si="39"/>
        <v>7.734346724574738E-2</v>
      </c>
      <c r="AS130" s="59">
        <f t="shared" si="40"/>
        <v>5.4187933434494177E-2</v>
      </c>
      <c r="AT130" s="59">
        <f t="shared" si="41"/>
        <v>4.5559107692670672E-2</v>
      </c>
      <c r="AU130" s="59">
        <f t="shared" si="42"/>
        <v>7.138649112471504E-2</v>
      </c>
      <c r="AV130" s="59" t="e">
        <f t="shared" si="43"/>
        <v>#VALUE!</v>
      </c>
      <c r="AX130" s="60" t="str">
        <f t="shared" si="44"/>
        <v>NA</v>
      </c>
      <c r="AY130" s="60" t="str">
        <f t="shared" si="45"/>
        <v>NA</v>
      </c>
      <c r="AZ130" s="60" t="str">
        <f t="shared" si="46"/>
        <v>NA</v>
      </c>
      <c r="BA130" s="60" t="str">
        <f t="shared" si="47"/>
        <v>NA</v>
      </c>
      <c r="BB130" s="60" t="str">
        <f t="shared" si="48"/>
        <v>NA</v>
      </c>
      <c r="BC130" s="60">
        <f t="shared" si="49"/>
        <v>73203</v>
      </c>
      <c r="BD130" s="60">
        <f t="shared" si="50"/>
        <v>77180</v>
      </c>
      <c r="BE130" s="60">
        <f t="shared" si="51"/>
        <v>77677</v>
      </c>
      <c r="BF130" s="60">
        <f t="shared" si="52"/>
        <v>81374</v>
      </c>
      <c r="BG130" s="60">
        <f t="shared" si="53"/>
        <v>82890</v>
      </c>
      <c r="BH130" s="60">
        <f t="shared" si="54"/>
        <v>79741</v>
      </c>
      <c r="BI130" s="60">
        <f t="shared" si="55"/>
        <v>84769</v>
      </c>
      <c r="BJ130" s="60">
        <f t="shared" si="56"/>
        <v>78082</v>
      </c>
      <c r="BK130" s="60" t="str">
        <f t="shared" si="57"/>
        <v>NA</v>
      </c>
    </row>
    <row r="131" spans="1:63">
      <c r="A131" s="56" t="s">
        <v>346</v>
      </c>
      <c r="B131" s="56">
        <v>4062029</v>
      </c>
      <c r="C131" s="56" t="s">
        <v>432</v>
      </c>
      <c r="D131" s="56" t="s">
        <v>433</v>
      </c>
      <c r="E131" s="56" t="s">
        <v>327</v>
      </c>
      <c r="F131" s="58" t="s">
        <v>434</v>
      </c>
      <c r="G131" s="58">
        <v>3677</v>
      </c>
      <c r="H131" s="58">
        <v>3943</v>
      </c>
      <c r="I131" s="58">
        <v>3840</v>
      </c>
      <c r="J131" s="58">
        <v>3617</v>
      </c>
      <c r="K131" s="58">
        <v>3894</v>
      </c>
      <c r="L131" s="58">
        <v>2828</v>
      </c>
      <c r="M131" s="58">
        <v>54608</v>
      </c>
      <c r="N131" s="58">
        <v>51869</v>
      </c>
      <c r="O131" s="58">
        <v>48994</v>
      </c>
      <c r="P131" s="58">
        <v>48214</v>
      </c>
      <c r="Q131" s="58">
        <v>46144</v>
      </c>
      <c r="R131" s="58">
        <v>45322</v>
      </c>
      <c r="S131" s="58">
        <v>47568</v>
      </c>
      <c r="T131" s="58" t="s">
        <v>434</v>
      </c>
      <c r="U131" s="58">
        <v>54241</v>
      </c>
      <c r="V131" s="58">
        <v>56023</v>
      </c>
      <c r="W131" s="58">
        <v>51386</v>
      </c>
      <c r="X131" s="58">
        <v>56969</v>
      </c>
      <c r="Y131" s="58">
        <v>55986</v>
      </c>
      <c r="Z131" s="58">
        <v>55872</v>
      </c>
      <c r="AA131" s="58">
        <v>50899</v>
      </c>
      <c r="AB131" s="58">
        <v>48056</v>
      </c>
      <c r="AC131" s="58">
        <v>45087</v>
      </c>
      <c r="AD131" s="58" t="s">
        <v>434</v>
      </c>
      <c r="AE131" s="58" t="s">
        <v>434</v>
      </c>
      <c r="AF131" s="58" t="s">
        <v>434</v>
      </c>
      <c r="AG131" s="58" t="s">
        <v>434</v>
      </c>
      <c r="AH131" s="58" t="s">
        <v>436</v>
      </c>
      <c r="AI131" s="59" t="e">
        <f t="shared" si="30"/>
        <v>#VALUE!</v>
      </c>
      <c r="AJ131" s="59" t="e">
        <f t="shared" si="31"/>
        <v>#VALUE!</v>
      </c>
      <c r="AK131" s="59" t="e">
        <f t="shared" si="32"/>
        <v>#VALUE!</v>
      </c>
      <c r="AL131" s="59" t="e">
        <f t="shared" si="33"/>
        <v>#VALUE!</v>
      </c>
      <c r="AM131" s="59">
        <f t="shared" si="34"/>
        <v>1.0866546898218998</v>
      </c>
      <c r="AN131" s="59">
        <f t="shared" si="35"/>
        <v>1.0793449309139338</v>
      </c>
      <c r="AO131" s="59">
        <f t="shared" si="36"/>
        <v>1.0728698009784081</v>
      </c>
      <c r="AP131" s="59">
        <f t="shared" si="37"/>
        <v>5.061569301260023E-2</v>
      </c>
      <c r="AQ131" s="59">
        <f t="shared" si="38"/>
        <v>6.9553102561354621E-2</v>
      </c>
      <c r="AR131" s="59">
        <f t="shared" si="39"/>
        <v>6.3490670364584251E-2</v>
      </c>
      <c r="AS131" s="59">
        <f t="shared" si="40"/>
        <v>7.4728525279258939E-2</v>
      </c>
      <c r="AT131" s="59">
        <f t="shared" si="41"/>
        <v>7.0381807471931165E-2</v>
      </c>
      <c r="AU131" s="59">
        <f t="shared" si="42"/>
        <v>6.7790048118581886E-2</v>
      </c>
      <c r="AV131" s="59" t="e">
        <f t="shared" si="43"/>
        <v>#VALUE!</v>
      </c>
      <c r="AX131" s="60" t="str">
        <f t="shared" si="44"/>
        <v>NA</v>
      </c>
      <c r="AY131" s="60" t="str">
        <f t="shared" si="45"/>
        <v>NA</v>
      </c>
      <c r="AZ131" s="60" t="str">
        <f t="shared" si="46"/>
        <v>NA</v>
      </c>
      <c r="BA131" s="60" t="str">
        <f t="shared" si="47"/>
        <v>NA</v>
      </c>
      <c r="BB131" s="60">
        <f t="shared" si="48"/>
        <v>45087</v>
      </c>
      <c r="BC131" s="60">
        <f t="shared" si="49"/>
        <v>48056</v>
      </c>
      <c r="BD131" s="60">
        <f t="shared" si="50"/>
        <v>50899</v>
      </c>
      <c r="BE131" s="60">
        <f t="shared" si="51"/>
        <v>55872</v>
      </c>
      <c r="BF131" s="60">
        <f t="shared" si="52"/>
        <v>55986</v>
      </c>
      <c r="BG131" s="60">
        <f t="shared" si="53"/>
        <v>56969</v>
      </c>
      <c r="BH131" s="60">
        <f t="shared" si="54"/>
        <v>51386</v>
      </c>
      <c r="BI131" s="60">
        <f t="shared" si="55"/>
        <v>56023</v>
      </c>
      <c r="BJ131" s="60">
        <f t="shared" si="56"/>
        <v>54241</v>
      </c>
      <c r="BK131" s="60" t="str">
        <f t="shared" si="57"/>
        <v>NA</v>
      </c>
    </row>
    <row r="132" spans="1:63">
      <c r="A132" s="56" t="s">
        <v>537</v>
      </c>
      <c r="B132" s="56">
        <v>4062073</v>
      </c>
      <c r="C132" s="56" t="s">
        <v>432</v>
      </c>
      <c r="D132" s="56" t="s">
        <v>433</v>
      </c>
      <c r="E132" s="56" t="s">
        <v>327</v>
      </c>
      <c r="F132" s="58" t="s">
        <v>434</v>
      </c>
      <c r="G132" s="58">
        <v>19176</v>
      </c>
      <c r="H132" s="58">
        <v>2277</v>
      </c>
      <c r="I132" s="58">
        <v>12278</v>
      </c>
      <c r="J132" s="58">
        <v>11535</v>
      </c>
      <c r="K132" s="58">
        <v>16918</v>
      </c>
      <c r="L132" s="58">
        <v>15207</v>
      </c>
      <c r="M132" s="58">
        <v>211396</v>
      </c>
      <c r="N132" s="58">
        <v>207979</v>
      </c>
      <c r="O132" s="58">
        <v>192378</v>
      </c>
      <c r="P132" s="58">
        <v>187539</v>
      </c>
      <c r="Q132" s="58">
        <v>188947</v>
      </c>
      <c r="R132" s="58">
        <v>186060</v>
      </c>
      <c r="S132" s="58">
        <v>189346</v>
      </c>
      <c r="T132" s="58" t="s">
        <v>434</v>
      </c>
      <c r="U132" s="58">
        <v>195166</v>
      </c>
      <c r="V132" s="58">
        <v>215962</v>
      </c>
      <c r="W132" s="58">
        <v>192059</v>
      </c>
      <c r="X132" s="58">
        <v>203257</v>
      </c>
      <c r="Y132" s="58">
        <v>205575</v>
      </c>
      <c r="Z132" s="58">
        <v>199572</v>
      </c>
      <c r="AA132" s="58">
        <v>192176</v>
      </c>
      <c r="AB132" s="58">
        <v>186658</v>
      </c>
      <c r="AC132" s="58">
        <v>180075</v>
      </c>
      <c r="AD132" s="58">
        <v>174204</v>
      </c>
      <c r="AE132" s="58">
        <v>179379</v>
      </c>
      <c r="AF132" s="58">
        <v>175551</v>
      </c>
      <c r="AG132" s="58">
        <v>175986</v>
      </c>
      <c r="AH132" s="58" t="s">
        <v>436</v>
      </c>
      <c r="AI132" s="59">
        <f t="shared" si="30"/>
        <v>1.0759151296125828</v>
      </c>
      <c r="AJ132" s="59">
        <f t="shared" si="31"/>
        <v>1.0598629458106192</v>
      </c>
      <c r="AK132" s="59">
        <f t="shared" si="32"/>
        <v>1.0533395770965386</v>
      </c>
      <c r="AL132" s="59">
        <f t="shared" si="33"/>
        <v>1.0765481848866845</v>
      </c>
      <c r="AM132" s="59">
        <f t="shared" si="34"/>
        <v>1.0683215326947106</v>
      </c>
      <c r="AN132" s="59">
        <f t="shared" si="35"/>
        <v>1.1142249461582145</v>
      </c>
      <c r="AO132" s="59">
        <f t="shared" si="36"/>
        <v>1.1000124885521605</v>
      </c>
      <c r="AP132" s="59">
        <f t="shared" si="37"/>
        <v>7.6198063856653245E-2</v>
      </c>
      <c r="AQ132" s="59">
        <f t="shared" si="38"/>
        <v>8.2295999027119052E-2</v>
      </c>
      <c r="AR132" s="59">
        <f t="shared" si="39"/>
        <v>5.6750813010130033E-2</v>
      </c>
      <c r="AS132" s="59">
        <f t="shared" si="40"/>
        <v>6.3928272041403944E-2</v>
      </c>
      <c r="AT132" s="59">
        <f t="shared" si="41"/>
        <v>1.0543521545457072E-2</v>
      </c>
      <c r="AU132" s="59">
        <f t="shared" si="42"/>
        <v>9.8254818974616479E-2</v>
      </c>
      <c r="AV132" s="59" t="e">
        <f t="shared" si="43"/>
        <v>#VALUE!</v>
      </c>
      <c r="AX132" s="60">
        <f t="shared" si="44"/>
        <v>175986</v>
      </c>
      <c r="AY132" s="60">
        <f t="shared" si="45"/>
        <v>175551</v>
      </c>
      <c r="AZ132" s="60">
        <f t="shared" si="46"/>
        <v>179379</v>
      </c>
      <c r="BA132" s="60">
        <f t="shared" si="47"/>
        <v>174204</v>
      </c>
      <c r="BB132" s="60">
        <f t="shared" si="48"/>
        <v>180075</v>
      </c>
      <c r="BC132" s="60">
        <f t="shared" si="49"/>
        <v>186658</v>
      </c>
      <c r="BD132" s="60">
        <f t="shared" si="50"/>
        <v>192176</v>
      </c>
      <c r="BE132" s="60">
        <f t="shared" si="51"/>
        <v>199572</v>
      </c>
      <c r="BF132" s="60">
        <f t="shared" si="52"/>
        <v>205575</v>
      </c>
      <c r="BG132" s="60">
        <f t="shared" si="53"/>
        <v>203257</v>
      </c>
      <c r="BH132" s="60">
        <f t="shared" si="54"/>
        <v>192059</v>
      </c>
      <c r="BI132" s="60">
        <f t="shared" si="55"/>
        <v>215962</v>
      </c>
      <c r="BJ132" s="60">
        <f t="shared" si="56"/>
        <v>195166</v>
      </c>
      <c r="BK132" s="60" t="str">
        <f t="shared" si="57"/>
        <v>NA</v>
      </c>
    </row>
    <row r="133" spans="1:63">
      <c r="A133" s="56" t="s">
        <v>319</v>
      </c>
      <c r="B133" s="56">
        <v>4062075</v>
      </c>
      <c r="C133" s="56" t="s">
        <v>432</v>
      </c>
      <c r="D133" s="56" t="s">
        <v>433</v>
      </c>
      <c r="E133" s="56" t="s">
        <v>292</v>
      </c>
      <c r="F133" s="58" t="s">
        <v>434</v>
      </c>
      <c r="G133" s="58">
        <v>31910</v>
      </c>
      <c r="H133" s="58">
        <v>29804</v>
      </c>
      <c r="I133" s="58">
        <v>30750</v>
      </c>
      <c r="J133" s="58">
        <v>33977</v>
      </c>
      <c r="K133" s="58">
        <v>38525</v>
      </c>
      <c r="L133" s="58">
        <v>36058</v>
      </c>
      <c r="M133" s="58">
        <v>694653</v>
      </c>
      <c r="N133" s="58">
        <v>673857</v>
      </c>
      <c r="O133" s="58">
        <v>676945</v>
      </c>
      <c r="P133" s="58" t="s">
        <v>434</v>
      </c>
      <c r="Q133" s="58" t="s">
        <v>434</v>
      </c>
      <c r="R133" s="58" t="s">
        <v>434</v>
      </c>
      <c r="S133" s="58" t="s">
        <v>434</v>
      </c>
      <c r="T133" s="58" t="s">
        <v>434</v>
      </c>
      <c r="U133" s="58">
        <v>631608</v>
      </c>
      <c r="V133" s="58">
        <v>623175</v>
      </c>
      <c r="W133" s="58">
        <v>614022</v>
      </c>
      <c r="X133" s="58">
        <v>639157</v>
      </c>
      <c r="Y133" s="58">
        <v>656929</v>
      </c>
      <c r="Z133" s="58">
        <v>683748</v>
      </c>
      <c r="AA133" s="58">
        <v>659510</v>
      </c>
      <c r="AB133" s="58">
        <v>642422</v>
      </c>
      <c r="AC133" s="58" t="s">
        <v>434</v>
      </c>
      <c r="AD133" s="58" t="s">
        <v>434</v>
      </c>
      <c r="AE133" s="58" t="s">
        <v>434</v>
      </c>
      <c r="AF133" s="58" t="s">
        <v>434</v>
      </c>
      <c r="AG133" s="58" t="s">
        <v>434</v>
      </c>
      <c r="AH133" s="58" t="s">
        <v>436</v>
      </c>
      <c r="AI133" s="59" t="e">
        <f t="shared" si="30"/>
        <v>#VALUE!</v>
      </c>
      <c r="AJ133" s="59" t="e">
        <f t="shared" si="31"/>
        <v>#VALUE!</v>
      </c>
      <c r="AK133" s="59" t="e">
        <f t="shared" si="32"/>
        <v>#VALUE!</v>
      </c>
      <c r="AL133" s="59" t="e">
        <f t="shared" si="33"/>
        <v>#VALUE!</v>
      </c>
      <c r="AM133" s="59" t="e">
        <f t="shared" si="34"/>
        <v>#VALUE!</v>
      </c>
      <c r="AN133" s="59">
        <f t="shared" si="35"/>
        <v>1.0489320104230553</v>
      </c>
      <c r="AO133" s="59">
        <f t="shared" si="36"/>
        <v>1.0532865309093116</v>
      </c>
      <c r="AP133" s="59">
        <f t="shared" si="37"/>
        <v>5.2735803249150275E-2</v>
      </c>
      <c r="AQ133" s="59">
        <f t="shared" si="38"/>
        <v>5.8644084824996306E-2</v>
      </c>
      <c r="AR133" s="59">
        <f t="shared" si="39"/>
        <v>5.3159082979612207E-2</v>
      </c>
      <c r="AS133" s="59">
        <f t="shared" si="40"/>
        <v>5.0079638840302136E-2</v>
      </c>
      <c r="AT133" s="59">
        <f t="shared" si="41"/>
        <v>4.7826052072050387E-2</v>
      </c>
      <c r="AU133" s="59">
        <f t="shared" si="42"/>
        <v>5.0521842661904216E-2</v>
      </c>
      <c r="AV133" s="59" t="e">
        <f t="shared" si="43"/>
        <v>#VALUE!</v>
      </c>
      <c r="AX133" s="60" t="str">
        <f t="shared" si="44"/>
        <v>NA</v>
      </c>
      <c r="AY133" s="60" t="str">
        <f t="shared" si="45"/>
        <v>NA</v>
      </c>
      <c r="AZ133" s="60" t="str">
        <f t="shared" si="46"/>
        <v>NA</v>
      </c>
      <c r="BA133" s="60" t="str">
        <f t="shared" si="47"/>
        <v>NA</v>
      </c>
      <c r="BB133" s="60" t="str">
        <f t="shared" si="48"/>
        <v>NA</v>
      </c>
      <c r="BC133" s="60">
        <f t="shared" si="49"/>
        <v>642422</v>
      </c>
      <c r="BD133" s="60">
        <f t="shared" si="50"/>
        <v>659510</v>
      </c>
      <c r="BE133" s="60">
        <f t="shared" si="51"/>
        <v>683748</v>
      </c>
      <c r="BF133" s="60">
        <f t="shared" si="52"/>
        <v>656929</v>
      </c>
      <c r="BG133" s="60">
        <f t="shared" si="53"/>
        <v>639157</v>
      </c>
      <c r="BH133" s="60">
        <f t="shared" si="54"/>
        <v>614022</v>
      </c>
      <c r="BI133" s="60">
        <f t="shared" si="55"/>
        <v>623175</v>
      </c>
      <c r="BJ133" s="60">
        <f t="shared" si="56"/>
        <v>631608</v>
      </c>
      <c r="BK133" s="60" t="str">
        <f t="shared" si="57"/>
        <v>NA</v>
      </c>
    </row>
    <row r="134" spans="1:63" hidden="1">
      <c r="A134" s="56" t="s">
        <v>538</v>
      </c>
      <c r="B134" s="56">
        <v>4062144</v>
      </c>
      <c r="C134" s="56" t="s">
        <v>432</v>
      </c>
      <c r="D134" s="56" t="s">
        <v>433</v>
      </c>
      <c r="E134" s="56" t="s">
        <v>292</v>
      </c>
      <c r="F134" s="58" t="s">
        <v>434</v>
      </c>
      <c r="G134" s="58">
        <v>0</v>
      </c>
      <c r="H134" s="58">
        <v>41582</v>
      </c>
      <c r="I134" s="58">
        <v>50249</v>
      </c>
      <c r="J134" s="58">
        <v>51834</v>
      </c>
      <c r="K134" s="58">
        <v>58211</v>
      </c>
      <c r="L134" s="58">
        <v>48923</v>
      </c>
      <c r="M134" s="58">
        <v>5323776</v>
      </c>
      <c r="N134" s="58">
        <v>4697639</v>
      </c>
      <c r="O134" s="58">
        <v>4928038</v>
      </c>
      <c r="P134" s="58" t="s">
        <v>434</v>
      </c>
      <c r="Q134" s="58" t="s">
        <v>434</v>
      </c>
      <c r="R134" s="58" t="s">
        <v>434</v>
      </c>
      <c r="S134" s="58" t="s">
        <v>434</v>
      </c>
      <c r="T134" s="58" t="s">
        <v>434</v>
      </c>
      <c r="U134" s="58" t="s">
        <v>434</v>
      </c>
      <c r="V134" s="58" t="s">
        <v>434</v>
      </c>
      <c r="W134" s="58" t="s">
        <v>434</v>
      </c>
      <c r="X134" s="58" t="s">
        <v>434</v>
      </c>
      <c r="Y134" s="58" t="s">
        <v>434</v>
      </c>
      <c r="Z134" s="58" t="s">
        <v>434</v>
      </c>
      <c r="AA134" s="58" t="s">
        <v>434</v>
      </c>
      <c r="AB134" s="58" t="s">
        <v>434</v>
      </c>
      <c r="AC134" s="58" t="s">
        <v>434</v>
      </c>
      <c r="AD134" s="58" t="s">
        <v>434</v>
      </c>
      <c r="AE134" s="58" t="s">
        <v>434</v>
      </c>
      <c r="AF134" s="58" t="s">
        <v>434</v>
      </c>
      <c r="AG134" s="58" t="s">
        <v>434</v>
      </c>
      <c r="AH134" s="58"/>
      <c r="AI134" s="59" t="e">
        <f t="shared" si="30"/>
        <v>#VALUE!</v>
      </c>
      <c r="AJ134" s="59" t="e">
        <f t="shared" si="31"/>
        <v>#VALUE!</v>
      </c>
      <c r="AK134" s="59" t="e">
        <f t="shared" si="32"/>
        <v>#VALUE!</v>
      </c>
      <c r="AL134" s="59" t="e">
        <f t="shared" si="33"/>
        <v>#VALUE!</v>
      </c>
      <c r="AM134" s="59" t="e">
        <f t="shared" si="34"/>
        <v>#VALUE!</v>
      </c>
      <c r="AN134" s="59" t="e">
        <f t="shared" si="35"/>
        <v>#VALUE!</v>
      </c>
      <c r="AO134" s="59" t="e">
        <f t="shared" si="36"/>
        <v>#VALUE!</v>
      </c>
      <c r="AP134" s="59" t="e">
        <f t="shared" si="37"/>
        <v>#VALUE!</v>
      </c>
      <c r="AQ134" s="59" t="e">
        <f t="shared" si="38"/>
        <v>#VALUE!</v>
      </c>
      <c r="AR134" s="59" t="e">
        <f t="shared" si="39"/>
        <v>#VALUE!</v>
      </c>
      <c r="AS134" s="59" t="e">
        <f t="shared" si="40"/>
        <v>#VALUE!</v>
      </c>
      <c r="AT134" s="59" t="e">
        <f t="shared" si="41"/>
        <v>#VALUE!</v>
      </c>
      <c r="AU134" s="59" t="e">
        <f t="shared" si="42"/>
        <v>#VALUE!</v>
      </c>
      <c r="AV134" s="59" t="e">
        <f t="shared" si="43"/>
        <v>#VALUE!</v>
      </c>
      <c r="AX134" s="60" t="str">
        <f t="shared" si="44"/>
        <v>NA</v>
      </c>
      <c r="AY134" s="60" t="str">
        <f t="shared" si="45"/>
        <v>NA</v>
      </c>
      <c r="AZ134" s="60" t="str">
        <f t="shared" si="46"/>
        <v>NA</v>
      </c>
      <c r="BA134" s="60" t="str">
        <f t="shared" si="47"/>
        <v>NA</v>
      </c>
      <c r="BB134" s="60" t="str">
        <f t="shared" si="48"/>
        <v>NA</v>
      </c>
      <c r="BC134" s="60" t="str">
        <f t="shared" si="49"/>
        <v>NA</v>
      </c>
      <c r="BD134" s="60" t="str">
        <f t="shared" si="50"/>
        <v>NA</v>
      </c>
      <c r="BE134" s="60" t="str">
        <f t="shared" si="51"/>
        <v>NA</v>
      </c>
      <c r="BF134" s="60" t="str">
        <f t="shared" si="52"/>
        <v>NA</v>
      </c>
      <c r="BG134" s="60" t="str">
        <f t="shared" si="53"/>
        <v>NA</v>
      </c>
      <c r="BH134" s="60" t="str">
        <f t="shared" si="54"/>
        <v>NA</v>
      </c>
      <c r="BI134" s="60" t="str">
        <f t="shared" si="55"/>
        <v>NA</v>
      </c>
      <c r="BJ134" s="60" t="str">
        <f t="shared" si="56"/>
        <v>NA</v>
      </c>
      <c r="BK134" s="60" t="str">
        <f t="shared" si="57"/>
        <v>NA</v>
      </c>
    </row>
    <row r="135" spans="1:63">
      <c r="A135" s="56" t="s">
        <v>240</v>
      </c>
      <c r="B135" s="56">
        <v>4001587</v>
      </c>
      <c r="C135" s="56" t="s">
        <v>432</v>
      </c>
      <c r="D135" s="56" t="s">
        <v>433</v>
      </c>
      <c r="E135" s="56" t="s">
        <v>292</v>
      </c>
      <c r="F135" s="58">
        <v>4601324</v>
      </c>
      <c r="G135" s="58">
        <v>4593819</v>
      </c>
      <c r="H135" s="58">
        <v>4247434</v>
      </c>
      <c r="I135" s="58">
        <v>4387423</v>
      </c>
      <c r="J135" s="58">
        <v>4196858</v>
      </c>
      <c r="K135" s="58">
        <v>4503710</v>
      </c>
      <c r="L135" s="58">
        <v>4498827</v>
      </c>
      <c r="M135" s="58">
        <v>69948921</v>
      </c>
      <c r="N135" s="58">
        <v>66989119</v>
      </c>
      <c r="O135" s="58">
        <v>66034146</v>
      </c>
      <c r="P135" s="58">
        <v>76601839</v>
      </c>
      <c r="Q135" s="58">
        <v>81942150</v>
      </c>
      <c r="R135" s="58">
        <v>75310171</v>
      </c>
      <c r="S135" s="58">
        <v>83164913</v>
      </c>
      <c r="T135" s="58" t="s">
        <v>434</v>
      </c>
      <c r="U135" s="58">
        <v>54736144</v>
      </c>
      <c r="V135" s="58">
        <v>54396350</v>
      </c>
      <c r="W135" s="58">
        <v>53132237</v>
      </c>
      <c r="X135" s="58">
        <v>52785005</v>
      </c>
      <c r="Y135" s="58">
        <v>54462591</v>
      </c>
      <c r="Z135" s="58">
        <v>53494333</v>
      </c>
      <c r="AA135" s="58">
        <v>51906001</v>
      </c>
      <c r="AB135" s="58">
        <v>49646202</v>
      </c>
      <c r="AC135" s="58">
        <v>48816147</v>
      </c>
      <c r="AD135" s="58">
        <v>48338551</v>
      </c>
      <c r="AE135" s="58">
        <v>47029924</v>
      </c>
      <c r="AF135" s="58">
        <v>47708461</v>
      </c>
      <c r="AG135" s="58">
        <v>48300473</v>
      </c>
      <c r="AH135" s="58" t="s">
        <v>436</v>
      </c>
      <c r="AI135" s="59">
        <f t="shared" si="30"/>
        <v>1.72182398710671</v>
      </c>
      <c r="AJ135" s="59">
        <f t="shared" si="31"/>
        <v>1.5785495784489882</v>
      </c>
      <c r="AK135" s="59">
        <f t="shared" si="32"/>
        <v>1.7423406850497993</v>
      </c>
      <c r="AL135" s="59">
        <f t="shared" si="33"/>
        <v>1.5846945639723458</v>
      </c>
      <c r="AM135" s="59">
        <f t="shared" si="34"/>
        <v>1.3527111428929448</v>
      </c>
      <c r="AN135" s="59">
        <f t="shared" si="35"/>
        <v>1.3493301864259426</v>
      </c>
      <c r="AO135" s="59">
        <f t="shared" si="36"/>
        <v>1.3476075916539978</v>
      </c>
      <c r="AP135" s="59">
        <f t="shared" si="37"/>
        <v>8.4099132519326866E-2</v>
      </c>
      <c r="AQ135" s="59">
        <f t="shared" si="38"/>
        <v>8.2693641953244565E-2</v>
      </c>
      <c r="AR135" s="59">
        <f t="shared" si="39"/>
        <v>7.9508527090221923E-2</v>
      </c>
      <c r="AS135" s="59">
        <f t="shared" si="40"/>
        <v>8.2575536956970216E-2</v>
      </c>
      <c r="AT135" s="59">
        <f t="shared" si="41"/>
        <v>7.8083069911859898E-2</v>
      </c>
      <c r="AU135" s="59">
        <f t="shared" si="42"/>
        <v>8.3926609810146657E-2</v>
      </c>
      <c r="AV135" s="59" t="e">
        <f t="shared" si="43"/>
        <v>#VALUE!</v>
      </c>
      <c r="AX135" s="60">
        <f t="shared" si="44"/>
        <v>48300473</v>
      </c>
      <c r="AY135" s="60">
        <f t="shared" si="45"/>
        <v>47708461</v>
      </c>
      <c r="AZ135" s="60">
        <f t="shared" si="46"/>
        <v>47029924</v>
      </c>
      <c r="BA135" s="60">
        <f t="shared" si="47"/>
        <v>48338551</v>
      </c>
      <c r="BB135" s="60">
        <f t="shared" si="48"/>
        <v>48816147</v>
      </c>
      <c r="BC135" s="60">
        <f t="shared" si="49"/>
        <v>49646202</v>
      </c>
      <c r="BD135" s="60">
        <f t="shared" si="50"/>
        <v>51906001</v>
      </c>
      <c r="BE135" s="60">
        <f t="shared" si="51"/>
        <v>53494333</v>
      </c>
      <c r="BF135" s="60">
        <f t="shared" si="52"/>
        <v>54462591</v>
      </c>
      <c r="BG135" s="60">
        <f t="shared" si="53"/>
        <v>52785005</v>
      </c>
      <c r="BH135" s="60">
        <f t="shared" si="54"/>
        <v>53132237</v>
      </c>
      <c r="BI135" s="60">
        <f t="shared" si="55"/>
        <v>54396350</v>
      </c>
      <c r="BJ135" s="60">
        <f t="shared" si="56"/>
        <v>54736144</v>
      </c>
      <c r="BK135" s="60" t="str">
        <f t="shared" si="57"/>
        <v>NA</v>
      </c>
    </row>
    <row r="136" spans="1:63" hidden="1">
      <c r="A136" s="56" t="s">
        <v>539</v>
      </c>
      <c r="B136" s="56">
        <v>4062174</v>
      </c>
      <c r="C136" s="56" t="s">
        <v>432</v>
      </c>
      <c r="D136" s="56" t="s">
        <v>433</v>
      </c>
      <c r="E136" s="56" t="s">
        <v>444</v>
      </c>
      <c r="F136" s="58" t="s">
        <v>434</v>
      </c>
      <c r="G136" s="58" t="s">
        <v>434</v>
      </c>
      <c r="H136" s="58">
        <v>284</v>
      </c>
      <c r="I136" s="58">
        <v>301</v>
      </c>
      <c r="J136" s="58">
        <v>139</v>
      </c>
      <c r="K136" s="58">
        <v>109</v>
      </c>
      <c r="L136" s="58">
        <v>142</v>
      </c>
      <c r="M136" s="58">
        <v>1892</v>
      </c>
      <c r="N136" s="58">
        <v>1825</v>
      </c>
      <c r="O136" s="58">
        <v>1775</v>
      </c>
      <c r="P136" s="58" t="s">
        <v>434</v>
      </c>
      <c r="Q136" s="58" t="s">
        <v>434</v>
      </c>
      <c r="R136" s="58" t="s">
        <v>434</v>
      </c>
      <c r="S136" s="58" t="s">
        <v>434</v>
      </c>
      <c r="T136" s="58" t="s">
        <v>434</v>
      </c>
      <c r="U136" s="58">
        <v>1780</v>
      </c>
      <c r="V136" s="58">
        <v>1687</v>
      </c>
      <c r="W136" s="58">
        <v>1727</v>
      </c>
      <c r="X136" s="58">
        <v>1738</v>
      </c>
      <c r="Y136" s="58">
        <v>1752</v>
      </c>
      <c r="Z136" s="58">
        <v>1707</v>
      </c>
      <c r="AA136" s="58">
        <v>1583</v>
      </c>
      <c r="AB136" s="58">
        <v>1506</v>
      </c>
      <c r="AC136" s="58" t="s">
        <v>434</v>
      </c>
      <c r="AD136" s="58" t="s">
        <v>434</v>
      </c>
      <c r="AE136" s="58" t="s">
        <v>434</v>
      </c>
      <c r="AF136" s="58" t="s">
        <v>434</v>
      </c>
      <c r="AG136" s="58" t="s">
        <v>434</v>
      </c>
      <c r="AH136" s="58"/>
      <c r="AI136" s="59" t="e">
        <f t="shared" si="30"/>
        <v>#VALUE!</v>
      </c>
      <c r="AJ136" s="59" t="e">
        <f t="shared" si="31"/>
        <v>#VALUE!</v>
      </c>
      <c r="AK136" s="59" t="e">
        <f t="shared" si="32"/>
        <v>#VALUE!</v>
      </c>
      <c r="AL136" s="59" t="e">
        <f t="shared" si="33"/>
        <v>#VALUE!</v>
      </c>
      <c r="AM136" s="59" t="e">
        <f t="shared" si="34"/>
        <v>#VALUE!</v>
      </c>
      <c r="AN136" s="59">
        <f t="shared" si="35"/>
        <v>1.2118193891102258</v>
      </c>
      <c r="AO136" s="59">
        <f t="shared" si="36"/>
        <v>1.195198989260897</v>
      </c>
      <c r="AP136" s="59">
        <f t="shared" si="37"/>
        <v>8.3186877562975978E-2</v>
      </c>
      <c r="AQ136" s="59">
        <f t="shared" si="38"/>
        <v>6.2214611872146115E-2</v>
      </c>
      <c r="AR136" s="59">
        <f t="shared" si="39"/>
        <v>7.9976985040276186E-2</v>
      </c>
      <c r="AS136" s="59">
        <f t="shared" si="40"/>
        <v>0.17429067747539084</v>
      </c>
      <c r="AT136" s="59">
        <f t="shared" si="41"/>
        <v>0.16834617664493184</v>
      </c>
      <c r="AU136" s="59" t="e">
        <f t="shared" si="42"/>
        <v>#VALUE!</v>
      </c>
      <c r="AV136" s="59" t="e">
        <f t="shared" si="43"/>
        <v>#VALUE!</v>
      </c>
      <c r="AX136" s="60" t="str">
        <f t="shared" si="44"/>
        <v>NA</v>
      </c>
      <c r="AY136" s="60" t="str">
        <f t="shared" si="45"/>
        <v>NA</v>
      </c>
      <c r="AZ136" s="60" t="str">
        <f t="shared" si="46"/>
        <v>NA</v>
      </c>
      <c r="BA136" s="60" t="str">
        <f t="shared" si="47"/>
        <v>NA</v>
      </c>
      <c r="BB136" s="60" t="str">
        <f t="shared" si="48"/>
        <v>NA</v>
      </c>
      <c r="BC136" s="60">
        <f t="shared" si="49"/>
        <v>1506</v>
      </c>
      <c r="BD136" s="60">
        <f t="shared" si="50"/>
        <v>1583</v>
      </c>
      <c r="BE136" s="60">
        <f t="shared" si="51"/>
        <v>1707</v>
      </c>
      <c r="BF136" s="60">
        <f t="shared" si="52"/>
        <v>1752</v>
      </c>
      <c r="BG136" s="60">
        <f t="shared" si="53"/>
        <v>1738</v>
      </c>
      <c r="BH136" s="60">
        <f t="shared" si="54"/>
        <v>1727</v>
      </c>
      <c r="BI136" s="60">
        <f t="shared" si="55"/>
        <v>1687</v>
      </c>
      <c r="BJ136" s="60">
        <f t="shared" si="56"/>
        <v>1780</v>
      </c>
      <c r="BK136" s="60" t="str">
        <f t="shared" si="57"/>
        <v>NA</v>
      </c>
    </row>
    <row r="137" spans="1:63">
      <c r="A137" s="56" t="s">
        <v>540</v>
      </c>
      <c r="B137" s="56">
        <v>4062182</v>
      </c>
      <c r="C137" s="56" t="s">
        <v>432</v>
      </c>
      <c r="D137" s="56" t="s">
        <v>433</v>
      </c>
      <c r="E137" s="56" t="s">
        <v>276</v>
      </c>
      <c r="F137" s="58" t="s">
        <v>434</v>
      </c>
      <c r="G137" s="58">
        <v>0</v>
      </c>
      <c r="H137" s="58">
        <v>0</v>
      </c>
      <c r="I137" s="58">
        <v>0</v>
      </c>
      <c r="J137" s="58">
        <v>0</v>
      </c>
      <c r="K137" s="58">
        <v>0</v>
      </c>
      <c r="L137" s="58">
        <v>0</v>
      </c>
      <c r="M137" s="58">
        <v>143731</v>
      </c>
      <c r="N137" s="58">
        <v>135915</v>
      </c>
      <c r="O137" s="58">
        <v>136276</v>
      </c>
      <c r="P137" s="58">
        <v>119940</v>
      </c>
      <c r="Q137" s="58">
        <v>102997</v>
      </c>
      <c r="R137" s="58">
        <v>90551</v>
      </c>
      <c r="S137" s="58">
        <v>78500</v>
      </c>
      <c r="T137" s="58" t="s">
        <v>434</v>
      </c>
      <c r="U137" s="58">
        <v>154331</v>
      </c>
      <c r="V137" s="58">
        <v>148111</v>
      </c>
      <c r="W137" s="58">
        <v>144800</v>
      </c>
      <c r="X137" s="58">
        <v>146559</v>
      </c>
      <c r="Y137" s="58">
        <v>153463</v>
      </c>
      <c r="Z137" s="58">
        <v>152008</v>
      </c>
      <c r="AA137" s="58">
        <v>143731</v>
      </c>
      <c r="AB137" s="58">
        <v>135915</v>
      </c>
      <c r="AC137" s="58">
        <v>129003</v>
      </c>
      <c r="AD137" s="58">
        <v>119940</v>
      </c>
      <c r="AE137" s="58">
        <v>102943</v>
      </c>
      <c r="AF137" s="58">
        <v>84406</v>
      </c>
      <c r="AG137" s="58">
        <v>69300</v>
      </c>
      <c r="AH137" s="58" t="s">
        <v>436</v>
      </c>
      <c r="AI137" s="59">
        <f t="shared" ref="AI137:AI200" si="58">S137/AG137</f>
        <v>1.1327561327561328</v>
      </c>
      <c r="AJ137" s="59">
        <f t="shared" ref="AJ137:AJ200" si="59">R137/AF137</f>
        <v>1.0728028813117552</v>
      </c>
      <c r="AK137" s="59">
        <f t="shared" ref="AK137:AK200" si="60">Q137/AE137</f>
        <v>1.0005245621363279</v>
      </c>
      <c r="AL137" s="59">
        <f t="shared" ref="AL137:AL200" si="61">P137/AD137</f>
        <v>1</v>
      </c>
      <c r="AM137" s="59">
        <f t="shared" ref="AM137:AM200" si="62">O137/AC137</f>
        <v>1.0563785338325464</v>
      </c>
      <c r="AN137" s="59">
        <f t="shared" ref="AN137:AN200" si="63">N137/AB137</f>
        <v>1</v>
      </c>
      <c r="AO137" s="59">
        <f t="shared" ref="AO137:AO200" si="64">M137/AA137</f>
        <v>1</v>
      </c>
      <c r="AP137" s="59">
        <f t="shared" ref="AP137:AP200" si="65">L137/Z137</f>
        <v>0</v>
      </c>
      <c r="AQ137" s="59">
        <f t="shared" ref="AQ137:AQ200" si="66">K137/Y137</f>
        <v>0</v>
      </c>
      <c r="AR137" s="59">
        <f t="shared" ref="AR137:AR200" si="67">J137/X137</f>
        <v>0</v>
      </c>
      <c r="AS137" s="59">
        <f t="shared" ref="AS137:AS200" si="68">I137/W137</f>
        <v>0</v>
      </c>
      <c r="AT137" s="59">
        <f t="shared" ref="AT137:AT200" si="69">H137/V137</f>
        <v>0</v>
      </c>
      <c r="AU137" s="59">
        <f t="shared" ref="AU137:AU200" si="70">G137/U137</f>
        <v>0</v>
      </c>
      <c r="AV137" s="59" t="e">
        <f t="shared" ref="AV137:AV200" si="71">F137/T137</f>
        <v>#VALUE!</v>
      </c>
      <c r="AX137" s="60">
        <f t="shared" ref="AX137:AX200" si="72">AG137</f>
        <v>69300</v>
      </c>
      <c r="AY137" s="60">
        <f t="shared" ref="AY137:AY200" si="73">AF137</f>
        <v>84406</v>
      </c>
      <c r="AZ137" s="60">
        <f t="shared" ref="AZ137:AZ200" si="74">AE137</f>
        <v>102943</v>
      </c>
      <c r="BA137" s="60">
        <f t="shared" ref="BA137:BA200" si="75">AD137</f>
        <v>119940</v>
      </c>
      <c r="BB137" s="60">
        <f t="shared" ref="BB137:BB200" si="76">AC137</f>
        <v>129003</v>
      </c>
      <c r="BC137" s="60">
        <f t="shared" ref="BC137:BC200" si="77">AB137</f>
        <v>135915</v>
      </c>
      <c r="BD137" s="60">
        <f t="shared" ref="BD137:BD200" si="78">AA137</f>
        <v>143731</v>
      </c>
      <c r="BE137" s="60">
        <f t="shared" ref="BE137:BE200" si="79">Z137</f>
        <v>152008</v>
      </c>
      <c r="BF137" s="60">
        <f t="shared" ref="BF137:BF200" si="80">Y137</f>
        <v>153463</v>
      </c>
      <c r="BG137" s="60">
        <f t="shared" ref="BG137:BG200" si="81">X137</f>
        <v>146559</v>
      </c>
      <c r="BH137" s="60">
        <f t="shared" ref="BH137:BH200" si="82">W137</f>
        <v>144800</v>
      </c>
      <c r="BI137" s="60">
        <f t="shared" ref="BI137:BI200" si="83">V137</f>
        <v>148111</v>
      </c>
      <c r="BJ137" s="60">
        <f t="shared" ref="BJ137:BJ200" si="84">U137</f>
        <v>154331</v>
      </c>
      <c r="BK137" s="60" t="str">
        <f t="shared" ref="BK137:BK200" si="85">T137</f>
        <v>NA</v>
      </c>
    </row>
    <row r="138" spans="1:63">
      <c r="A138" s="56" t="s">
        <v>541</v>
      </c>
      <c r="B138" s="56">
        <v>4062189</v>
      </c>
      <c r="C138" s="56" t="s">
        <v>432</v>
      </c>
      <c r="D138" s="56" t="s">
        <v>433</v>
      </c>
      <c r="E138" s="56" t="s">
        <v>327</v>
      </c>
      <c r="F138" s="58" t="s">
        <v>434</v>
      </c>
      <c r="G138" s="58">
        <v>3580</v>
      </c>
      <c r="H138" s="58">
        <v>3942</v>
      </c>
      <c r="I138" s="58">
        <v>2345</v>
      </c>
      <c r="J138" s="58">
        <v>4018</v>
      </c>
      <c r="K138" s="58">
        <v>5308</v>
      </c>
      <c r="L138" s="58">
        <v>3622</v>
      </c>
      <c r="M138" s="58">
        <v>123501</v>
      </c>
      <c r="N138" s="58">
        <v>121094</v>
      </c>
      <c r="O138" s="58">
        <v>117301</v>
      </c>
      <c r="P138" s="58" t="s">
        <v>434</v>
      </c>
      <c r="Q138" s="58" t="s">
        <v>434</v>
      </c>
      <c r="R138" s="58" t="s">
        <v>434</v>
      </c>
      <c r="S138" s="58" t="s">
        <v>434</v>
      </c>
      <c r="T138" s="58" t="s">
        <v>434</v>
      </c>
      <c r="U138" s="58">
        <v>116777</v>
      </c>
      <c r="V138" s="58">
        <v>119635</v>
      </c>
      <c r="W138" s="58">
        <v>114051</v>
      </c>
      <c r="X138" s="58">
        <v>118504</v>
      </c>
      <c r="Y138" s="58">
        <v>118680</v>
      </c>
      <c r="Z138" s="58">
        <v>117090</v>
      </c>
      <c r="AA138" s="58">
        <v>118136</v>
      </c>
      <c r="AB138" s="58">
        <v>114216</v>
      </c>
      <c r="AC138" s="58" t="s">
        <v>434</v>
      </c>
      <c r="AD138" s="58" t="s">
        <v>434</v>
      </c>
      <c r="AE138" s="58" t="s">
        <v>434</v>
      </c>
      <c r="AF138" s="58" t="s">
        <v>434</v>
      </c>
      <c r="AG138" s="58" t="s">
        <v>434</v>
      </c>
      <c r="AH138" s="58" t="s">
        <v>436</v>
      </c>
      <c r="AI138" s="59" t="e">
        <f t="shared" si="58"/>
        <v>#VALUE!</v>
      </c>
      <c r="AJ138" s="59" t="e">
        <f t="shared" si="59"/>
        <v>#VALUE!</v>
      </c>
      <c r="AK138" s="59" t="e">
        <f t="shared" si="60"/>
        <v>#VALUE!</v>
      </c>
      <c r="AL138" s="59" t="e">
        <f t="shared" si="61"/>
        <v>#VALUE!</v>
      </c>
      <c r="AM138" s="59" t="e">
        <f t="shared" si="62"/>
        <v>#VALUE!</v>
      </c>
      <c r="AN138" s="59">
        <f t="shared" si="63"/>
        <v>1.0602192337325769</v>
      </c>
      <c r="AO138" s="59">
        <f t="shared" si="64"/>
        <v>1.0454137604117288</v>
      </c>
      <c r="AP138" s="59">
        <f t="shared" si="65"/>
        <v>3.0933469980356992E-2</v>
      </c>
      <c r="AQ138" s="59">
        <f t="shared" si="66"/>
        <v>4.4725311762723291E-2</v>
      </c>
      <c r="AR138" s="59">
        <f t="shared" si="67"/>
        <v>3.3906028488489837E-2</v>
      </c>
      <c r="AS138" s="59">
        <f t="shared" si="68"/>
        <v>2.0560977106732953E-2</v>
      </c>
      <c r="AT138" s="59">
        <f t="shared" si="69"/>
        <v>3.295022359677352E-2</v>
      </c>
      <c r="AU138" s="59">
        <f t="shared" si="70"/>
        <v>3.0656721785968129E-2</v>
      </c>
      <c r="AV138" s="59" t="e">
        <f t="shared" si="71"/>
        <v>#VALUE!</v>
      </c>
      <c r="AX138" s="60" t="str">
        <f t="shared" si="72"/>
        <v>NA</v>
      </c>
      <c r="AY138" s="60" t="str">
        <f t="shared" si="73"/>
        <v>NA</v>
      </c>
      <c r="AZ138" s="60" t="str">
        <f t="shared" si="74"/>
        <v>NA</v>
      </c>
      <c r="BA138" s="60" t="str">
        <f t="shared" si="75"/>
        <v>NA</v>
      </c>
      <c r="BB138" s="60" t="str">
        <f t="shared" si="76"/>
        <v>NA</v>
      </c>
      <c r="BC138" s="60">
        <f t="shared" si="77"/>
        <v>114216</v>
      </c>
      <c r="BD138" s="60">
        <f t="shared" si="78"/>
        <v>118136</v>
      </c>
      <c r="BE138" s="60">
        <f t="shared" si="79"/>
        <v>117090</v>
      </c>
      <c r="BF138" s="60">
        <f t="shared" si="80"/>
        <v>118680</v>
      </c>
      <c r="BG138" s="60">
        <f t="shared" si="81"/>
        <v>118504</v>
      </c>
      <c r="BH138" s="60">
        <f t="shared" si="82"/>
        <v>114051</v>
      </c>
      <c r="BI138" s="60">
        <f t="shared" si="83"/>
        <v>119635</v>
      </c>
      <c r="BJ138" s="60">
        <f t="shared" si="84"/>
        <v>116777</v>
      </c>
      <c r="BK138" s="60" t="str">
        <f t="shared" si="85"/>
        <v>NA</v>
      </c>
    </row>
    <row r="139" spans="1:63" hidden="1">
      <c r="A139" s="56" t="s">
        <v>542</v>
      </c>
      <c r="B139" s="56">
        <v>4062190</v>
      </c>
      <c r="C139" s="56" t="s">
        <v>432</v>
      </c>
      <c r="D139" s="56" t="s">
        <v>433</v>
      </c>
      <c r="E139" s="56" t="s">
        <v>444</v>
      </c>
      <c r="F139" s="58" t="s">
        <v>434</v>
      </c>
      <c r="G139" s="58" t="s">
        <v>434</v>
      </c>
      <c r="H139" s="58">
        <v>0</v>
      </c>
      <c r="I139" s="58">
        <v>0</v>
      </c>
      <c r="J139" s="58">
        <v>0</v>
      </c>
      <c r="K139" s="58">
        <v>0</v>
      </c>
      <c r="L139" s="58">
        <v>8310</v>
      </c>
      <c r="M139" s="58">
        <v>17000</v>
      </c>
      <c r="N139" s="58">
        <v>13841</v>
      </c>
      <c r="O139" s="58">
        <v>14932</v>
      </c>
      <c r="P139" s="58" t="s">
        <v>434</v>
      </c>
      <c r="Q139" s="58" t="s">
        <v>434</v>
      </c>
      <c r="R139" s="58" t="s">
        <v>434</v>
      </c>
      <c r="S139" s="58" t="s">
        <v>434</v>
      </c>
      <c r="T139" s="58" t="s">
        <v>434</v>
      </c>
      <c r="U139" s="58">
        <v>15941</v>
      </c>
      <c r="V139" s="58">
        <v>18549</v>
      </c>
      <c r="W139" s="58">
        <v>17633</v>
      </c>
      <c r="X139" s="58">
        <v>16276</v>
      </c>
      <c r="Y139" s="58">
        <v>14049</v>
      </c>
      <c r="Z139" s="58">
        <v>17832</v>
      </c>
      <c r="AA139" s="58">
        <v>15000</v>
      </c>
      <c r="AB139" s="58">
        <v>13064</v>
      </c>
      <c r="AC139" s="58" t="s">
        <v>434</v>
      </c>
      <c r="AD139" s="58" t="s">
        <v>434</v>
      </c>
      <c r="AE139" s="58" t="s">
        <v>434</v>
      </c>
      <c r="AF139" s="58" t="s">
        <v>434</v>
      </c>
      <c r="AG139" s="58" t="s">
        <v>434</v>
      </c>
      <c r="AH139" s="58"/>
      <c r="AI139" s="59" t="e">
        <f t="shared" si="58"/>
        <v>#VALUE!</v>
      </c>
      <c r="AJ139" s="59" t="e">
        <f t="shared" si="59"/>
        <v>#VALUE!</v>
      </c>
      <c r="AK139" s="59" t="e">
        <f t="shared" si="60"/>
        <v>#VALUE!</v>
      </c>
      <c r="AL139" s="59" t="e">
        <f t="shared" si="61"/>
        <v>#VALUE!</v>
      </c>
      <c r="AM139" s="59" t="e">
        <f t="shared" si="62"/>
        <v>#VALUE!</v>
      </c>
      <c r="AN139" s="59">
        <f t="shared" si="63"/>
        <v>1.059476423759951</v>
      </c>
      <c r="AO139" s="59">
        <f t="shared" si="64"/>
        <v>1.1333333333333333</v>
      </c>
      <c r="AP139" s="59">
        <f t="shared" si="65"/>
        <v>0.46601615074024227</v>
      </c>
      <c r="AQ139" s="59">
        <f t="shared" si="66"/>
        <v>0</v>
      </c>
      <c r="AR139" s="59">
        <f t="shared" si="67"/>
        <v>0</v>
      </c>
      <c r="AS139" s="59">
        <f t="shared" si="68"/>
        <v>0</v>
      </c>
      <c r="AT139" s="59">
        <f t="shared" si="69"/>
        <v>0</v>
      </c>
      <c r="AU139" s="59" t="e">
        <f t="shared" si="70"/>
        <v>#VALUE!</v>
      </c>
      <c r="AV139" s="59" t="e">
        <f t="shared" si="71"/>
        <v>#VALUE!</v>
      </c>
      <c r="AX139" s="60" t="str">
        <f t="shared" si="72"/>
        <v>NA</v>
      </c>
      <c r="AY139" s="60" t="str">
        <f t="shared" si="73"/>
        <v>NA</v>
      </c>
      <c r="AZ139" s="60" t="str">
        <f t="shared" si="74"/>
        <v>NA</v>
      </c>
      <c r="BA139" s="60" t="str">
        <f t="shared" si="75"/>
        <v>NA</v>
      </c>
      <c r="BB139" s="60" t="str">
        <f t="shared" si="76"/>
        <v>NA</v>
      </c>
      <c r="BC139" s="60">
        <f t="shared" si="77"/>
        <v>13064</v>
      </c>
      <c r="BD139" s="60">
        <f t="shared" si="78"/>
        <v>15000</v>
      </c>
      <c r="BE139" s="60">
        <f t="shared" si="79"/>
        <v>17832</v>
      </c>
      <c r="BF139" s="60">
        <f t="shared" si="80"/>
        <v>14049</v>
      </c>
      <c r="BG139" s="60">
        <f t="shared" si="81"/>
        <v>16276</v>
      </c>
      <c r="BH139" s="60">
        <f t="shared" si="82"/>
        <v>17633</v>
      </c>
      <c r="BI139" s="60">
        <f t="shared" si="83"/>
        <v>18549</v>
      </c>
      <c r="BJ139" s="60">
        <f t="shared" si="84"/>
        <v>15941</v>
      </c>
      <c r="BK139" s="60" t="str">
        <f t="shared" si="85"/>
        <v>NA</v>
      </c>
    </row>
    <row r="140" spans="1:63" hidden="1">
      <c r="A140" s="56" t="s">
        <v>543</v>
      </c>
      <c r="B140" s="56">
        <v>4062212</v>
      </c>
      <c r="C140" s="56" t="s">
        <v>432</v>
      </c>
      <c r="D140" s="56" t="s">
        <v>433</v>
      </c>
      <c r="E140" s="56" t="s">
        <v>444</v>
      </c>
      <c r="F140" s="58" t="s">
        <v>434</v>
      </c>
      <c r="G140" s="58">
        <v>6642</v>
      </c>
      <c r="H140" s="58">
        <v>1373</v>
      </c>
      <c r="I140" s="58">
        <v>4683</v>
      </c>
      <c r="J140" s="58">
        <v>5315</v>
      </c>
      <c r="K140" s="58">
        <v>1256</v>
      </c>
      <c r="L140" s="58">
        <v>3705</v>
      </c>
      <c r="M140" s="58">
        <v>107901</v>
      </c>
      <c r="N140" s="58">
        <v>96638</v>
      </c>
      <c r="O140" s="58">
        <v>92659</v>
      </c>
      <c r="P140" s="58" t="s">
        <v>434</v>
      </c>
      <c r="Q140" s="58" t="s">
        <v>434</v>
      </c>
      <c r="R140" s="58" t="s">
        <v>434</v>
      </c>
      <c r="S140" s="58" t="s">
        <v>434</v>
      </c>
      <c r="T140" s="58" t="s">
        <v>434</v>
      </c>
      <c r="U140" s="58">
        <v>109012</v>
      </c>
      <c r="V140" s="58">
        <v>107407</v>
      </c>
      <c r="W140" s="58">
        <v>104111</v>
      </c>
      <c r="X140" s="58">
        <v>100420</v>
      </c>
      <c r="Y140" s="58">
        <v>105130</v>
      </c>
      <c r="Z140" s="58">
        <v>104452</v>
      </c>
      <c r="AA140" s="58">
        <v>98531</v>
      </c>
      <c r="AB140" s="58">
        <v>87675</v>
      </c>
      <c r="AC140" s="58" t="s">
        <v>434</v>
      </c>
      <c r="AD140" s="58" t="s">
        <v>434</v>
      </c>
      <c r="AE140" s="58" t="s">
        <v>434</v>
      </c>
      <c r="AF140" s="58" t="s">
        <v>434</v>
      </c>
      <c r="AG140" s="58" t="s">
        <v>434</v>
      </c>
      <c r="AH140" s="58"/>
      <c r="AI140" s="59" t="e">
        <f t="shared" si="58"/>
        <v>#VALUE!</v>
      </c>
      <c r="AJ140" s="59" t="e">
        <f t="shared" si="59"/>
        <v>#VALUE!</v>
      </c>
      <c r="AK140" s="59" t="e">
        <f t="shared" si="60"/>
        <v>#VALUE!</v>
      </c>
      <c r="AL140" s="59" t="e">
        <f t="shared" si="61"/>
        <v>#VALUE!</v>
      </c>
      <c r="AM140" s="59" t="e">
        <f t="shared" si="62"/>
        <v>#VALUE!</v>
      </c>
      <c r="AN140" s="59">
        <f t="shared" si="63"/>
        <v>1.1022298260621615</v>
      </c>
      <c r="AO140" s="59">
        <f t="shared" si="64"/>
        <v>1.0950969745562311</v>
      </c>
      <c r="AP140" s="59">
        <f t="shared" si="65"/>
        <v>3.5470838279784013E-2</v>
      </c>
      <c r="AQ140" s="59">
        <f t="shared" si="66"/>
        <v>1.1947113098069057E-2</v>
      </c>
      <c r="AR140" s="59">
        <f t="shared" si="67"/>
        <v>5.2927703644692292E-2</v>
      </c>
      <c r="AS140" s="59">
        <f t="shared" si="68"/>
        <v>4.4980837759698786E-2</v>
      </c>
      <c r="AT140" s="59">
        <f t="shared" si="69"/>
        <v>1.2783151936093551E-2</v>
      </c>
      <c r="AU140" s="59">
        <f t="shared" si="70"/>
        <v>6.0929072028767475E-2</v>
      </c>
      <c r="AV140" s="59" t="e">
        <f t="shared" si="71"/>
        <v>#VALUE!</v>
      </c>
      <c r="AX140" s="60" t="str">
        <f t="shared" si="72"/>
        <v>NA</v>
      </c>
      <c r="AY140" s="60" t="str">
        <f t="shared" si="73"/>
        <v>NA</v>
      </c>
      <c r="AZ140" s="60" t="str">
        <f t="shared" si="74"/>
        <v>NA</v>
      </c>
      <c r="BA140" s="60" t="str">
        <f t="shared" si="75"/>
        <v>NA</v>
      </c>
      <c r="BB140" s="60" t="str">
        <f t="shared" si="76"/>
        <v>NA</v>
      </c>
      <c r="BC140" s="60">
        <f t="shared" si="77"/>
        <v>87675</v>
      </c>
      <c r="BD140" s="60">
        <f t="shared" si="78"/>
        <v>98531</v>
      </c>
      <c r="BE140" s="60">
        <f t="shared" si="79"/>
        <v>104452</v>
      </c>
      <c r="BF140" s="60">
        <f t="shared" si="80"/>
        <v>105130</v>
      </c>
      <c r="BG140" s="60">
        <f t="shared" si="81"/>
        <v>100420</v>
      </c>
      <c r="BH140" s="60">
        <f t="shared" si="82"/>
        <v>104111</v>
      </c>
      <c r="BI140" s="60">
        <f t="shared" si="83"/>
        <v>107407</v>
      </c>
      <c r="BJ140" s="60">
        <f t="shared" si="84"/>
        <v>109012</v>
      </c>
      <c r="BK140" s="60" t="str">
        <f t="shared" si="85"/>
        <v>NA</v>
      </c>
    </row>
    <row r="141" spans="1:63">
      <c r="A141" s="56" t="s">
        <v>349</v>
      </c>
      <c r="B141" s="56">
        <v>4062243</v>
      </c>
      <c r="C141" s="56" t="s">
        <v>432</v>
      </c>
      <c r="D141" s="56" t="s">
        <v>433</v>
      </c>
      <c r="E141" s="56" t="s">
        <v>327</v>
      </c>
      <c r="F141" s="58" t="s">
        <v>434</v>
      </c>
      <c r="G141" s="58">
        <v>26275</v>
      </c>
      <c r="H141" s="58">
        <v>30835</v>
      </c>
      <c r="I141" s="58">
        <v>30109</v>
      </c>
      <c r="J141" s="58">
        <v>26710</v>
      </c>
      <c r="K141" s="58">
        <v>29306</v>
      </c>
      <c r="L141" s="58">
        <v>37606</v>
      </c>
      <c r="M141" s="58">
        <v>561525</v>
      </c>
      <c r="N141" s="58">
        <v>543363</v>
      </c>
      <c r="O141" s="58">
        <v>528636</v>
      </c>
      <c r="P141" s="58" t="s">
        <v>434</v>
      </c>
      <c r="Q141" s="58" t="s">
        <v>434</v>
      </c>
      <c r="R141" s="58" t="s">
        <v>434</v>
      </c>
      <c r="S141" s="58" t="s">
        <v>434</v>
      </c>
      <c r="T141" s="58" t="s">
        <v>434</v>
      </c>
      <c r="U141" s="58">
        <v>579675</v>
      </c>
      <c r="V141" s="58">
        <v>588116</v>
      </c>
      <c r="W141" s="58">
        <v>566487</v>
      </c>
      <c r="X141" s="58">
        <v>599027</v>
      </c>
      <c r="Y141" s="58">
        <v>587659</v>
      </c>
      <c r="Z141" s="58">
        <v>550550</v>
      </c>
      <c r="AA141" s="58">
        <v>538854</v>
      </c>
      <c r="AB141" s="58">
        <v>518480</v>
      </c>
      <c r="AC141" s="58" t="s">
        <v>434</v>
      </c>
      <c r="AD141" s="58" t="s">
        <v>434</v>
      </c>
      <c r="AE141" s="58" t="s">
        <v>434</v>
      </c>
      <c r="AF141" s="58" t="s">
        <v>434</v>
      </c>
      <c r="AG141" s="58" t="s">
        <v>434</v>
      </c>
      <c r="AH141" s="58" t="s">
        <v>436</v>
      </c>
      <c r="AI141" s="59" t="e">
        <f t="shared" si="58"/>
        <v>#VALUE!</v>
      </c>
      <c r="AJ141" s="59" t="e">
        <f t="shared" si="59"/>
        <v>#VALUE!</v>
      </c>
      <c r="AK141" s="59" t="e">
        <f t="shared" si="60"/>
        <v>#VALUE!</v>
      </c>
      <c r="AL141" s="59" t="e">
        <f t="shared" si="61"/>
        <v>#VALUE!</v>
      </c>
      <c r="AM141" s="59" t="e">
        <f t="shared" si="62"/>
        <v>#VALUE!</v>
      </c>
      <c r="AN141" s="59">
        <f t="shared" si="63"/>
        <v>1.0479922079925936</v>
      </c>
      <c r="AO141" s="59">
        <f t="shared" si="64"/>
        <v>1.0420726207841084</v>
      </c>
      <c r="AP141" s="59">
        <f t="shared" si="65"/>
        <v>6.830623921533012E-2</v>
      </c>
      <c r="AQ141" s="59">
        <f t="shared" si="66"/>
        <v>4.9869056714863552E-2</v>
      </c>
      <c r="AR141" s="59">
        <f t="shared" si="67"/>
        <v>4.458897512132174E-2</v>
      </c>
      <c r="AS141" s="59">
        <f t="shared" si="68"/>
        <v>5.3150381209101004E-2</v>
      </c>
      <c r="AT141" s="59">
        <f t="shared" si="69"/>
        <v>5.2430132830938114E-2</v>
      </c>
      <c r="AU141" s="59">
        <f t="shared" si="70"/>
        <v>4.5327122956829259E-2</v>
      </c>
      <c r="AV141" s="59" t="e">
        <f t="shared" si="71"/>
        <v>#VALUE!</v>
      </c>
      <c r="AX141" s="60" t="str">
        <f t="shared" si="72"/>
        <v>NA</v>
      </c>
      <c r="AY141" s="60" t="str">
        <f t="shared" si="73"/>
        <v>NA</v>
      </c>
      <c r="AZ141" s="60" t="str">
        <f t="shared" si="74"/>
        <v>NA</v>
      </c>
      <c r="BA141" s="60" t="str">
        <f t="shared" si="75"/>
        <v>NA</v>
      </c>
      <c r="BB141" s="60" t="str">
        <f t="shared" si="76"/>
        <v>NA</v>
      </c>
      <c r="BC141" s="60">
        <f t="shared" si="77"/>
        <v>518480</v>
      </c>
      <c r="BD141" s="60">
        <f t="shared" si="78"/>
        <v>538854</v>
      </c>
      <c r="BE141" s="60">
        <f t="shared" si="79"/>
        <v>550550</v>
      </c>
      <c r="BF141" s="60">
        <f t="shared" si="80"/>
        <v>587659</v>
      </c>
      <c r="BG141" s="60">
        <f t="shared" si="81"/>
        <v>599027</v>
      </c>
      <c r="BH141" s="60">
        <f t="shared" si="82"/>
        <v>566487</v>
      </c>
      <c r="BI141" s="60">
        <f t="shared" si="83"/>
        <v>588116</v>
      </c>
      <c r="BJ141" s="60">
        <f t="shared" si="84"/>
        <v>579675</v>
      </c>
      <c r="BK141" s="60" t="str">
        <f t="shared" si="85"/>
        <v>NA</v>
      </c>
    </row>
    <row r="142" spans="1:63">
      <c r="A142" s="56" t="s">
        <v>544</v>
      </c>
      <c r="B142" s="56">
        <v>4062348</v>
      </c>
      <c r="C142" s="56" t="s">
        <v>432</v>
      </c>
      <c r="D142" s="56" t="s">
        <v>433</v>
      </c>
      <c r="E142" s="56" t="s">
        <v>246</v>
      </c>
      <c r="F142" s="58" t="s">
        <v>434</v>
      </c>
      <c r="G142" s="58" t="s">
        <v>434</v>
      </c>
      <c r="H142" s="58">
        <v>1142</v>
      </c>
      <c r="I142" s="58">
        <v>1507</v>
      </c>
      <c r="J142" s="58">
        <v>827</v>
      </c>
      <c r="K142" s="58">
        <v>1775</v>
      </c>
      <c r="L142" s="58">
        <v>1972</v>
      </c>
      <c r="M142" s="58">
        <v>33578</v>
      </c>
      <c r="N142" s="58">
        <v>32342</v>
      </c>
      <c r="O142" s="58">
        <v>30662</v>
      </c>
      <c r="P142" s="58" t="s">
        <v>434</v>
      </c>
      <c r="Q142" s="58" t="s">
        <v>434</v>
      </c>
      <c r="R142" s="58" t="s">
        <v>434</v>
      </c>
      <c r="S142" s="58" t="s">
        <v>434</v>
      </c>
      <c r="T142" s="58" t="s">
        <v>434</v>
      </c>
      <c r="U142" s="58">
        <v>32436</v>
      </c>
      <c r="V142" s="58">
        <v>32035</v>
      </c>
      <c r="W142" s="58">
        <v>31284</v>
      </c>
      <c r="X142" s="58">
        <v>31919</v>
      </c>
      <c r="Y142" s="58">
        <v>33381</v>
      </c>
      <c r="Z142" s="58">
        <v>31291</v>
      </c>
      <c r="AA142" s="58">
        <v>32053</v>
      </c>
      <c r="AB142" s="58">
        <v>30296</v>
      </c>
      <c r="AC142" s="58" t="s">
        <v>434</v>
      </c>
      <c r="AD142" s="58" t="s">
        <v>434</v>
      </c>
      <c r="AE142" s="58" t="s">
        <v>434</v>
      </c>
      <c r="AF142" s="58" t="s">
        <v>434</v>
      </c>
      <c r="AG142" s="58" t="s">
        <v>434</v>
      </c>
      <c r="AH142" s="58" t="s">
        <v>436</v>
      </c>
      <c r="AI142" s="59" t="e">
        <f t="shared" si="58"/>
        <v>#VALUE!</v>
      </c>
      <c r="AJ142" s="59" t="e">
        <f t="shared" si="59"/>
        <v>#VALUE!</v>
      </c>
      <c r="AK142" s="59" t="e">
        <f t="shared" si="60"/>
        <v>#VALUE!</v>
      </c>
      <c r="AL142" s="59" t="e">
        <f t="shared" si="61"/>
        <v>#VALUE!</v>
      </c>
      <c r="AM142" s="59" t="e">
        <f t="shared" si="62"/>
        <v>#VALUE!</v>
      </c>
      <c r="AN142" s="59">
        <f t="shared" si="63"/>
        <v>1.0675336678109322</v>
      </c>
      <c r="AO142" s="59">
        <f t="shared" si="64"/>
        <v>1.0475774498486881</v>
      </c>
      <c r="AP142" s="59">
        <f t="shared" si="65"/>
        <v>6.3021316033364222E-2</v>
      </c>
      <c r="AQ142" s="59">
        <f t="shared" si="66"/>
        <v>5.3173961235433331E-2</v>
      </c>
      <c r="AR142" s="59">
        <f t="shared" si="67"/>
        <v>2.590933299915411E-2</v>
      </c>
      <c r="AS142" s="59">
        <f t="shared" si="68"/>
        <v>4.8171589310829814E-2</v>
      </c>
      <c r="AT142" s="59">
        <f t="shared" si="69"/>
        <v>3.564850944279694E-2</v>
      </c>
      <c r="AU142" s="59" t="e">
        <f t="shared" si="70"/>
        <v>#VALUE!</v>
      </c>
      <c r="AV142" s="59" t="e">
        <f t="shared" si="71"/>
        <v>#VALUE!</v>
      </c>
      <c r="AX142" s="60" t="str">
        <f t="shared" si="72"/>
        <v>NA</v>
      </c>
      <c r="AY142" s="60" t="str">
        <f t="shared" si="73"/>
        <v>NA</v>
      </c>
      <c r="AZ142" s="60" t="str">
        <f t="shared" si="74"/>
        <v>NA</v>
      </c>
      <c r="BA142" s="60" t="str">
        <f t="shared" si="75"/>
        <v>NA</v>
      </c>
      <c r="BB142" s="60" t="str">
        <f t="shared" si="76"/>
        <v>NA</v>
      </c>
      <c r="BC142" s="60">
        <f t="shared" si="77"/>
        <v>30296</v>
      </c>
      <c r="BD142" s="60">
        <f t="shared" si="78"/>
        <v>32053</v>
      </c>
      <c r="BE142" s="60">
        <f t="shared" si="79"/>
        <v>31291</v>
      </c>
      <c r="BF142" s="60">
        <f t="shared" si="80"/>
        <v>33381</v>
      </c>
      <c r="BG142" s="60">
        <f t="shared" si="81"/>
        <v>31919</v>
      </c>
      <c r="BH142" s="60">
        <f t="shared" si="82"/>
        <v>31284</v>
      </c>
      <c r="BI142" s="60">
        <f t="shared" si="83"/>
        <v>32035</v>
      </c>
      <c r="BJ142" s="60">
        <f t="shared" si="84"/>
        <v>32436</v>
      </c>
      <c r="BK142" s="60" t="str">
        <f t="shared" si="85"/>
        <v>NA</v>
      </c>
    </row>
    <row r="143" spans="1:63">
      <c r="A143" s="56" t="s">
        <v>350</v>
      </c>
      <c r="B143" s="56">
        <v>4062368</v>
      </c>
      <c r="C143" s="56" t="s">
        <v>432</v>
      </c>
      <c r="D143" s="56" t="s">
        <v>433</v>
      </c>
      <c r="E143" s="56" t="s">
        <v>327</v>
      </c>
      <c r="F143" s="58" t="s">
        <v>434</v>
      </c>
      <c r="G143" s="58">
        <v>9743</v>
      </c>
      <c r="H143" s="58">
        <v>9996</v>
      </c>
      <c r="I143" s="58">
        <v>22266</v>
      </c>
      <c r="J143" s="58">
        <v>3085</v>
      </c>
      <c r="K143" s="58">
        <v>17996</v>
      </c>
      <c r="L143" s="58">
        <v>20732</v>
      </c>
      <c r="M143" s="58">
        <v>711284</v>
      </c>
      <c r="N143" s="58">
        <v>676397</v>
      </c>
      <c r="O143" s="58">
        <v>662139</v>
      </c>
      <c r="P143" s="58">
        <v>663245</v>
      </c>
      <c r="Q143" s="58">
        <v>624827</v>
      </c>
      <c r="R143" s="58">
        <v>655387</v>
      </c>
      <c r="S143" s="58">
        <v>646327</v>
      </c>
      <c r="T143" s="58" t="s">
        <v>434</v>
      </c>
      <c r="U143" s="58">
        <v>721701</v>
      </c>
      <c r="V143" s="58">
        <v>747351</v>
      </c>
      <c r="W143" s="58">
        <v>719912</v>
      </c>
      <c r="X143" s="58">
        <v>689776</v>
      </c>
      <c r="Y143" s="58">
        <v>715872</v>
      </c>
      <c r="Z143" s="58">
        <v>698469</v>
      </c>
      <c r="AA143" s="58">
        <v>698469</v>
      </c>
      <c r="AB143" s="58">
        <v>665404</v>
      </c>
      <c r="AC143" s="58">
        <v>659174</v>
      </c>
      <c r="AD143" s="58">
        <v>648080</v>
      </c>
      <c r="AE143" s="58">
        <v>616313</v>
      </c>
      <c r="AF143" s="58">
        <v>648382</v>
      </c>
      <c r="AG143" s="58">
        <v>632798</v>
      </c>
      <c r="AH143" s="58" t="s">
        <v>436</v>
      </c>
      <c r="AI143" s="59">
        <f t="shared" si="58"/>
        <v>1.0213796503781618</v>
      </c>
      <c r="AJ143" s="59">
        <f t="shared" si="59"/>
        <v>1.0108038162688044</v>
      </c>
      <c r="AK143" s="59">
        <f t="shared" si="60"/>
        <v>1.0138144092368651</v>
      </c>
      <c r="AL143" s="59">
        <f t="shared" si="61"/>
        <v>1.0233998889026046</v>
      </c>
      <c r="AM143" s="59">
        <f t="shared" si="62"/>
        <v>1.0044980536246879</v>
      </c>
      <c r="AN143" s="59">
        <f t="shared" si="63"/>
        <v>1.016520790376974</v>
      </c>
      <c r="AO143" s="59">
        <f t="shared" si="64"/>
        <v>1.0183472709597705</v>
      </c>
      <c r="AP143" s="59">
        <f t="shared" si="65"/>
        <v>2.9682061766520777E-2</v>
      </c>
      <c r="AQ143" s="59">
        <f t="shared" si="66"/>
        <v>2.5138572258727818E-2</v>
      </c>
      <c r="AR143" s="59">
        <f t="shared" si="67"/>
        <v>4.4724664238825354E-3</v>
      </c>
      <c r="AS143" s="59">
        <f t="shared" si="68"/>
        <v>3.092878018424474E-2</v>
      </c>
      <c r="AT143" s="59">
        <f t="shared" si="69"/>
        <v>1.3375241352456877E-2</v>
      </c>
      <c r="AU143" s="59">
        <f t="shared" si="70"/>
        <v>1.3500050574961099E-2</v>
      </c>
      <c r="AV143" s="59" t="e">
        <f t="shared" si="71"/>
        <v>#VALUE!</v>
      </c>
      <c r="AX143" s="60">
        <f t="shared" si="72"/>
        <v>632798</v>
      </c>
      <c r="AY143" s="60">
        <f t="shared" si="73"/>
        <v>648382</v>
      </c>
      <c r="AZ143" s="60">
        <f t="shared" si="74"/>
        <v>616313</v>
      </c>
      <c r="BA143" s="60">
        <f t="shared" si="75"/>
        <v>648080</v>
      </c>
      <c r="BB143" s="60">
        <f t="shared" si="76"/>
        <v>659174</v>
      </c>
      <c r="BC143" s="60">
        <f t="shared" si="77"/>
        <v>665404</v>
      </c>
      <c r="BD143" s="60">
        <f t="shared" si="78"/>
        <v>698469</v>
      </c>
      <c r="BE143" s="60">
        <f t="shared" si="79"/>
        <v>698469</v>
      </c>
      <c r="BF143" s="60">
        <f t="shared" si="80"/>
        <v>715872</v>
      </c>
      <c r="BG143" s="60">
        <f t="shared" si="81"/>
        <v>689776</v>
      </c>
      <c r="BH143" s="60">
        <f t="shared" si="82"/>
        <v>719912</v>
      </c>
      <c r="BI143" s="60">
        <f t="shared" si="83"/>
        <v>747351</v>
      </c>
      <c r="BJ143" s="60">
        <f t="shared" si="84"/>
        <v>721701</v>
      </c>
      <c r="BK143" s="60" t="str">
        <f t="shared" si="85"/>
        <v>NA</v>
      </c>
    </row>
    <row r="144" spans="1:63">
      <c r="A144" s="56" t="s">
        <v>320</v>
      </c>
      <c r="B144" s="56">
        <v>4057019</v>
      </c>
      <c r="C144" s="56" t="s">
        <v>432</v>
      </c>
      <c r="D144" s="56" t="s">
        <v>433</v>
      </c>
      <c r="E144" s="56" t="s">
        <v>292</v>
      </c>
      <c r="F144" s="58">
        <v>1698435</v>
      </c>
      <c r="G144" s="58">
        <v>1015351</v>
      </c>
      <c r="H144" s="58">
        <v>1075598</v>
      </c>
      <c r="I144" s="58">
        <v>1093653</v>
      </c>
      <c r="J144" s="58">
        <v>1126225</v>
      </c>
      <c r="K144" s="58">
        <v>1120393</v>
      </c>
      <c r="L144" s="58">
        <v>1132776</v>
      </c>
      <c r="M144" s="58">
        <v>33418631</v>
      </c>
      <c r="N144" s="58">
        <v>30410310</v>
      </c>
      <c r="O144" s="58">
        <v>28276689</v>
      </c>
      <c r="P144" s="58">
        <v>31806411</v>
      </c>
      <c r="Q144" s="58">
        <v>32554527</v>
      </c>
      <c r="R144" s="58">
        <v>30054850</v>
      </c>
      <c r="S144" s="58">
        <v>39708832</v>
      </c>
      <c r="T144" s="58" t="s">
        <v>434</v>
      </c>
      <c r="U144" s="58">
        <v>19191143</v>
      </c>
      <c r="V144" s="58">
        <v>19345264</v>
      </c>
      <c r="W144" s="58">
        <v>18732504</v>
      </c>
      <c r="X144" s="58">
        <v>19336909</v>
      </c>
      <c r="Y144" s="58">
        <v>19993122</v>
      </c>
      <c r="Z144" s="58">
        <v>19626429</v>
      </c>
      <c r="AA144" s="58">
        <v>19431102</v>
      </c>
      <c r="AB144" s="58">
        <v>18753953</v>
      </c>
      <c r="AC144" s="58">
        <v>18540016</v>
      </c>
      <c r="AD144" s="58">
        <v>18425854</v>
      </c>
      <c r="AE144" s="58">
        <v>18771884</v>
      </c>
      <c r="AF144" s="58">
        <v>19040188</v>
      </c>
      <c r="AG144" s="58">
        <v>19872544</v>
      </c>
      <c r="AH144" s="58" t="s">
        <v>436</v>
      </c>
      <c r="AI144" s="59">
        <f t="shared" si="58"/>
        <v>1.9981755732934847</v>
      </c>
      <c r="AJ144" s="59">
        <f t="shared" si="59"/>
        <v>1.5784954434273444</v>
      </c>
      <c r="AK144" s="59">
        <f t="shared" si="60"/>
        <v>1.7342173539960082</v>
      </c>
      <c r="AL144" s="59">
        <f t="shared" si="61"/>
        <v>1.7261838175858768</v>
      </c>
      <c r="AM144" s="59">
        <f t="shared" si="62"/>
        <v>1.5251706902518316</v>
      </c>
      <c r="AN144" s="59">
        <f t="shared" si="63"/>
        <v>1.6215413358453015</v>
      </c>
      <c r="AO144" s="59">
        <f t="shared" si="64"/>
        <v>1.7198525847890664</v>
      </c>
      <c r="AP144" s="59">
        <f t="shared" si="65"/>
        <v>5.7716867393451964E-2</v>
      </c>
      <c r="AQ144" s="59">
        <f t="shared" si="66"/>
        <v>5.603892178520193E-2</v>
      </c>
      <c r="AR144" s="59">
        <f t="shared" si="67"/>
        <v>5.8242245438503121E-2</v>
      </c>
      <c r="AS144" s="59">
        <f t="shared" si="68"/>
        <v>5.8382638007177259E-2</v>
      </c>
      <c r="AT144" s="59">
        <f t="shared" si="69"/>
        <v>5.5600068316462366E-2</v>
      </c>
      <c r="AU144" s="59">
        <f t="shared" si="70"/>
        <v>5.2907270817584964E-2</v>
      </c>
      <c r="AV144" s="59" t="e">
        <f t="shared" si="71"/>
        <v>#VALUE!</v>
      </c>
      <c r="AX144" s="60">
        <f t="shared" si="72"/>
        <v>19872544</v>
      </c>
      <c r="AY144" s="60">
        <f t="shared" si="73"/>
        <v>19040188</v>
      </c>
      <c r="AZ144" s="60">
        <f t="shared" si="74"/>
        <v>18771884</v>
      </c>
      <c r="BA144" s="60">
        <f t="shared" si="75"/>
        <v>18425854</v>
      </c>
      <c r="BB144" s="60">
        <f t="shared" si="76"/>
        <v>18540016</v>
      </c>
      <c r="BC144" s="60">
        <f t="shared" si="77"/>
        <v>18753953</v>
      </c>
      <c r="BD144" s="60">
        <f t="shared" si="78"/>
        <v>19431102</v>
      </c>
      <c r="BE144" s="60">
        <f t="shared" si="79"/>
        <v>19626429</v>
      </c>
      <c r="BF144" s="60">
        <f t="shared" si="80"/>
        <v>19993122</v>
      </c>
      <c r="BG144" s="60">
        <f t="shared" si="81"/>
        <v>19336909</v>
      </c>
      <c r="BH144" s="60">
        <f t="shared" si="82"/>
        <v>18732504</v>
      </c>
      <c r="BI144" s="60">
        <f t="shared" si="83"/>
        <v>19345264</v>
      </c>
      <c r="BJ144" s="60">
        <f t="shared" si="84"/>
        <v>19191143</v>
      </c>
      <c r="BK144" s="60" t="str">
        <f t="shared" si="85"/>
        <v>NA</v>
      </c>
    </row>
    <row r="145" spans="1:63" hidden="1">
      <c r="A145" s="56" t="s">
        <v>545</v>
      </c>
      <c r="B145" s="56">
        <v>4062391</v>
      </c>
      <c r="C145" s="56" t="s">
        <v>432</v>
      </c>
      <c r="D145" s="56" t="s">
        <v>433</v>
      </c>
      <c r="E145" s="56" t="s">
        <v>292</v>
      </c>
      <c r="F145" s="58" t="s">
        <v>434</v>
      </c>
      <c r="G145" s="58">
        <v>235</v>
      </c>
      <c r="H145" s="58">
        <v>0</v>
      </c>
      <c r="I145" s="58">
        <v>0</v>
      </c>
      <c r="J145" s="58">
        <v>0</v>
      </c>
      <c r="K145" s="58">
        <v>0</v>
      </c>
      <c r="L145" s="58">
        <v>0</v>
      </c>
      <c r="M145" s="58">
        <v>262087</v>
      </c>
      <c r="N145" s="58">
        <v>376313</v>
      </c>
      <c r="O145" s="58">
        <v>372325</v>
      </c>
      <c r="P145" s="58">
        <v>452639</v>
      </c>
      <c r="Q145" s="58">
        <v>394883</v>
      </c>
      <c r="R145" s="58">
        <v>463009</v>
      </c>
      <c r="S145" s="58">
        <v>367276</v>
      </c>
      <c r="T145" s="58" t="s">
        <v>434</v>
      </c>
      <c r="U145" s="58" t="s">
        <v>434</v>
      </c>
      <c r="V145" s="58" t="s">
        <v>434</v>
      </c>
      <c r="W145" s="58" t="s">
        <v>434</v>
      </c>
      <c r="X145" s="58" t="s">
        <v>434</v>
      </c>
      <c r="Y145" s="58" t="s">
        <v>434</v>
      </c>
      <c r="Z145" s="58" t="s">
        <v>434</v>
      </c>
      <c r="AA145" s="58" t="s">
        <v>434</v>
      </c>
      <c r="AB145" s="58" t="s">
        <v>434</v>
      </c>
      <c r="AC145" s="58" t="s">
        <v>434</v>
      </c>
      <c r="AD145" s="58" t="s">
        <v>434</v>
      </c>
      <c r="AE145" s="58" t="s">
        <v>434</v>
      </c>
      <c r="AF145" s="58" t="s">
        <v>434</v>
      </c>
      <c r="AG145" s="58" t="s">
        <v>434</v>
      </c>
      <c r="AH145" s="58"/>
      <c r="AI145" s="59" t="e">
        <f t="shared" si="58"/>
        <v>#VALUE!</v>
      </c>
      <c r="AJ145" s="59" t="e">
        <f t="shared" si="59"/>
        <v>#VALUE!</v>
      </c>
      <c r="AK145" s="59" t="e">
        <f t="shared" si="60"/>
        <v>#VALUE!</v>
      </c>
      <c r="AL145" s="59" t="e">
        <f t="shared" si="61"/>
        <v>#VALUE!</v>
      </c>
      <c r="AM145" s="59" t="e">
        <f t="shared" si="62"/>
        <v>#VALUE!</v>
      </c>
      <c r="AN145" s="59" t="e">
        <f t="shared" si="63"/>
        <v>#VALUE!</v>
      </c>
      <c r="AO145" s="59" t="e">
        <f t="shared" si="64"/>
        <v>#VALUE!</v>
      </c>
      <c r="AP145" s="59" t="e">
        <f t="shared" si="65"/>
        <v>#VALUE!</v>
      </c>
      <c r="AQ145" s="59" t="e">
        <f t="shared" si="66"/>
        <v>#VALUE!</v>
      </c>
      <c r="AR145" s="59" t="e">
        <f t="shared" si="67"/>
        <v>#VALUE!</v>
      </c>
      <c r="AS145" s="59" t="e">
        <f t="shared" si="68"/>
        <v>#VALUE!</v>
      </c>
      <c r="AT145" s="59" t="e">
        <f t="shared" si="69"/>
        <v>#VALUE!</v>
      </c>
      <c r="AU145" s="59" t="e">
        <f t="shared" si="70"/>
        <v>#VALUE!</v>
      </c>
      <c r="AV145" s="59" t="e">
        <f t="shared" si="71"/>
        <v>#VALUE!</v>
      </c>
      <c r="AX145" s="60" t="str">
        <f t="shared" si="72"/>
        <v>NA</v>
      </c>
      <c r="AY145" s="60" t="str">
        <f t="shared" si="73"/>
        <v>NA</v>
      </c>
      <c r="AZ145" s="60" t="str">
        <f t="shared" si="74"/>
        <v>NA</v>
      </c>
      <c r="BA145" s="60" t="str">
        <f t="shared" si="75"/>
        <v>NA</v>
      </c>
      <c r="BB145" s="60" t="str">
        <f t="shared" si="76"/>
        <v>NA</v>
      </c>
      <c r="BC145" s="60" t="str">
        <f t="shared" si="77"/>
        <v>NA</v>
      </c>
      <c r="BD145" s="60" t="str">
        <f t="shared" si="78"/>
        <v>NA</v>
      </c>
      <c r="BE145" s="60" t="str">
        <f t="shared" si="79"/>
        <v>NA</v>
      </c>
      <c r="BF145" s="60" t="str">
        <f t="shared" si="80"/>
        <v>NA</v>
      </c>
      <c r="BG145" s="60" t="str">
        <f t="shared" si="81"/>
        <v>NA</v>
      </c>
      <c r="BH145" s="60" t="str">
        <f t="shared" si="82"/>
        <v>NA</v>
      </c>
      <c r="BI145" s="60" t="str">
        <f t="shared" si="83"/>
        <v>NA</v>
      </c>
      <c r="BJ145" s="60" t="str">
        <f t="shared" si="84"/>
        <v>NA</v>
      </c>
      <c r="BK145" s="60" t="str">
        <f t="shared" si="85"/>
        <v>NA</v>
      </c>
    </row>
    <row r="146" spans="1:63" hidden="1">
      <c r="A146" s="56" t="s">
        <v>546</v>
      </c>
      <c r="B146" s="56">
        <v>4062415</v>
      </c>
      <c r="C146" s="56" t="s">
        <v>432</v>
      </c>
      <c r="D146" s="56" t="s">
        <v>433</v>
      </c>
      <c r="E146" s="56" t="s">
        <v>444</v>
      </c>
      <c r="F146" s="58" t="s">
        <v>434</v>
      </c>
      <c r="G146" s="58" t="s">
        <v>434</v>
      </c>
      <c r="H146" s="58">
        <v>3930</v>
      </c>
      <c r="I146" s="58">
        <v>0</v>
      </c>
      <c r="J146" s="58">
        <v>0</v>
      </c>
      <c r="K146" s="58">
        <v>4250</v>
      </c>
      <c r="L146" s="58">
        <v>6900</v>
      </c>
      <c r="M146" s="58">
        <v>80546</v>
      </c>
      <c r="N146" s="58">
        <v>76921</v>
      </c>
      <c r="O146" s="58">
        <v>69919</v>
      </c>
      <c r="P146" s="58" t="s">
        <v>434</v>
      </c>
      <c r="Q146" s="58" t="s">
        <v>434</v>
      </c>
      <c r="R146" s="58" t="s">
        <v>434</v>
      </c>
      <c r="S146" s="58" t="s">
        <v>434</v>
      </c>
      <c r="T146" s="58" t="s">
        <v>434</v>
      </c>
      <c r="U146" s="58">
        <v>76515</v>
      </c>
      <c r="V146" s="58">
        <v>73669</v>
      </c>
      <c r="W146" s="58">
        <v>74836</v>
      </c>
      <c r="X146" s="58">
        <v>72504</v>
      </c>
      <c r="Y146" s="58">
        <v>76147</v>
      </c>
      <c r="Z146" s="58">
        <v>75882</v>
      </c>
      <c r="AA146" s="58">
        <v>74625</v>
      </c>
      <c r="AB146" s="58">
        <v>70497</v>
      </c>
      <c r="AC146" s="58" t="s">
        <v>434</v>
      </c>
      <c r="AD146" s="58" t="s">
        <v>434</v>
      </c>
      <c r="AE146" s="58" t="s">
        <v>434</v>
      </c>
      <c r="AF146" s="58" t="s">
        <v>434</v>
      </c>
      <c r="AG146" s="58" t="s">
        <v>434</v>
      </c>
      <c r="AH146" s="58"/>
      <c r="AI146" s="59" t="e">
        <f t="shared" si="58"/>
        <v>#VALUE!</v>
      </c>
      <c r="AJ146" s="59" t="e">
        <f t="shared" si="59"/>
        <v>#VALUE!</v>
      </c>
      <c r="AK146" s="59" t="e">
        <f t="shared" si="60"/>
        <v>#VALUE!</v>
      </c>
      <c r="AL146" s="59" t="e">
        <f t="shared" si="61"/>
        <v>#VALUE!</v>
      </c>
      <c r="AM146" s="59" t="e">
        <f t="shared" si="62"/>
        <v>#VALUE!</v>
      </c>
      <c r="AN146" s="59">
        <f t="shared" si="63"/>
        <v>1.0911244450118445</v>
      </c>
      <c r="AO146" s="59">
        <f t="shared" si="64"/>
        <v>1.0793433835845896</v>
      </c>
      <c r="AP146" s="59">
        <f t="shared" si="65"/>
        <v>9.0930655491420889E-2</v>
      </c>
      <c r="AQ146" s="59">
        <f t="shared" si="66"/>
        <v>5.5813098349245541E-2</v>
      </c>
      <c r="AR146" s="59">
        <f t="shared" si="67"/>
        <v>0</v>
      </c>
      <c r="AS146" s="59">
        <f t="shared" si="68"/>
        <v>0</v>
      </c>
      <c r="AT146" s="59">
        <f t="shared" si="69"/>
        <v>5.3346726574271405E-2</v>
      </c>
      <c r="AU146" s="59" t="e">
        <f t="shared" si="70"/>
        <v>#VALUE!</v>
      </c>
      <c r="AV146" s="59" t="e">
        <f t="shared" si="71"/>
        <v>#VALUE!</v>
      </c>
      <c r="AX146" s="60" t="str">
        <f t="shared" si="72"/>
        <v>NA</v>
      </c>
      <c r="AY146" s="60" t="str">
        <f t="shared" si="73"/>
        <v>NA</v>
      </c>
      <c r="AZ146" s="60" t="str">
        <f t="shared" si="74"/>
        <v>NA</v>
      </c>
      <c r="BA146" s="60" t="str">
        <f t="shared" si="75"/>
        <v>NA</v>
      </c>
      <c r="BB146" s="60" t="str">
        <f t="shared" si="76"/>
        <v>NA</v>
      </c>
      <c r="BC146" s="60">
        <f t="shared" si="77"/>
        <v>70497</v>
      </c>
      <c r="BD146" s="60">
        <f t="shared" si="78"/>
        <v>74625</v>
      </c>
      <c r="BE146" s="60">
        <f t="shared" si="79"/>
        <v>75882</v>
      </c>
      <c r="BF146" s="60">
        <f t="shared" si="80"/>
        <v>76147</v>
      </c>
      <c r="BG146" s="60">
        <f t="shared" si="81"/>
        <v>72504</v>
      </c>
      <c r="BH146" s="60">
        <f t="shared" si="82"/>
        <v>74836</v>
      </c>
      <c r="BI146" s="60">
        <f t="shared" si="83"/>
        <v>73669</v>
      </c>
      <c r="BJ146" s="60">
        <f t="shared" si="84"/>
        <v>76515</v>
      </c>
      <c r="BK146" s="60" t="str">
        <f t="shared" si="85"/>
        <v>NA</v>
      </c>
    </row>
    <row r="147" spans="1:63" hidden="1">
      <c r="A147" s="56" t="s">
        <v>547</v>
      </c>
      <c r="B147" s="56">
        <v>4062440</v>
      </c>
      <c r="C147" s="56" t="s">
        <v>432</v>
      </c>
      <c r="D147" s="56" t="s">
        <v>433</v>
      </c>
      <c r="E147" s="56" t="s">
        <v>444</v>
      </c>
      <c r="F147" s="58" t="s">
        <v>434</v>
      </c>
      <c r="G147" s="58">
        <v>15997</v>
      </c>
      <c r="H147" s="58">
        <v>17452</v>
      </c>
      <c r="I147" s="58">
        <v>13838</v>
      </c>
      <c r="J147" s="58">
        <v>13504</v>
      </c>
      <c r="K147" s="58">
        <v>18649</v>
      </c>
      <c r="L147" s="58">
        <v>18637</v>
      </c>
      <c r="M147" s="58">
        <v>785615</v>
      </c>
      <c r="N147" s="58">
        <v>756144</v>
      </c>
      <c r="O147" s="58">
        <v>748247</v>
      </c>
      <c r="P147" s="58">
        <v>742730</v>
      </c>
      <c r="Q147" s="58">
        <v>733888</v>
      </c>
      <c r="R147" s="58">
        <v>736592</v>
      </c>
      <c r="S147" s="58">
        <v>719303</v>
      </c>
      <c r="T147" s="58" t="s">
        <v>434</v>
      </c>
      <c r="U147" s="58">
        <v>779742</v>
      </c>
      <c r="V147" s="58">
        <v>764284</v>
      </c>
      <c r="W147" s="58">
        <v>767384</v>
      </c>
      <c r="X147" s="58">
        <v>761759</v>
      </c>
      <c r="Y147" s="58">
        <v>775077</v>
      </c>
      <c r="Z147" s="58">
        <v>793540</v>
      </c>
      <c r="AA147" s="58">
        <v>759609</v>
      </c>
      <c r="AB147" s="58">
        <v>732653</v>
      </c>
      <c r="AC147" s="58">
        <v>715668</v>
      </c>
      <c r="AD147" s="58">
        <v>711158</v>
      </c>
      <c r="AE147" s="58">
        <v>706560</v>
      </c>
      <c r="AF147" s="58">
        <v>706219</v>
      </c>
      <c r="AG147" s="58">
        <v>707863</v>
      </c>
      <c r="AH147" s="58"/>
      <c r="AI147" s="59">
        <f t="shared" si="58"/>
        <v>1.0161613193513435</v>
      </c>
      <c r="AJ147" s="59">
        <f t="shared" si="59"/>
        <v>1.043007905479745</v>
      </c>
      <c r="AK147" s="59">
        <f t="shared" si="60"/>
        <v>1.0386775362318841</v>
      </c>
      <c r="AL147" s="59">
        <f t="shared" si="61"/>
        <v>1.0443951976916521</v>
      </c>
      <c r="AM147" s="59">
        <f t="shared" si="62"/>
        <v>1.045522504848617</v>
      </c>
      <c r="AN147" s="59">
        <f t="shared" si="63"/>
        <v>1.0320629274704396</v>
      </c>
      <c r="AO147" s="59">
        <f t="shared" si="64"/>
        <v>1.0342360345914807</v>
      </c>
      <c r="AP147" s="59">
        <f t="shared" si="65"/>
        <v>2.348589863144895E-2</v>
      </c>
      <c r="AQ147" s="59">
        <f t="shared" si="66"/>
        <v>2.4060835246046523E-2</v>
      </c>
      <c r="AR147" s="59">
        <f t="shared" si="67"/>
        <v>1.7727391471580908E-2</v>
      </c>
      <c r="AS147" s="59">
        <f t="shared" si="68"/>
        <v>1.8032692889088122E-2</v>
      </c>
      <c r="AT147" s="59">
        <f t="shared" si="69"/>
        <v>2.283444374080839E-2</v>
      </c>
      <c r="AU147" s="59">
        <f t="shared" si="70"/>
        <v>2.0515760341241078E-2</v>
      </c>
      <c r="AV147" s="59" t="e">
        <f t="shared" si="71"/>
        <v>#VALUE!</v>
      </c>
      <c r="AX147" s="60">
        <f t="shared" si="72"/>
        <v>707863</v>
      </c>
      <c r="AY147" s="60">
        <f t="shared" si="73"/>
        <v>706219</v>
      </c>
      <c r="AZ147" s="60">
        <f t="shared" si="74"/>
        <v>706560</v>
      </c>
      <c r="BA147" s="60">
        <f t="shared" si="75"/>
        <v>711158</v>
      </c>
      <c r="BB147" s="60">
        <f t="shared" si="76"/>
        <v>715668</v>
      </c>
      <c r="BC147" s="60">
        <f t="shared" si="77"/>
        <v>732653</v>
      </c>
      <c r="BD147" s="60">
        <f t="shared" si="78"/>
        <v>759609</v>
      </c>
      <c r="BE147" s="60">
        <f t="shared" si="79"/>
        <v>793540</v>
      </c>
      <c r="BF147" s="60">
        <f t="shared" si="80"/>
        <v>775077</v>
      </c>
      <c r="BG147" s="60">
        <f t="shared" si="81"/>
        <v>761759</v>
      </c>
      <c r="BH147" s="60">
        <f t="shared" si="82"/>
        <v>767384</v>
      </c>
      <c r="BI147" s="60">
        <f t="shared" si="83"/>
        <v>764284</v>
      </c>
      <c r="BJ147" s="60">
        <f t="shared" si="84"/>
        <v>779742</v>
      </c>
      <c r="BK147" s="60" t="str">
        <f t="shared" si="85"/>
        <v>NA</v>
      </c>
    </row>
    <row r="148" spans="1:63">
      <c r="A148" s="56" t="s">
        <v>548</v>
      </c>
      <c r="B148" s="56">
        <v>4062459</v>
      </c>
      <c r="C148" s="56" t="s">
        <v>432</v>
      </c>
      <c r="D148" s="56" t="s">
        <v>433</v>
      </c>
      <c r="E148" s="56" t="s">
        <v>327</v>
      </c>
      <c r="F148" s="58" t="s">
        <v>434</v>
      </c>
      <c r="G148" s="58" t="s">
        <v>434</v>
      </c>
      <c r="H148" s="58">
        <v>14</v>
      </c>
      <c r="I148" s="58">
        <v>24</v>
      </c>
      <c r="J148" s="58">
        <v>26</v>
      </c>
      <c r="K148" s="58">
        <v>26</v>
      </c>
      <c r="L148" s="58">
        <v>0</v>
      </c>
      <c r="M148" s="58">
        <v>386</v>
      </c>
      <c r="N148" s="58">
        <v>451</v>
      </c>
      <c r="O148" s="58">
        <v>1</v>
      </c>
      <c r="P148" s="58" t="s">
        <v>434</v>
      </c>
      <c r="Q148" s="58" t="s">
        <v>434</v>
      </c>
      <c r="R148" s="58" t="s">
        <v>434</v>
      </c>
      <c r="S148" s="58" t="s">
        <v>434</v>
      </c>
      <c r="T148" s="58" t="s">
        <v>434</v>
      </c>
      <c r="U148" s="58">
        <v>282</v>
      </c>
      <c r="V148" s="58">
        <v>292</v>
      </c>
      <c r="W148" s="58">
        <v>320</v>
      </c>
      <c r="X148" s="58">
        <v>366</v>
      </c>
      <c r="Y148" s="58">
        <v>370</v>
      </c>
      <c r="Z148" s="58">
        <v>445</v>
      </c>
      <c r="AA148" s="58">
        <v>386</v>
      </c>
      <c r="AB148" s="58">
        <v>422</v>
      </c>
      <c r="AC148" s="58" t="s">
        <v>434</v>
      </c>
      <c r="AD148" s="58" t="s">
        <v>434</v>
      </c>
      <c r="AE148" s="58" t="s">
        <v>434</v>
      </c>
      <c r="AF148" s="58" t="s">
        <v>434</v>
      </c>
      <c r="AG148" s="58" t="s">
        <v>434</v>
      </c>
      <c r="AH148" s="58" t="s">
        <v>436</v>
      </c>
      <c r="AI148" s="59" t="e">
        <f t="shared" si="58"/>
        <v>#VALUE!</v>
      </c>
      <c r="AJ148" s="59" t="e">
        <f t="shared" si="59"/>
        <v>#VALUE!</v>
      </c>
      <c r="AK148" s="59" t="e">
        <f t="shared" si="60"/>
        <v>#VALUE!</v>
      </c>
      <c r="AL148" s="59" t="e">
        <f t="shared" si="61"/>
        <v>#VALUE!</v>
      </c>
      <c r="AM148" s="59" t="e">
        <f t="shared" si="62"/>
        <v>#VALUE!</v>
      </c>
      <c r="AN148" s="59">
        <f t="shared" si="63"/>
        <v>1.0687203791469195</v>
      </c>
      <c r="AO148" s="59">
        <f t="shared" si="64"/>
        <v>1</v>
      </c>
      <c r="AP148" s="59">
        <f t="shared" si="65"/>
        <v>0</v>
      </c>
      <c r="AQ148" s="59">
        <f t="shared" si="66"/>
        <v>7.0270270270270274E-2</v>
      </c>
      <c r="AR148" s="59">
        <f t="shared" si="67"/>
        <v>7.1038251366120214E-2</v>
      </c>
      <c r="AS148" s="59">
        <f t="shared" si="68"/>
        <v>7.4999999999999997E-2</v>
      </c>
      <c r="AT148" s="59">
        <f t="shared" si="69"/>
        <v>4.7945205479452052E-2</v>
      </c>
      <c r="AU148" s="59" t="e">
        <f t="shared" si="70"/>
        <v>#VALUE!</v>
      </c>
      <c r="AV148" s="59" t="e">
        <f t="shared" si="71"/>
        <v>#VALUE!</v>
      </c>
      <c r="AX148" s="60" t="str">
        <f t="shared" si="72"/>
        <v>NA</v>
      </c>
      <c r="AY148" s="60" t="str">
        <f t="shared" si="73"/>
        <v>NA</v>
      </c>
      <c r="AZ148" s="60" t="str">
        <f t="shared" si="74"/>
        <v>NA</v>
      </c>
      <c r="BA148" s="60" t="str">
        <f t="shared" si="75"/>
        <v>NA</v>
      </c>
      <c r="BB148" s="60" t="str">
        <f t="shared" si="76"/>
        <v>NA</v>
      </c>
      <c r="BC148" s="60">
        <f t="shared" si="77"/>
        <v>422</v>
      </c>
      <c r="BD148" s="60">
        <f t="shared" si="78"/>
        <v>386</v>
      </c>
      <c r="BE148" s="60">
        <f t="shared" si="79"/>
        <v>445</v>
      </c>
      <c r="BF148" s="60">
        <f t="shared" si="80"/>
        <v>370</v>
      </c>
      <c r="BG148" s="60">
        <f t="shared" si="81"/>
        <v>366</v>
      </c>
      <c r="BH148" s="60">
        <f t="shared" si="82"/>
        <v>320</v>
      </c>
      <c r="BI148" s="60">
        <f t="shared" si="83"/>
        <v>292</v>
      </c>
      <c r="BJ148" s="60">
        <f t="shared" si="84"/>
        <v>282</v>
      </c>
      <c r="BK148" s="60" t="str">
        <f t="shared" si="85"/>
        <v>NA</v>
      </c>
    </row>
    <row r="149" spans="1:63">
      <c r="A149" s="56" t="s">
        <v>353</v>
      </c>
      <c r="B149" s="56">
        <v>4062460</v>
      </c>
      <c r="C149" s="56" t="s">
        <v>432</v>
      </c>
      <c r="D149" s="56" t="s">
        <v>433</v>
      </c>
      <c r="E149" s="56" t="s">
        <v>327</v>
      </c>
      <c r="F149" s="58" t="s">
        <v>434</v>
      </c>
      <c r="G149" s="58">
        <v>51829</v>
      </c>
      <c r="H149" s="58">
        <v>54972</v>
      </c>
      <c r="I149" s="58">
        <v>61618</v>
      </c>
      <c r="J149" s="58">
        <v>54421</v>
      </c>
      <c r="K149" s="58">
        <v>61486</v>
      </c>
      <c r="L149" s="58">
        <v>56548</v>
      </c>
      <c r="M149" s="58">
        <v>2485126</v>
      </c>
      <c r="N149" s="58">
        <v>2258188</v>
      </c>
      <c r="O149" s="58">
        <v>2413045</v>
      </c>
      <c r="P149" s="58">
        <v>2502277</v>
      </c>
      <c r="Q149" s="58">
        <v>2276922</v>
      </c>
      <c r="R149" s="58">
        <v>1845659</v>
      </c>
      <c r="S149" s="58">
        <v>1895876</v>
      </c>
      <c r="T149" s="58" t="s">
        <v>434</v>
      </c>
      <c r="U149" s="58">
        <v>1645276</v>
      </c>
      <c r="V149" s="58">
        <v>1648362</v>
      </c>
      <c r="W149" s="58">
        <v>1592802</v>
      </c>
      <c r="X149" s="58">
        <v>1726341</v>
      </c>
      <c r="Y149" s="58">
        <v>1639856</v>
      </c>
      <c r="Z149" s="58">
        <v>1607265</v>
      </c>
      <c r="AA149" s="58">
        <v>1555710</v>
      </c>
      <c r="AB149" s="58">
        <v>1602508</v>
      </c>
      <c r="AC149" s="58">
        <v>1597054</v>
      </c>
      <c r="AD149" s="58">
        <v>1580751</v>
      </c>
      <c r="AE149" s="58">
        <v>1587678</v>
      </c>
      <c r="AF149" s="58">
        <v>1562107</v>
      </c>
      <c r="AG149" s="58">
        <v>1779257</v>
      </c>
      <c r="AH149" s="58" t="s">
        <v>436</v>
      </c>
      <c r="AI149" s="59">
        <f t="shared" si="58"/>
        <v>1.0655436510858185</v>
      </c>
      <c r="AJ149" s="59">
        <f t="shared" si="59"/>
        <v>1.1815189356426929</v>
      </c>
      <c r="AK149" s="59">
        <f t="shared" si="60"/>
        <v>1.4341207725999856</v>
      </c>
      <c r="AL149" s="59">
        <f t="shared" si="61"/>
        <v>1.5829672098894765</v>
      </c>
      <c r="AM149" s="59">
        <f t="shared" si="62"/>
        <v>1.5109351343160595</v>
      </c>
      <c r="AN149" s="59">
        <f t="shared" si="63"/>
        <v>1.409158643825803</v>
      </c>
      <c r="AO149" s="59">
        <f t="shared" si="64"/>
        <v>1.5974223987761216</v>
      </c>
      <c r="AP149" s="59">
        <f t="shared" si="65"/>
        <v>3.518274833334889E-2</v>
      </c>
      <c r="AQ149" s="59">
        <f t="shared" si="66"/>
        <v>3.7494755637080331E-2</v>
      </c>
      <c r="AR149" s="59">
        <f t="shared" si="67"/>
        <v>3.15238993918351E-2</v>
      </c>
      <c r="AS149" s="59">
        <f t="shared" si="68"/>
        <v>3.8685285427818399E-2</v>
      </c>
      <c r="AT149" s="59">
        <f t="shared" si="69"/>
        <v>3.3349470565324849E-2</v>
      </c>
      <c r="AU149" s="59">
        <f t="shared" si="70"/>
        <v>3.1501705488927084E-2</v>
      </c>
      <c r="AV149" s="59" t="e">
        <f t="shared" si="71"/>
        <v>#VALUE!</v>
      </c>
      <c r="AX149" s="60">
        <f t="shared" si="72"/>
        <v>1779257</v>
      </c>
      <c r="AY149" s="60">
        <f t="shared" si="73"/>
        <v>1562107</v>
      </c>
      <c r="AZ149" s="60">
        <f t="shared" si="74"/>
        <v>1587678</v>
      </c>
      <c r="BA149" s="60">
        <f t="shared" si="75"/>
        <v>1580751</v>
      </c>
      <c r="BB149" s="60">
        <f t="shared" si="76"/>
        <v>1597054</v>
      </c>
      <c r="BC149" s="60">
        <f t="shared" si="77"/>
        <v>1602508</v>
      </c>
      <c r="BD149" s="60">
        <f t="shared" si="78"/>
        <v>1555710</v>
      </c>
      <c r="BE149" s="60">
        <f t="shared" si="79"/>
        <v>1607265</v>
      </c>
      <c r="BF149" s="60">
        <f t="shared" si="80"/>
        <v>1639856</v>
      </c>
      <c r="BG149" s="60">
        <f t="shared" si="81"/>
        <v>1726341</v>
      </c>
      <c r="BH149" s="60">
        <f t="shared" si="82"/>
        <v>1592802</v>
      </c>
      <c r="BI149" s="60">
        <f t="shared" si="83"/>
        <v>1648362</v>
      </c>
      <c r="BJ149" s="60">
        <f t="shared" si="84"/>
        <v>1645276</v>
      </c>
      <c r="BK149" s="60" t="str">
        <f t="shared" si="85"/>
        <v>NA</v>
      </c>
    </row>
    <row r="150" spans="1:63">
      <c r="A150" s="56" t="s">
        <v>355</v>
      </c>
      <c r="B150" s="56">
        <v>4064172</v>
      </c>
      <c r="C150" s="56" t="s">
        <v>432</v>
      </c>
      <c r="D150" s="56" t="s">
        <v>433</v>
      </c>
      <c r="E150" s="56" t="s">
        <v>327</v>
      </c>
      <c r="F150" s="58" t="s">
        <v>434</v>
      </c>
      <c r="G150" s="58">
        <v>33336</v>
      </c>
      <c r="H150" s="58">
        <v>50522</v>
      </c>
      <c r="I150" s="58">
        <v>0</v>
      </c>
      <c r="J150" s="58">
        <v>32527</v>
      </c>
      <c r="K150" s="58">
        <v>45494</v>
      </c>
      <c r="L150" s="58">
        <v>54287</v>
      </c>
      <c r="M150" s="58">
        <v>688259</v>
      </c>
      <c r="N150" s="58">
        <v>632190</v>
      </c>
      <c r="O150" s="58">
        <v>588631</v>
      </c>
      <c r="P150" s="58">
        <v>589820</v>
      </c>
      <c r="Q150" s="58">
        <v>592694</v>
      </c>
      <c r="R150" s="58">
        <v>589416</v>
      </c>
      <c r="S150" s="58">
        <v>608070</v>
      </c>
      <c r="T150" s="58" t="s">
        <v>434</v>
      </c>
      <c r="U150" s="58">
        <v>647502</v>
      </c>
      <c r="V150" s="58">
        <v>657572</v>
      </c>
      <c r="W150" s="58">
        <v>631436</v>
      </c>
      <c r="X150" s="58">
        <v>762661</v>
      </c>
      <c r="Y150" s="58">
        <v>796816</v>
      </c>
      <c r="Z150" s="58">
        <v>791931</v>
      </c>
      <c r="AA150" s="58">
        <v>651368</v>
      </c>
      <c r="AB150" s="58">
        <v>595906</v>
      </c>
      <c r="AC150" s="58">
        <v>566573</v>
      </c>
      <c r="AD150" s="58">
        <v>557690</v>
      </c>
      <c r="AE150" s="58">
        <v>560109</v>
      </c>
      <c r="AF150" s="58">
        <v>557572</v>
      </c>
      <c r="AG150" s="58">
        <v>577007</v>
      </c>
      <c r="AH150" s="58" t="s">
        <v>436</v>
      </c>
      <c r="AI150" s="59">
        <f t="shared" si="58"/>
        <v>1.0538347021786565</v>
      </c>
      <c r="AJ150" s="59">
        <f t="shared" si="59"/>
        <v>1.0571119066237185</v>
      </c>
      <c r="AK150" s="59">
        <f t="shared" si="60"/>
        <v>1.0581761764228035</v>
      </c>
      <c r="AL150" s="59">
        <f t="shared" si="61"/>
        <v>1.0576126521902849</v>
      </c>
      <c r="AM150" s="59">
        <f t="shared" si="62"/>
        <v>1.0389323176360328</v>
      </c>
      <c r="AN150" s="59">
        <f t="shared" si="63"/>
        <v>1.0608887978976549</v>
      </c>
      <c r="AO150" s="59">
        <f t="shared" si="64"/>
        <v>1.0566361872244261</v>
      </c>
      <c r="AP150" s="59">
        <f t="shared" si="65"/>
        <v>6.8550164092578775E-2</v>
      </c>
      <c r="AQ150" s="59">
        <f t="shared" si="66"/>
        <v>5.7094737053472823E-2</v>
      </c>
      <c r="AR150" s="59">
        <f t="shared" si="67"/>
        <v>4.2649355349231179E-2</v>
      </c>
      <c r="AS150" s="59">
        <f t="shared" si="68"/>
        <v>0</v>
      </c>
      <c r="AT150" s="59">
        <f t="shared" si="69"/>
        <v>7.6831130279269799E-2</v>
      </c>
      <c r="AU150" s="59">
        <f t="shared" si="70"/>
        <v>5.1484010860198118E-2</v>
      </c>
      <c r="AV150" s="59" t="e">
        <f t="shared" si="71"/>
        <v>#VALUE!</v>
      </c>
      <c r="AX150" s="60">
        <f t="shared" si="72"/>
        <v>577007</v>
      </c>
      <c r="AY150" s="60">
        <f t="shared" si="73"/>
        <v>557572</v>
      </c>
      <c r="AZ150" s="60">
        <f t="shared" si="74"/>
        <v>560109</v>
      </c>
      <c r="BA150" s="60">
        <f t="shared" si="75"/>
        <v>557690</v>
      </c>
      <c r="BB150" s="60">
        <f t="shared" si="76"/>
        <v>566573</v>
      </c>
      <c r="BC150" s="60">
        <f t="shared" si="77"/>
        <v>595906</v>
      </c>
      <c r="BD150" s="60">
        <f t="shared" si="78"/>
        <v>651368</v>
      </c>
      <c r="BE150" s="60">
        <f t="shared" si="79"/>
        <v>791931</v>
      </c>
      <c r="BF150" s="60">
        <f t="shared" si="80"/>
        <v>796816</v>
      </c>
      <c r="BG150" s="60">
        <f t="shared" si="81"/>
        <v>762661</v>
      </c>
      <c r="BH150" s="60">
        <f t="shared" si="82"/>
        <v>631436</v>
      </c>
      <c r="BI150" s="60">
        <f t="shared" si="83"/>
        <v>657572</v>
      </c>
      <c r="BJ150" s="60">
        <f t="shared" si="84"/>
        <v>647502</v>
      </c>
      <c r="BK150" s="60" t="str">
        <f t="shared" si="85"/>
        <v>NA</v>
      </c>
    </row>
    <row r="151" spans="1:63">
      <c r="A151" s="56" t="s">
        <v>357</v>
      </c>
      <c r="B151" s="56">
        <v>4062464</v>
      </c>
      <c r="C151" s="56" t="s">
        <v>432</v>
      </c>
      <c r="D151" s="56" t="s">
        <v>433</v>
      </c>
      <c r="E151" s="56" t="s">
        <v>327</v>
      </c>
      <c r="F151" s="58" t="s">
        <v>434</v>
      </c>
      <c r="G151" s="58">
        <v>0</v>
      </c>
      <c r="H151" s="58">
        <v>141458</v>
      </c>
      <c r="I151" s="58">
        <v>164703</v>
      </c>
      <c r="J151" s="58">
        <v>63794</v>
      </c>
      <c r="K151" s="58">
        <v>54885</v>
      </c>
      <c r="L151" s="58">
        <v>11483</v>
      </c>
      <c r="M151" s="58">
        <v>4633251</v>
      </c>
      <c r="N151" s="58">
        <v>4410931</v>
      </c>
      <c r="O151" s="58">
        <v>4271840</v>
      </c>
      <c r="P151" s="58">
        <v>4243350</v>
      </c>
      <c r="Q151" s="58">
        <v>4180006</v>
      </c>
      <c r="R151" s="58">
        <v>4522623</v>
      </c>
      <c r="S151" s="58">
        <v>4339423</v>
      </c>
      <c r="T151" s="58" t="s">
        <v>434</v>
      </c>
      <c r="U151" s="58">
        <v>5150728</v>
      </c>
      <c r="V151" s="58">
        <v>4964922</v>
      </c>
      <c r="W151" s="58">
        <v>4686061</v>
      </c>
      <c r="X151" s="58">
        <v>4893834</v>
      </c>
      <c r="Y151" s="58">
        <v>5202429</v>
      </c>
      <c r="Z151" s="58">
        <v>4896282</v>
      </c>
      <c r="AA151" s="58">
        <v>4606966</v>
      </c>
      <c r="AB151" s="58">
        <v>4384861</v>
      </c>
      <c r="AC151" s="58">
        <v>4235931</v>
      </c>
      <c r="AD151" s="58">
        <v>4217346</v>
      </c>
      <c r="AE151" s="58">
        <v>4168968</v>
      </c>
      <c r="AF151" s="58">
        <v>4382321</v>
      </c>
      <c r="AG151" s="58">
        <v>4216752</v>
      </c>
      <c r="AH151" s="58" t="s">
        <v>436</v>
      </c>
      <c r="AI151" s="59">
        <f t="shared" si="58"/>
        <v>1.0290913480327988</v>
      </c>
      <c r="AJ151" s="59">
        <f t="shared" si="59"/>
        <v>1.0320154548240532</v>
      </c>
      <c r="AK151" s="59">
        <f t="shared" si="60"/>
        <v>1.0026476576457291</v>
      </c>
      <c r="AL151" s="59">
        <f t="shared" si="61"/>
        <v>1.0061659631436453</v>
      </c>
      <c r="AM151" s="59">
        <f t="shared" si="62"/>
        <v>1.0084772391240555</v>
      </c>
      <c r="AN151" s="59">
        <f t="shared" si="63"/>
        <v>1.0059454564238182</v>
      </c>
      <c r="AO151" s="59">
        <f t="shared" si="64"/>
        <v>1.0057054903378926</v>
      </c>
      <c r="AP151" s="59">
        <f t="shared" si="65"/>
        <v>2.345248905189693E-3</v>
      </c>
      <c r="AQ151" s="59">
        <f t="shared" si="66"/>
        <v>1.0549879681202761E-2</v>
      </c>
      <c r="AR151" s="59">
        <f t="shared" si="67"/>
        <v>1.3035587230788785E-2</v>
      </c>
      <c r="AS151" s="59">
        <f t="shared" si="68"/>
        <v>3.514742979231384E-2</v>
      </c>
      <c r="AT151" s="59">
        <f t="shared" si="69"/>
        <v>2.8491484861192181E-2</v>
      </c>
      <c r="AU151" s="59">
        <f t="shared" si="70"/>
        <v>0</v>
      </c>
      <c r="AV151" s="59" t="e">
        <f t="shared" si="71"/>
        <v>#VALUE!</v>
      </c>
      <c r="AX151" s="60">
        <f t="shared" si="72"/>
        <v>4216752</v>
      </c>
      <c r="AY151" s="60">
        <f t="shared" si="73"/>
        <v>4382321</v>
      </c>
      <c r="AZ151" s="60">
        <f t="shared" si="74"/>
        <v>4168968</v>
      </c>
      <c r="BA151" s="60">
        <f t="shared" si="75"/>
        <v>4217346</v>
      </c>
      <c r="BB151" s="60">
        <f t="shared" si="76"/>
        <v>4235931</v>
      </c>
      <c r="BC151" s="60">
        <f t="shared" si="77"/>
        <v>4384861</v>
      </c>
      <c r="BD151" s="60">
        <f t="shared" si="78"/>
        <v>4606966</v>
      </c>
      <c r="BE151" s="60">
        <f t="shared" si="79"/>
        <v>4896282</v>
      </c>
      <c r="BF151" s="60">
        <f t="shared" si="80"/>
        <v>5202429</v>
      </c>
      <c r="BG151" s="60">
        <f t="shared" si="81"/>
        <v>4893834</v>
      </c>
      <c r="BH151" s="60">
        <f t="shared" si="82"/>
        <v>4686061</v>
      </c>
      <c r="BI151" s="60">
        <f t="shared" si="83"/>
        <v>4964922</v>
      </c>
      <c r="BJ151" s="60">
        <f t="shared" si="84"/>
        <v>5150728</v>
      </c>
      <c r="BK151" s="60" t="str">
        <f t="shared" si="85"/>
        <v>NA</v>
      </c>
    </row>
    <row r="152" spans="1:63">
      <c r="A152" s="56" t="s">
        <v>358</v>
      </c>
      <c r="B152" s="56">
        <v>4062466</v>
      </c>
      <c r="C152" s="56" t="s">
        <v>432</v>
      </c>
      <c r="D152" s="56" t="s">
        <v>433</v>
      </c>
      <c r="E152" s="56" t="s">
        <v>327</v>
      </c>
      <c r="F152" s="58" t="s">
        <v>434</v>
      </c>
      <c r="G152" s="58">
        <v>27431</v>
      </c>
      <c r="H152" s="58">
        <v>4444</v>
      </c>
      <c r="I152" s="58">
        <v>32602</v>
      </c>
      <c r="J152" s="58">
        <v>41066</v>
      </c>
      <c r="K152" s="58">
        <v>49377</v>
      </c>
      <c r="L152" s="58">
        <v>42970</v>
      </c>
      <c r="M152" s="58">
        <v>3502477</v>
      </c>
      <c r="N152" s="58">
        <v>3810468</v>
      </c>
      <c r="O152" s="58">
        <v>4447497</v>
      </c>
      <c r="P152" s="58">
        <v>4117488</v>
      </c>
      <c r="Q152" s="58">
        <v>4972651</v>
      </c>
      <c r="R152" s="58">
        <v>3759230</v>
      </c>
      <c r="S152" s="58">
        <v>4891613</v>
      </c>
      <c r="T152" s="58" t="s">
        <v>434</v>
      </c>
      <c r="U152" s="58">
        <v>752097</v>
      </c>
      <c r="V152" s="58">
        <v>727490</v>
      </c>
      <c r="W152" s="58">
        <v>635037</v>
      </c>
      <c r="X152" s="58">
        <v>667641</v>
      </c>
      <c r="Y152" s="58">
        <v>612487</v>
      </c>
      <c r="Z152" s="58">
        <v>595868</v>
      </c>
      <c r="AA152" s="58">
        <v>576160</v>
      </c>
      <c r="AB152" s="58">
        <v>550564</v>
      </c>
      <c r="AC152" s="58">
        <v>539485</v>
      </c>
      <c r="AD152" s="58">
        <v>517034</v>
      </c>
      <c r="AE152" s="58">
        <v>512145</v>
      </c>
      <c r="AF152" s="58">
        <v>504625</v>
      </c>
      <c r="AG152" s="58">
        <v>511636</v>
      </c>
      <c r="AH152" s="58" t="s">
        <v>436</v>
      </c>
      <c r="AI152" s="59">
        <f t="shared" si="58"/>
        <v>9.5607287212002277</v>
      </c>
      <c r="AJ152" s="59">
        <f t="shared" si="59"/>
        <v>7.4495516472628189</v>
      </c>
      <c r="AK152" s="59">
        <f t="shared" si="60"/>
        <v>9.7094592351775368</v>
      </c>
      <c r="AL152" s="59">
        <f t="shared" si="61"/>
        <v>7.9636697006386425</v>
      </c>
      <c r="AM152" s="59">
        <f t="shared" si="62"/>
        <v>8.2439678582351679</v>
      </c>
      <c r="AN152" s="59">
        <f t="shared" si="63"/>
        <v>6.9210264383432261</v>
      </c>
      <c r="AO152" s="59">
        <f t="shared" si="64"/>
        <v>6.0790006248264374</v>
      </c>
      <c r="AP152" s="59">
        <f t="shared" si="65"/>
        <v>7.2113286835339366E-2</v>
      </c>
      <c r="AQ152" s="59">
        <f t="shared" si="66"/>
        <v>8.0617221263471719E-2</v>
      </c>
      <c r="AR152" s="59">
        <f t="shared" si="67"/>
        <v>6.1509104443855309E-2</v>
      </c>
      <c r="AS152" s="59">
        <f t="shared" si="68"/>
        <v>5.1338740892262973E-2</v>
      </c>
      <c r="AT152" s="59">
        <f t="shared" si="69"/>
        <v>6.1086750333337915E-3</v>
      </c>
      <c r="AU152" s="59">
        <f t="shared" si="70"/>
        <v>3.6472689028143976E-2</v>
      </c>
      <c r="AV152" s="59" t="e">
        <f t="shared" si="71"/>
        <v>#VALUE!</v>
      </c>
      <c r="AX152" s="60">
        <f t="shared" si="72"/>
        <v>511636</v>
      </c>
      <c r="AY152" s="60">
        <f t="shared" si="73"/>
        <v>504625</v>
      </c>
      <c r="AZ152" s="60">
        <f t="shared" si="74"/>
        <v>512145</v>
      </c>
      <c r="BA152" s="60">
        <f t="shared" si="75"/>
        <v>517034</v>
      </c>
      <c r="BB152" s="60">
        <f t="shared" si="76"/>
        <v>539485</v>
      </c>
      <c r="BC152" s="60">
        <f t="shared" si="77"/>
        <v>550564</v>
      </c>
      <c r="BD152" s="60">
        <f t="shared" si="78"/>
        <v>576160</v>
      </c>
      <c r="BE152" s="60">
        <f t="shared" si="79"/>
        <v>595868</v>
      </c>
      <c r="BF152" s="60">
        <f t="shared" si="80"/>
        <v>612487</v>
      </c>
      <c r="BG152" s="60">
        <f t="shared" si="81"/>
        <v>667641</v>
      </c>
      <c r="BH152" s="60">
        <f t="shared" si="82"/>
        <v>635037</v>
      </c>
      <c r="BI152" s="60">
        <f t="shared" si="83"/>
        <v>727490</v>
      </c>
      <c r="BJ152" s="60">
        <f t="shared" si="84"/>
        <v>752097</v>
      </c>
      <c r="BK152" s="60" t="str">
        <f t="shared" si="85"/>
        <v>NA</v>
      </c>
    </row>
    <row r="153" spans="1:63">
      <c r="A153" s="56" t="s">
        <v>359</v>
      </c>
      <c r="B153" s="56">
        <v>4062467</v>
      </c>
      <c r="C153" s="56" t="s">
        <v>432</v>
      </c>
      <c r="D153" s="56" t="s">
        <v>433</v>
      </c>
      <c r="E153" s="56" t="s">
        <v>327</v>
      </c>
      <c r="F153" s="58" t="s">
        <v>434</v>
      </c>
      <c r="G153" s="58">
        <v>2923</v>
      </c>
      <c r="H153" s="58">
        <v>5830</v>
      </c>
      <c r="I153" s="58">
        <v>6256</v>
      </c>
      <c r="J153" s="58">
        <v>8141</v>
      </c>
      <c r="K153" s="58">
        <v>15000</v>
      </c>
      <c r="L153" s="58">
        <v>5136</v>
      </c>
      <c r="M153" s="58">
        <v>66245</v>
      </c>
      <c r="N153" s="58">
        <v>86946</v>
      </c>
      <c r="O153" s="58">
        <v>89085</v>
      </c>
      <c r="P153" s="58">
        <v>70305</v>
      </c>
      <c r="Q153" s="58">
        <v>89148</v>
      </c>
      <c r="R153" s="58">
        <v>94185</v>
      </c>
      <c r="S153" s="58">
        <v>115780</v>
      </c>
      <c r="T153" s="58" t="s">
        <v>434</v>
      </c>
      <c r="U153" s="58">
        <v>103053</v>
      </c>
      <c r="V153" s="58">
        <v>101666</v>
      </c>
      <c r="W153" s="58">
        <v>93546</v>
      </c>
      <c r="X153" s="58">
        <v>91148</v>
      </c>
      <c r="Y153" s="58">
        <v>61000</v>
      </c>
      <c r="Z153" s="58">
        <v>64913</v>
      </c>
      <c r="AA153" s="58">
        <v>61002</v>
      </c>
      <c r="AB153" s="58">
        <v>82677</v>
      </c>
      <c r="AC153" s="58">
        <v>82728</v>
      </c>
      <c r="AD153" s="58">
        <v>64864</v>
      </c>
      <c r="AE153" s="58">
        <v>85519</v>
      </c>
      <c r="AF153" s="58">
        <v>91222</v>
      </c>
      <c r="AG153" s="58">
        <v>104289</v>
      </c>
      <c r="AH153" s="58" t="s">
        <v>436</v>
      </c>
      <c r="AI153" s="59">
        <f t="shared" si="58"/>
        <v>1.1101841996759005</v>
      </c>
      <c r="AJ153" s="59">
        <f t="shared" si="59"/>
        <v>1.032481199710596</v>
      </c>
      <c r="AK153" s="59">
        <f t="shared" si="60"/>
        <v>1.0424350144412353</v>
      </c>
      <c r="AL153" s="59">
        <f t="shared" si="61"/>
        <v>1.0838832017760236</v>
      </c>
      <c r="AM153" s="59">
        <f t="shared" si="62"/>
        <v>1.0768421816071947</v>
      </c>
      <c r="AN153" s="59">
        <f t="shared" si="63"/>
        <v>1.0516346746979208</v>
      </c>
      <c r="AO153" s="59">
        <f t="shared" si="64"/>
        <v>1.0859480017048622</v>
      </c>
      <c r="AP153" s="59">
        <f t="shared" si="65"/>
        <v>7.9121285412783265E-2</v>
      </c>
      <c r="AQ153" s="59">
        <f t="shared" si="66"/>
        <v>0.24590163934426229</v>
      </c>
      <c r="AR153" s="59">
        <f t="shared" si="67"/>
        <v>8.93162768245052E-2</v>
      </c>
      <c r="AS153" s="59">
        <f t="shared" si="68"/>
        <v>6.6876189254484422E-2</v>
      </c>
      <c r="AT153" s="59">
        <f t="shared" si="69"/>
        <v>5.7344638325497216E-2</v>
      </c>
      <c r="AU153" s="59">
        <f t="shared" si="70"/>
        <v>2.8364045685229929E-2</v>
      </c>
      <c r="AV153" s="59" t="e">
        <f t="shared" si="71"/>
        <v>#VALUE!</v>
      </c>
      <c r="AX153" s="60">
        <f t="shared" si="72"/>
        <v>104289</v>
      </c>
      <c r="AY153" s="60">
        <f t="shared" si="73"/>
        <v>91222</v>
      </c>
      <c r="AZ153" s="60">
        <f t="shared" si="74"/>
        <v>85519</v>
      </c>
      <c r="BA153" s="60">
        <f t="shared" si="75"/>
        <v>64864</v>
      </c>
      <c r="BB153" s="60">
        <f t="shared" si="76"/>
        <v>82728</v>
      </c>
      <c r="BC153" s="60">
        <f t="shared" si="77"/>
        <v>82677</v>
      </c>
      <c r="BD153" s="60">
        <f t="shared" si="78"/>
        <v>61002</v>
      </c>
      <c r="BE153" s="60">
        <f t="shared" si="79"/>
        <v>64913</v>
      </c>
      <c r="BF153" s="60">
        <f t="shared" si="80"/>
        <v>61000</v>
      </c>
      <c r="BG153" s="60">
        <f t="shared" si="81"/>
        <v>91148</v>
      </c>
      <c r="BH153" s="60">
        <f t="shared" si="82"/>
        <v>93546</v>
      </c>
      <c r="BI153" s="60">
        <f t="shared" si="83"/>
        <v>101666</v>
      </c>
      <c r="BJ153" s="60">
        <f t="shared" si="84"/>
        <v>103053</v>
      </c>
      <c r="BK153" s="60" t="str">
        <f t="shared" si="85"/>
        <v>NA</v>
      </c>
    </row>
    <row r="154" spans="1:63">
      <c r="A154" s="56" t="s">
        <v>360</v>
      </c>
      <c r="B154" s="56">
        <v>4062468</v>
      </c>
      <c r="C154" s="56" t="s">
        <v>432</v>
      </c>
      <c r="D154" s="56" t="s">
        <v>433</v>
      </c>
      <c r="E154" s="56" t="s">
        <v>327</v>
      </c>
      <c r="F154" s="58" t="s">
        <v>434</v>
      </c>
      <c r="G154" s="58">
        <v>53727</v>
      </c>
      <c r="H154" s="58">
        <v>51571</v>
      </c>
      <c r="I154" s="58">
        <v>50999</v>
      </c>
      <c r="J154" s="58">
        <v>39062</v>
      </c>
      <c r="K154" s="58">
        <v>27225</v>
      </c>
      <c r="L154" s="58">
        <v>34230</v>
      </c>
      <c r="M154" s="58">
        <v>1185345</v>
      </c>
      <c r="N154" s="58">
        <v>1043268</v>
      </c>
      <c r="O154" s="58">
        <v>1140234</v>
      </c>
      <c r="P154" s="58">
        <v>1226483</v>
      </c>
      <c r="Q154" s="58">
        <v>984753</v>
      </c>
      <c r="R154" s="58">
        <v>923473</v>
      </c>
      <c r="S154" s="58">
        <v>847415</v>
      </c>
      <c r="T154" s="58" t="s">
        <v>434</v>
      </c>
      <c r="U154" s="58">
        <v>985664</v>
      </c>
      <c r="V154" s="58">
        <v>981311</v>
      </c>
      <c r="W154" s="58">
        <v>950019</v>
      </c>
      <c r="X154" s="58">
        <v>971485</v>
      </c>
      <c r="Y154" s="58">
        <v>960895</v>
      </c>
      <c r="Z154" s="58">
        <v>886305</v>
      </c>
      <c r="AA154" s="58">
        <v>835781</v>
      </c>
      <c r="AB154" s="58">
        <v>810428</v>
      </c>
      <c r="AC154" s="58">
        <v>787245</v>
      </c>
      <c r="AD154" s="58">
        <v>750536</v>
      </c>
      <c r="AE154" s="58">
        <v>756900</v>
      </c>
      <c r="AF154" s="58">
        <v>746841</v>
      </c>
      <c r="AG154" s="58">
        <v>735425</v>
      </c>
      <c r="AH154" s="58" t="s">
        <v>436</v>
      </c>
      <c r="AI154" s="59">
        <f t="shared" si="58"/>
        <v>1.1522792942856173</v>
      </c>
      <c r="AJ154" s="59">
        <f t="shared" si="59"/>
        <v>1.2365054944760665</v>
      </c>
      <c r="AK154" s="59">
        <f t="shared" si="60"/>
        <v>1.3010344827586207</v>
      </c>
      <c r="AL154" s="59">
        <f t="shared" si="61"/>
        <v>1.6341427992794484</v>
      </c>
      <c r="AM154" s="59">
        <f t="shared" si="62"/>
        <v>1.448385191395309</v>
      </c>
      <c r="AN154" s="59">
        <f t="shared" si="63"/>
        <v>1.287304979591031</v>
      </c>
      <c r="AO154" s="59">
        <f t="shared" si="64"/>
        <v>1.4182483210314665</v>
      </c>
      <c r="AP154" s="59">
        <f t="shared" si="65"/>
        <v>3.8621016467243217E-2</v>
      </c>
      <c r="AQ154" s="59">
        <f t="shared" si="66"/>
        <v>2.8332960417111131E-2</v>
      </c>
      <c r="AR154" s="59">
        <f t="shared" si="67"/>
        <v>4.0208546709419084E-2</v>
      </c>
      <c r="AS154" s="59">
        <f t="shared" si="68"/>
        <v>5.3682084253051779E-2</v>
      </c>
      <c r="AT154" s="59">
        <f t="shared" si="69"/>
        <v>5.2553166121647468E-2</v>
      </c>
      <c r="AU154" s="59">
        <f t="shared" si="70"/>
        <v>5.4508432893967923E-2</v>
      </c>
      <c r="AV154" s="59" t="e">
        <f t="shared" si="71"/>
        <v>#VALUE!</v>
      </c>
      <c r="AX154" s="60">
        <f t="shared" si="72"/>
        <v>735425</v>
      </c>
      <c r="AY154" s="60">
        <f t="shared" si="73"/>
        <v>746841</v>
      </c>
      <c r="AZ154" s="60">
        <f t="shared" si="74"/>
        <v>756900</v>
      </c>
      <c r="BA154" s="60">
        <f t="shared" si="75"/>
        <v>750536</v>
      </c>
      <c r="BB154" s="60">
        <f t="shared" si="76"/>
        <v>787245</v>
      </c>
      <c r="BC154" s="60">
        <f t="shared" si="77"/>
        <v>810428</v>
      </c>
      <c r="BD154" s="60">
        <f t="shared" si="78"/>
        <v>835781</v>
      </c>
      <c r="BE154" s="60">
        <f t="shared" si="79"/>
        <v>886305</v>
      </c>
      <c r="BF154" s="60">
        <f t="shared" si="80"/>
        <v>960895</v>
      </c>
      <c r="BG154" s="60">
        <f t="shared" si="81"/>
        <v>971485</v>
      </c>
      <c r="BH154" s="60">
        <f t="shared" si="82"/>
        <v>950019</v>
      </c>
      <c r="BI154" s="60">
        <f t="shared" si="83"/>
        <v>981311</v>
      </c>
      <c r="BJ154" s="60">
        <f t="shared" si="84"/>
        <v>985664</v>
      </c>
      <c r="BK154" s="60" t="str">
        <f t="shared" si="85"/>
        <v>NA</v>
      </c>
    </row>
    <row r="155" spans="1:63">
      <c r="A155" s="56" t="s">
        <v>549</v>
      </c>
      <c r="B155" s="56">
        <v>4062469</v>
      </c>
      <c r="C155" s="56" t="s">
        <v>432</v>
      </c>
      <c r="D155" s="56" t="s">
        <v>433</v>
      </c>
      <c r="E155" s="56" t="s">
        <v>327</v>
      </c>
      <c r="F155" s="58" t="s">
        <v>434</v>
      </c>
      <c r="G155" s="58">
        <v>7888</v>
      </c>
      <c r="H155" s="58">
        <v>13591</v>
      </c>
      <c r="I155" s="58">
        <v>27875</v>
      </c>
      <c r="J155" s="58">
        <v>29816</v>
      </c>
      <c r="K155" s="58">
        <v>30844</v>
      </c>
      <c r="L155" s="58">
        <v>17547</v>
      </c>
      <c r="M155" s="58">
        <v>1783449</v>
      </c>
      <c r="N155" s="58">
        <v>1824397</v>
      </c>
      <c r="O155" s="58">
        <v>1641379</v>
      </c>
      <c r="P155" s="58">
        <v>1486092</v>
      </c>
      <c r="Q155" s="58">
        <v>1457780</v>
      </c>
      <c r="R155" s="58">
        <v>1463960</v>
      </c>
      <c r="S155" s="58">
        <v>1183280</v>
      </c>
      <c r="T155" s="58" t="s">
        <v>434</v>
      </c>
      <c r="U155" s="58">
        <v>975944</v>
      </c>
      <c r="V155" s="58">
        <v>1018490</v>
      </c>
      <c r="W155" s="58">
        <v>890681</v>
      </c>
      <c r="X155" s="58">
        <v>979126</v>
      </c>
      <c r="Y155" s="58">
        <v>1028145</v>
      </c>
      <c r="Z155" s="58">
        <v>982602</v>
      </c>
      <c r="AA155" s="58">
        <v>992831</v>
      </c>
      <c r="AB155" s="58">
        <v>979034</v>
      </c>
      <c r="AC155" s="58">
        <v>979591</v>
      </c>
      <c r="AD155" s="58">
        <v>982673</v>
      </c>
      <c r="AE155" s="58">
        <v>1002857</v>
      </c>
      <c r="AF155" s="58">
        <v>1028016</v>
      </c>
      <c r="AG155" s="58">
        <v>1107060</v>
      </c>
      <c r="AH155" s="58" t="s">
        <v>436</v>
      </c>
      <c r="AI155" s="59">
        <f t="shared" si="58"/>
        <v>1.0688490235398262</v>
      </c>
      <c r="AJ155" s="59">
        <f t="shared" si="59"/>
        <v>1.4240634387013431</v>
      </c>
      <c r="AK155" s="59">
        <f t="shared" si="60"/>
        <v>1.4536269876961521</v>
      </c>
      <c r="AL155" s="59">
        <f t="shared" si="61"/>
        <v>1.5122955449065967</v>
      </c>
      <c r="AM155" s="59">
        <f t="shared" si="62"/>
        <v>1.6755758270543524</v>
      </c>
      <c r="AN155" s="59">
        <f t="shared" si="63"/>
        <v>1.863466437324955</v>
      </c>
      <c r="AO155" s="59">
        <f t="shared" si="64"/>
        <v>1.7963268673117581</v>
      </c>
      <c r="AP155" s="59">
        <f t="shared" si="65"/>
        <v>1.7857688056812423E-2</v>
      </c>
      <c r="AQ155" s="59">
        <f t="shared" si="66"/>
        <v>2.9999659581090216E-2</v>
      </c>
      <c r="AR155" s="59">
        <f t="shared" si="67"/>
        <v>3.0451647693963801E-2</v>
      </c>
      <c r="AS155" s="59">
        <f t="shared" si="68"/>
        <v>3.1296277791936729E-2</v>
      </c>
      <c r="AT155" s="59">
        <f t="shared" si="69"/>
        <v>1.3344264548498267E-2</v>
      </c>
      <c r="AU155" s="59">
        <f t="shared" si="70"/>
        <v>8.0824309591533937E-3</v>
      </c>
      <c r="AV155" s="59" t="e">
        <f t="shared" si="71"/>
        <v>#VALUE!</v>
      </c>
      <c r="AX155" s="60">
        <f t="shared" si="72"/>
        <v>1107060</v>
      </c>
      <c r="AY155" s="60">
        <f t="shared" si="73"/>
        <v>1028016</v>
      </c>
      <c r="AZ155" s="60">
        <f t="shared" si="74"/>
        <v>1002857</v>
      </c>
      <c r="BA155" s="60">
        <f t="shared" si="75"/>
        <v>982673</v>
      </c>
      <c r="BB155" s="60">
        <f t="shared" si="76"/>
        <v>979591</v>
      </c>
      <c r="BC155" s="60">
        <f t="shared" si="77"/>
        <v>979034</v>
      </c>
      <c r="BD155" s="60">
        <f t="shared" si="78"/>
        <v>992831</v>
      </c>
      <c r="BE155" s="60">
        <f t="shared" si="79"/>
        <v>982602</v>
      </c>
      <c r="BF155" s="60">
        <f t="shared" si="80"/>
        <v>1028145</v>
      </c>
      <c r="BG155" s="60">
        <f t="shared" si="81"/>
        <v>979126</v>
      </c>
      <c r="BH155" s="60">
        <f t="shared" si="82"/>
        <v>890681</v>
      </c>
      <c r="BI155" s="60">
        <f t="shared" si="83"/>
        <v>1018490</v>
      </c>
      <c r="BJ155" s="60">
        <f t="shared" si="84"/>
        <v>975944</v>
      </c>
      <c r="BK155" s="60" t="str">
        <f t="shared" si="85"/>
        <v>NA</v>
      </c>
    </row>
    <row r="156" spans="1:63">
      <c r="A156" s="56" t="s">
        <v>362</v>
      </c>
      <c r="B156" s="56">
        <v>4062471</v>
      </c>
      <c r="C156" s="56" t="s">
        <v>432</v>
      </c>
      <c r="D156" s="56" t="s">
        <v>433</v>
      </c>
      <c r="E156" s="56" t="s">
        <v>327</v>
      </c>
      <c r="F156" s="58" t="s">
        <v>434</v>
      </c>
      <c r="G156" s="58" t="s">
        <v>434</v>
      </c>
      <c r="H156" s="58">
        <v>4116</v>
      </c>
      <c r="I156" s="58">
        <v>7035</v>
      </c>
      <c r="J156" s="58">
        <v>4003</v>
      </c>
      <c r="K156" s="58">
        <v>8450</v>
      </c>
      <c r="L156" s="58">
        <v>6452</v>
      </c>
      <c r="M156" s="58">
        <v>74589</v>
      </c>
      <c r="N156" s="58">
        <v>69547</v>
      </c>
      <c r="O156" s="58">
        <v>68013</v>
      </c>
      <c r="P156" s="58">
        <v>66745</v>
      </c>
      <c r="Q156" s="58">
        <v>65482</v>
      </c>
      <c r="R156" s="58">
        <v>62940</v>
      </c>
      <c r="S156" s="58">
        <v>66622</v>
      </c>
      <c r="T156" s="58" t="s">
        <v>434</v>
      </c>
      <c r="U156" s="58">
        <v>92446</v>
      </c>
      <c r="V156" s="58">
        <v>91041</v>
      </c>
      <c r="W156" s="58">
        <v>82250</v>
      </c>
      <c r="X156" s="58">
        <v>84026</v>
      </c>
      <c r="Y156" s="58">
        <v>72269</v>
      </c>
      <c r="Z156" s="58">
        <v>72766</v>
      </c>
      <c r="AA156" s="58">
        <v>69041</v>
      </c>
      <c r="AB156" s="58">
        <v>61843</v>
      </c>
      <c r="AC156" s="58">
        <v>63523</v>
      </c>
      <c r="AD156" s="58" t="s">
        <v>434</v>
      </c>
      <c r="AE156" s="58" t="s">
        <v>434</v>
      </c>
      <c r="AF156" s="58" t="s">
        <v>434</v>
      </c>
      <c r="AG156" s="58" t="s">
        <v>434</v>
      </c>
      <c r="AH156" s="58" t="s">
        <v>436</v>
      </c>
      <c r="AI156" s="59" t="e">
        <f t="shared" si="58"/>
        <v>#VALUE!</v>
      </c>
      <c r="AJ156" s="59" t="e">
        <f t="shared" si="59"/>
        <v>#VALUE!</v>
      </c>
      <c r="AK156" s="59" t="e">
        <f t="shared" si="60"/>
        <v>#VALUE!</v>
      </c>
      <c r="AL156" s="59" t="e">
        <f t="shared" si="61"/>
        <v>#VALUE!</v>
      </c>
      <c r="AM156" s="59">
        <f t="shared" si="62"/>
        <v>1.0706830596791714</v>
      </c>
      <c r="AN156" s="59">
        <f t="shared" si="63"/>
        <v>1.124573516808693</v>
      </c>
      <c r="AO156" s="59">
        <f t="shared" si="64"/>
        <v>1.0803580481163366</v>
      </c>
      <c r="AP156" s="59">
        <f t="shared" si="65"/>
        <v>8.8667784404804439E-2</v>
      </c>
      <c r="AQ156" s="59">
        <f t="shared" si="66"/>
        <v>0.11692426905035354</v>
      </c>
      <c r="AR156" s="59">
        <f t="shared" si="67"/>
        <v>4.7640016185466406E-2</v>
      </c>
      <c r="AS156" s="59">
        <f t="shared" si="68"/>
        <v>8.5531914893617028E-2</v>
      </c>
      <c r="AT156" s="59">
        <f t="shared" si="69"/>
        <v>4.5210399710020763E-2</v>
      </c>
      <c r="AU156" s="59" t="e">
        <f t="shared" si="70"/>
        <v>#VALUE!</v>
      </c>
      <c r="AV156" s="59" t="e">
        <f t="shared" si="71"/>
        <v>#VALUE!</v>
      </c>
      <c r="AX156" s="60" t="str">
        <f t="shared" si="72"/>
        <v>NA</v>
      </c>
      <c r="AY156" s="60" t="str">
        <f t="shared" si="73"/>
        <v>NA</v>
      </c>
      <c r="AZ156" s="60" t="str">
        <f t="shared" si="74"/>
        <v>NA</v>
      </c>
      <c r="BA156" s="60" t="str">
        <f t="shared" si="75"/>
        <v>NA</v>
      </c>
      <c r="BB156" s="60">
        <f t="shared" si="76"/>
        <v>63523</v>
      </c>
      <c r="BC156" s="60">
        <f t="shared" si="77"/>
        <v>61843</v>
      </c>
      <c r="BD156" s="60">
        <f t="shared" si="78"/>
        <v>69041</v>
      </c>
      <c r="BE156" s="60">
        <f t="shared" si="79"/>
        <v>72766</v>
      </c>
      <c r="BF156" s="60">
        <f t="shared" si="80"/>
        <v>72269</v>
      </c>
      <c r="BG156" s="60">
        <f t="shared" si="81"/>
        <v>84026</v>
      </c>
      <c r="BH156" s="60">
        <f t="shared" si="82"/>
        <v>82250</v>
      </c>
      <c r="BI156" s="60">
        <f t="shared" si="83"/>
        <v>91041</v>
      </c>
      <c r="BJ156" s="60">
        <f t="shared" si="84"/>
        <v>92446</v>
      </c>
      <c r="BK156" s="60" t="str">
        <f t="shared" si="85"/>
        <v>NA</v>
      </c>
    </row>
    <row r="157" spans="1:63">
      <c r="A157" s="56" t="s">
        <v>363</v>
      </c>
      <c r="B157" s="56">
        <v>4062472</v>
      </c>
      <c r="C157" s="56" t="s">
        <v>432</v>
      </c>
      <c r="D157" s="56" t="s">
        <v>433</v>
      </c>
      <c r="E157" s="56" t="s">
        <v>327</v>
      </c>
      <c r="F157" s="58" t="s">
        <v>434</v>
      </c>
      <c r="G157" s="58">
        <v>16845</v>
      </c>
      <c r="H157" s="58">
        <v>24896</v>
      </c>
      <c r="I157" s="58">
        <v>27496</v>
      </c>
      <c r="J157" s="58">
        <v>21506</v>
      </c>
      <c r="K157" s="58">
        <v>29090</v>
      </c>
      <c r="L157" s="58">
        <v>18741</v>
      </c>
      <c r="M157" s="58">
        <v>400058</v>
      </c>
      <c r="N157" s="58">
        <v>400519</v>
      </c>
      <c r="O157" s="58">
        <v>356797</v>
      </c>
      <c r="P157" s="58">
        <v>410187</v>
      </c>
      <c r="Q157" s="58">
        <v>571082</v>
      </c>
      <c r="R157" s="58">
        <v>565964</v>
      </c>
      <c r="S157" s="58">
        <v>467000</v>
      </c>
      <c r="T157" s="58" t="s">
        <v>434</v>
      </c>
      <c r="U157" s="58">
        <v>315932</v>
      </c>
      <c r="V157" s="58">
        <v>308559</v>
      </c>
      <c r="W157" s="58">
        <v>323234</v>
      </c>
      <c r="X157" s="58">
        <v>326729</v>
      </c>
      <c r="Y157" s="58">
        <v>310719</v>
      </c>
      <c r="Z157" s="58">
        <v>299941</v>
      </c>
      <c r="AA157" s="58">
        <v>291564</v>
      </c>
      <c r="AB157" s="58">
        <v>282250</v>
      </c>
      <c r="AC157" s="58">
        <v>268113</v>
      </c>
      <c r="AD157" s="58">
        <v>335848</v>
      </c>
      <c r="AE157" s="58">
        <v>468469</v>
      </c>
      <c r="AF157" s="58">
        <v>471934</v>
      </c>
      <c r="AG157" s="58">
        <v>397037</v>
      </c>
      <c r="AH157" s="58" t="s">
        <v>436</v>
      </c>
      <c r="AI157" s="59">
        <f t="shared" si="58"/>
        <v>1.1762127962885072</v>
      </c>
      <c r="AJ157" s="59">
        <f t="shared" si="59"/>
        <v>1.1992439620794433</v>
      </c>
      <c r="AK157" s="59">
        <f t="shared" si="60"/>
        <v>1.2190390399364739</v>
      </c>
      <c r="AL157" s="59">
        <f t="shared" si="61"/>
        <v>1.2213471570472356</v>
      </c>
      <c r="AM157" s="59">
        <f t="shared" si="62"/>
        <v>1.3307709808923849</v>
      </c>
      <c r="AN157" s="59">
        <f t="shared" si="63"/>
        <v>1.419022143489814</v>
      </c>
      <c r="AO157" s="59">
        <f t="shared" si="64"/>
        <v>1.3721104114362541</v>
      </c>
      <c r="AP157" s="59">
        <f t="shared" si="65"/>
        <v>6.2482288183342727E-2</v>
      </c>
      <c r="AQ157" s="59">
        <f t="shared" si="66"/>
        <v>9.362156804057685E-2</v>
      </c>
      <c r="AR157" s="59">
        <f t="shared" si="67"/>
        <v>6.5822133939748229E-2</v>
      </c>
      <c r="AS157" s="59">
        <f t="shared" si="68"/>
        <v>8.5065308723711E-2</v>
      </c>
      <c r="AT157" s="59">
        <f t="shared" si="69"/>
        <v>8.0684731283158159E-2</v>
      </c>
      <c r="AU157" s="59">
        <f t="shared" si="70"/>
        <v>5.331843561272679E-2</v>
      </c>
      <c r="AV157" s="59" t="e">
        <f t="shared" si="71"/>
        <v>#VALUE!</v>
      </c>
      <c r="AX157" s="60">
        <f t="shared" si="72"/>
        <v>397037</v>
      </c>
      <c r="AY157" s="60">
        <f t="shared" si="73"/>
        <v>471934</v>
      </c>
      <c r="AZ157" s="60">
        <f t="shared" si="74"/>
        <v>468469</v>
      </c>
      <c r="BA157" s="60">
        <f t="shared" si="75"/>
        <v>335848</v>
      </c>
      <c r="BB157" s="60">
        <f t="shared" si="76"/>
        <v>268113</v>
      </c>
      <c r="BC157" s="60">
        <f t="shared" si="77"/>
        <v>282250</v>
      </c>
      <c r="BD157" s="60">
        <f t="shared" si="78"/>
        <v>291564</v>
      </c>
      <c r="BE157" s="60">
        <f t="shared" si="79"/>
        <v>299941</v>
      </c>
      <c r="BF157" s="60">
        <f t="shared" si="80"/>
        <v>310719</v>
      </c>
      <c r="BG157" s="60">
        <f t="shared" si="81"/>
        <v>326729</v>
      </c>
      <c r="BH157" s="60">
        <f t="shared" si="82"/>
        <v>323234</v>
      </c>
      <c r="BI157" s="60">
        <f t="shared" si="83"/>
        <v>308559</v>
      </c>
      <c r="BJ157" s="60">
        <f t="shared" si="84"/>
        <v>315932</v>
      </c>
      <c r="BK157" s="60" t="str">
        <f t="shared" si="85"/>
        <v>NA</v>
      </c>
    </row>
    <row r="158" spans="1:63">
      <c r="A158" s="56" t="s">
        <v>364</v>
      </c>
      <c r="B158" s="56">
        <v>4062473</v>
      </c>
      <c r="C158" s="56" t="s">
        <v>432</v>
      </c>
      <c r="D158" s="56" t="s">
        <v>433</v>
      </c>
      <c r="E158" s="56" t="s">
        <v>327</v>
      </c>
      <c r="F158" s="58" t="s">
        <v>434</v>
      </c>
      <c r="G158" s="58">
        <v>31079</v>
      </c>
      <c r="H158" s="58">
        <v>47504</v>
      </c>
      <c r="I158" s="58">
        <v>29097</v>
      </c>
      <c r="J158" s="58">
        <v>57357</v>
      </c>
      <c r="K158" s="58">
        <v>49239</v>
      </c>
      <c r="L158" s="58">
        <v>50635</v>
      </c>
      <c r="M158" s="58">
        <v>916447</v>
      </c>
      <c r="N158" s="58">
        <v>862326</v>
      </c>
      <c r="O158" s="58">
        <v>832856</v>
      </c>
      <c r="P158" s="58">
        <v>822557</v>
      </c>
      <c r="Q158" s="58">
        <v>797363</v>
      </c>
      <c r="R158" s="58">
        <v>789819</v>
      </c>
      <c r="S158" s="58">
        <v>823906</v>
      </c>
      <c r="T158" s="58" t="s">
        <v>434</v>
      </c>
      <c r="U158" s="58">
        <v>924562</v>
      </c>
      <c r="V158" s="58">
        <v>963895</v>
      </c>
      <c r="W158" s="58">
        <v>938216</v>
      </c>
      <c r="X158" s="58">
        <v>933661</v>
      </c>
      <c r="Y158" s="58">
        <v>964294</v>
      </c>
      <c r="Z158" s="58">
        <v>929206</v>
      </c>
      <c r="AA158" s="58">
        <v>861057</v>
      </c>
      <c r="AB158" s="58">
        <v>808281</v>
      </c>
      <c r="AC158" s="58">
        <v>792698</v>
      </c>
      <c r="AD158" s="58">
        <v>772373</v>
      </c>
      <c r="AE158" s="58">
        <v>752124</v>
      </c>
      <c r="AF158" s="58">
        <v>753407</v>
      </c>
      <c r="AG158" s="58">
        <v>775622</v>
      </c>
      <c r="AH158" s="58" t="s">
        <v>436</v>
      </c>
      <c r="AI158" s="59">
        <f t="shared" si="58"/>
        <v>1.0622519732550133</v>
      </c>
      <c r="AJ158" s="59">
        <f t="shared" si="59"/>
        <v>1.0483297872199222</v>
      </c>
      <c r="AK158" s="59">
        <f t="shared" si="60"/>
        <v>1.0601483266057192</v>
      </c>
      <c r="AL158" s="59">
        <f t="shared" si="61"/>
        <v>1.0649737885710659</v>
      </c>
      <c r="AM158" s="59">
        <f t="shared" si="62"/>
        <v>1.0506598982210122</v>
      </c>
      <c r="AN158" s="59">
        <f t="shared" si="63"/>
        <v>1.0668641227493905</v>
      </c>
      <c r="AO158" s="59">
        <f t="shared" si="64"/>
        <v>1.0643279132508068</v>
      </c>
      <c r="AP158" s="59">
        <f t="shared" si="65"/>
        <v>5.4492760485834145E-2</v>
      </c>
      <c r="AQ158" s="59">
        <f t="shared" si="66"/>
        <v>5.1062227909745371E-2</v>
      </c>
      <c r="AR158" s="59">
        <f t="shared" si="67"/>
        <v>6.1432361424542739E-2</v>
      </c>
      <c r="AS158" s="59">
        <f t="shared" si="68"/>
        <v>3.101311425087613E-2</v>
      </c>
      <c r="AT158" s="59">
        <f t="shared" si="69"/>
        <v>4.9283376301360628E-2</v>
      </c>
      <c r="AU158" s="59">
        <f t="shared" si="70"/>
        <v>3.3614835998018525E-2</v>
      </c>
      <c r="AV158" s="59" t="e">
        <f t="shared" si="71"/>
        <v>#VALUE!</v>
      </c>
      <c r="AX158" s="60">
        <f t="shared" si="72"/>
        <v>775622</v>
      </c>
      <c r="AY158" s="60">
        <f t="shared" si="73"/>
        <v>753407</v>
      </c>
      <c r="AZ158" s="60">
        <f t="shared" si="74"/>
        <v>752124</v>
      </c>
      <c r="BA158" s="60">
        <f t="shared" si="75"/>
        <v>772373</v>
      </c>
      <c r="BB158" s="60">
        <f t="shared" si="76"/>
        <v>792698</v>
      </c>
      <c r="BC158" s="60">
        <f t="shared" si="77"/>
        <v>808281</v>
      </c>
      <c r="BD158" s="60">
        <f t="shared" si="78"/>
        <v>861057</v>
      </c>
      <c r="BE158" s="60">
        <f t="shared" si="79"/>
        <v>929206</v>
      </c>
      <c r="BF158" s="60">
        <f t="shared" si="80"/>
        <v>964294</v>
      </c>
      <c r="BG158" s="60">
        <f t="shared" si="81"/>
        <v>933661</v>
      </c>
      <c r="BH158" s="60">
        <f t="shared" si="82"/>
        <v>938216</v>
      </c>
      <c r="BI158" s="60">
        <f t="shared" si="83"/>
        <v>963895</v>
      </c>
      <c r="BJ158" s="60">
        <f t="shared" si="84"/>
        <v>924562</v>
      </c>
      <c r="BK158" s="60" t="str">
        <f t="shared" si="85"/>
        <v>NA</v>
      </c>
    </row>
    <row r="159" spans="1:63">
      <c r="A159" s="56" t="s">
        <v>365</v>
      </c>
      <c r="B159" s="56">
        <v>4062474</v>
      </c>
      <c r="C159" s="56" t="s">
        <v>432</v>
      </c>
      <c r="D159" s="56" t="s">
        <v>433</v>
      </c>
      <c r="E159" s="56" t="s">
        <v>327</v>
      </c>
      <c r="F159" s="58" t="s">
        <v>434</v>
      </c>
      <c r="G159" s="58" t="s">
        <v>434</v>
      </c>
      <c r="H159" s="58">
        <v>7787</v>
      </c>
      <c r="I159" s="58">
        <v>7144</v>
      </c>
      <c r="J159" s="58">
        <v>9512</v>
      </c>
      <c r="K159" s="58">
        <v>11721</v>
      </c>
      <c r="L159" s="58">
        <v>8213</v>
      </c>
      <c r="M159" s="58">
        <v>74254</v>
      </c>
      <c r="N159" s="58">
        <v>68075</v>
      </c>
      <c r="O159" s="58">
        <v>66016</v>
      </c>
      <c r="P159" s="58">
        <v>65596</v>
      </c>
      <c r="Q159" s="58">
        <v>67000</v>
      </c>
      <c r="R159" s="58">
        <v>65473</v>
      </c>
      <c r="S159" s="58">
        <v>69345</v>
      </c>
      <c r="T159" s="58" t="s">
        <v>434</v>
      </c>
      <c r="U159" s="58">
        <v>75261</v>
      </c>
      <c r="V159" s="58">
        <v>72987</v>
      </c>
      <c r="W159" s="58">
        <v>68721</v>
      </c>
      <c r="X159" s="58">
        <v>70296</v>
      </c>
      <c r="Y159" s="58">
        <v>68736</v>
      </c>
      <c r="Z159" s="58">
        <v>69431</v>
      </c>
      <c r="AA159" s="58">
        <v>67261</v>
      </c>
      <c r="AB159" s="58">
        <v>61825</v>
      </c>
      <c r="AC159" s="58">
        <v>60098</v>
      </c>
      <c r="AD159" s="58">
        <v>58320</v>
      </c>
      <c r="AE159" s="58">
        <v>59000</v>
      </c>
      <c r="AF159" s="58">
        <v>60020</v>
      </c>
      <c r="AG159" s="58">
        <v>62618</v>
      </c>
      <c r="AH159" s="58" t="s">
        <v>436</v>
      </c>
      <c r="AI159" s="59">
        <f t="shared" si="58"/>
        <v>1.1074291737200166</v>
      </c>
      <c r="AJ159" s="59">
        <f t="shared" si="59"/>
        <v>1.0908530489836721</v>
      </c>
      <c r="AK159" s="59">
        <f t="shared" si="60"/>
        <v>1.1355932203389831</v>
      </c>
      <c r="AL159" s="59">
        <f t="shared" si="61"/>
        <v>1.1247599451303154</v>
      </c>
      <c r="AM159" s="59">
        <f t="shared" si="62"/>
        <v>1.0984724949249558</v>
      </c>
      <c r="AN159" s="59">
        <f t="shared" si="63"/>
        <v>1.1010917913465426</v>
      </c>
      <c r="AO159" s="59">
        <f t="shared" si="64"/>
        <v>1.1039681241729977</v>
      </c>
      <c r="AP159" s="59">
        <f t="shared" si="65"/>
        <v>0.11829010096354654</v>
      </c>
      <c r="AQ159" s="59">
        <f t="shared" si="66"/>
        <v>0.17052199720670391</v>
      </c>
      <c r="AR159" s="59">
        <f t="shared" si="67"/>
        <v>0.13531353135313531</v>
      </c>
      <c r="AS159" s="59">
        <f t="shared" si="68"/>
        <v>0.1039565780474673</v>
      </c>
      <c r="AT159" s="59">
        <f t="shared" si="69"/>
        <v>0.10669023250715881</v>
      </c>
      <c r="AU159" s="59" t="e">
        <f t="shared" si="70"/>
        <v>#VALUE!</v>
      </c>
      <c r="AV159" s="59" t="e">
        <f t="shared" si="71"/>
        <v>#VALUE!</v>
      </c>
      <c r="AX159" s="60">
        <f t="shared" si="72"/>
        <v>62618</v>
      </c>
      <c r="AY159" s="60">
        <f t="shared" si="73"/>
        <v>60020</v>
      </c>
      <c r="AZ159" s="60">
        <f t="shared" si="74"/>
        <v>59000</v>
      </c>
      <c r="BA159" s="60">
        <f t="shared" si="75"/>
        <v>58320</v>
      </c>
      <c r="BB159" s="60">
        <f t="shared" si="76"/>
        <v>60098</v>
      </c>
      <c r="BC159" s="60">
        <f t="shared" si="77"/>
        <v>61825</v>
      </c>
      <c r="BD159" s="60">
        <f t="shared" si="78"/>
        <v>67261</v>
      </c>
      <c r="BE159" s="60">
        <f t="shared" si="79"/>
        <v>69431</v>
      </c>
      <c r="BF159" s="60">
        <f t="shared" si="80"/>
        <v>68736</v>
      </c>
      <c r="BG159" s="60">
        <f t="shared" si="81"/>
        <v>70296</v>
      </c>
      <c r="BH159" s="60">
        <f t="shared" si="82"/>
        <v>68721</v>
      </c>
      <c r="BI159" s="60">
        <f t="shared" si="83"/>
        <v>72987</v>
      </c>
      <c r="BJ159" s="60">
        <f t="shared" si="84"/>
        <v>75261</v>
      </c>
      <c r="BK159" s="60" t="str">
        <f t="shared" si="85"/>
        <v>NA</v>
      </c>
    </row>
    <row r="160" spans="1:63">
      <c r="A160" s="56" t="s">
        <v>366</v>
      </c>
      <c r="B160" s="56">
        <v>4062475</v>
      </c>
      <c r="C160" s="56" t="s">
        <v>432</v>
      </c>
      <c r="D160" s="56" t="s">
        <v>433</v>
      </c>
      <c r="E160" s="56" t="s">
        <v>327</v>
      </c>
      <c r="F160" s="58" t="s">
        <v>434</v>
      </c>
      <c r="G160" s="58">
        <v>34637</v>
      </c>
      <c r="H160" s="58">
        <v>3975</v>
      </c>
      <c r="I160" s="58">
        <v>21541</v>
      </c>
      <c r="J160" s="58">
        <v>41787</v>
      </c>
      <c r="K160" s="58">
        <v>41927</v>
      </c>
      <c r="L160" s="58">
        <v>39622</v>
      </c>
      <c r="M160" s="58">
        <v>912871</v>
      </c>
      <c r="N160" s="58">
        <v>845720</v>
      </c>
      <c r="O160" s="58">
        <v>827833</v>
      </c>
      <c r="P160" s="58">
        <v>822785</v>
      </c>
      <c r="Q160" s="58">
        <v>868357</v>
      </c>
      <c r="R160" s="58">
        <v>633101</v>
      </c>
      <c r="S160" s="58">
        <v>724163</v>
      </c>
      <c r="T160" s="58" t="s">
        <v>434</v>
      </c>
      <c r="U160" s="58">
        <v>580927</v>
      </c>
      <c r="V160" s="58">
        <v>610431</v>
      </c>
      <c r="W160" s="58">
        <v>570097</v>
      </c>
      <c r="X160" s="58">
        <v>637232</v>
      </c>
      <c r="Y160" s="58">
        <v>639656</v>
      </c>
      <c r="Z160" s="58">
        <v>621818</v>
      </c>
      <c r="AA160" s="58">
        <v>591488</v>
      </c>
      <c r="AB160" s="58">
        <v>574813</v>
      </c>
      <c r="AC160" s="58">
        <v>573234</v>
      </c>
      <c r="AD160" s="58">
        <v>540500</v>
      </c>
      <c r="AE160" s="58">
        <v>550732</v>
      </c>
      <c r="AF160" s="58">
        <v>582774</v>
      </c>
      <c r="AG160" s="58">
        <v>606175</v>
      </c>
      <c r="AH160" s="58" t="s">
        <v>436</v>
      </c>
      <c r="AI160" s="59">
        <f t="shared" si="58"/>
        <v>1.1946434610467274</v>
      </c>
      <c r="AJ160" s="59">
        <f t="shared" si="59"/>
        <v>1.0863576618037181</v>
      </c>
      <c r="AK160" s="59">
        <f t="shared" si="60"/>
        <v>1.576732421577101</v>
      </c>
      <c r="AL160" s="59">
        <f t="shared" si="61"/>
        <v>1.5222664199814986</v>
      </c>
      <c r="AM160" s="59">
        <f t="shared" si="62"/>
        <v>1.4441449739547898</v>
      </c>
      <c r="AN160" s="59">
        <f t="shared" si="63"/>
        <v>1.4712958823130304</v>
      </c>
      <c r="AO160" s="59">
        <f t="shared" si="64"/>
        <v>1.5433466105821252</v>
      </c>
      <c r="AP160" s="59">
        <f t="shared" si="65"/>
        <v>6.3719609274739561E-2</v>
      </c>
      <c r="AQ160" s="59">
        <f t="shared" si="66"/>
        <v>6.554616856560401E-2</v>
      </c>
      <c r="AR160" s="59">
        <f t="shared" si="67"/>
        <v>6.5575802847314638E-2</v>
      </c>
      <c r="AS160" s="59">
        <f t="shared" si="68"/>
        <v>3.7784798025599149E-2</v>
      </c>
      <c r="AT160" s="59">
        <f t="shared" si="69"/>
        <v>6.5117924876030211E-3</v>
      </c>
      <c r="AU160" s="59">
        <f t="shared" si="70"/>
        <v>5.9623670443962835E-2</v>
      </c>
      <c r="AV160" s="59" t="e">
        <f t="shared" si="71"/>
        <v>#VALUE!</v>
      </c>
      <c r="AX160" s="60">
        <f t="shared" si="72"/>
        <v>606175</v>
      </c>
      <c r="AY160" s="60">
        <f t="shared" si="73"/>
        <v>582774</v>
      </c>
      <c r="AZ160" s="60">
        <f t="shared" si="74"/>
        <v>550732</v>
      </c>
      <c r="BA160" s="60">
        <f t="shared" si="75"/>
        <v>540500</v>
      </c>
      <c r="BB160" s="60">
        <f t="shared" si="76"/>
        <v>573234</v>
      </c>
      <c r="BC160" s="60">
        <f t="shared" si="77"/>
        <v>574813</v>
      </c>
      <c r="BD160" s="60">
        <f t="shared" si="78"/>
        <v>591488</v>
      </c>
      <c r="BE160" s="60">
        <f t="shared" si="79"/>
        <v>621818</v>
      </c>
      <c r="BF160" s="60">
        <f t="shared" si="80"/>
        <v>639656</v>
      </c>
      <c r="BG160" s="60">
        <f t="shared" si="81"/>
        <v>637232</v>
      </c>
      <c r="BH160" s="60">
        <f t="shared" si="82"/>
        <v>570097</v>
      </c>
      <c r="BI160" s="60">
        <f t="shared" si="83"/>
        <v>610431</v>
      </c>
      <c r="BJ160" s="60">
        <f t="shared" si="84"/>
        <v>580927</v>
      </c>
      <c r="BK160" s="60" t="str">
        <f t="shared" si="85"/>
        <v>NA</v>
      </c>
    </row>
    <row r="161" spans="1:63">
      <c r="A161" s="56" t="s">
        <v>550</v>
      </c>
      <c r="B161" s="56">
        <v>4062476</v>
      </c>
      <c r="C161" s="56" t="s">
        <v>432</v>
      </c>
      <c r="D161" s="56" t="s">
        <v>433</v>
      </c>
      <c r="E161" s="56" t="s">
        <v>327</v>
      </c>
      <c r="F161" s="58" t="s">
        <v>434</v>
      </c>
      <c r="G161" s="58">
        <v>8876</v>
      </c>
      <c r="H161" s="58">
        <v>3704</v>
      </c>
      <c r="I161" s="58">
        <v>4031</v>
      </c>
      <c r="J161" s="58">
        <v>6581</v>
      </c>
      <c r="K161" s="58">
        <v>16292</v>
      </c>
      <c r="L161" s="58">
        <v>19049</v>
      </c>
      <c r="M161" s="58">
        <v>1215269</v>
      </c>
      <c r="N161" s="58">
        <v>1184137</v>
      </c>
      <c r="O161" s="58">
        <v>1183109</v>
      </c>
      <c r="P161" s="58">
        <v>1146679</v>
      </c>
      <c r="Q161" s="58">
        <v>1103877</v>
      </c>
      <c r="R161" s="58">
        <v>959698</v>
      </c>
      <c r="S161" s="58">
        <v>1059672</v>
      </c>
      <c r="T161" s="58" t="s">
        <v>434</v>
      </c>
      <c r="U161" s="58">
        <v>1002891</v>
      </c>
      <c r="V161" s="58">
        <v>995570</v>
      </c>
      <c r="W161" s="58">
        <v>985736</v>
      </c>
      <c r="X161" s="58">
        <v>969588</v>
      </c>
      <c r="Y161" s="58">
        <v>986444</v>
      </c>
      <c r="Z161" s="58">
        <v>939127</v>
      </c>
      <c r="AA161" s="58">
        <v>956942</v>
      </c>
      <c r="AB161" s="58">
        <v>977091</v>
      </c>
      <c r="AC161" s="58">
        <v>967540</v>
      </c>
      <c r="AD161" s="58">
        <v>950090</v>
      </c>
      <c r="AE161" s="58">
        <v>954194</v>
      </c>
      <c r="AF161" s="58">
        <v>858193</v>
      </c>
      <c r="AG161" s="58">
        <v>927420</v>
      </c>
      <c r="AH161" s="58" t="s">
        <v>436</v>
      </c>
      <c r="AI161" s="59">
        <f t="shared" si="58"/>
        <v>1.142602057320308</v>
      </c>
      <c r="AJ161" s="59">
        <f t="shared" si="59"/>
        <v>1.1182775902390254</v>
      </c>
      <c r="AK161" s="59">
        <f t="shared" si="60"/>
        <v>1.1568685193996189</v>
      </c>
      <c r="AL161" s="59">
        <f t="shared" si="61"/>
        <v>1.206916186887558</v>
      </c>
      <c r="AM161" s="59">
        <f t="shared" si="62"/>
        <v>1.2228011245013126</v>
      </c>
      <c r="AN161" s="59">
        <f t="shared" si="63"/>
        <v>1.2119004268793796</v>
      </c>
      <c r="AO161" s="59">
        <f t="shared" si="64"/>
        <v>1.2699505299171736</v>
      </c>
      <c r="AP161" s="59">
        <f t="shared" si="65"/>
        <v>2.0283731593277586E-2</v>
      </c>
      <c r="AQ161" s="59">
        <f t="shared" si="66"/>
        <v>1.6515889396661137E-2</v>
      </c>
      <c r="AR161" s="59">
        <f t="shared" si="67"/>
        <v>6.7874189862085748E-3</v>
      </c>
      <c r="AS161" s="59">
        <f t="shared" si="68"/>
        <v>4.0893302060592291E-3</v>
      </c>
      <c r="AT161" s="59">
        <f t="shared" si="69"/>
        <v>3.720481734081983E-3</v>
      </c>
      <c r="AU161" s="59">
        <f t="shared" si="70"/>
        <v>8.8504134547024559E-3</v>
      </c>
      <c r="AV161" s="59" t="e">
        <f t="shared" si="71"/>
        <v>#VALUE!</v>
      </c>
      <c r="AX161" s="60">
        <f t="shared" si="72"/>
        <v>927420</v>
      </c>
      <c r="AY161" s="60">
        <f t="shared" si="73"/>
        <v>858193</v>
      </c>
      <c r="AZ161" s="60">
        <f t="shared" si="74"/>
        <v>954194</v>
      </c>
      <c r="BA161" s="60">
        <f t="shared" si="75"/>
        <v>950090</v>
      </c>
      <c r="BB161" s="60">
        <f t="shared" si="76"/>
        <v>967540</v>
      </c>
      <c r="BC161" s="60">
        <f t="shared" si="77"/>
        <v>977091</v>
      </c>
      <c r="BD161" s="60">
        <f t="shared" si="78"/>
        <v>956942</v>
      </c>
      <c r="BE161" s="60">
        <f t="shared" si="79"/>
        <v>939127</v>
      </c>
      <c r="BF161" s="60">
        <f t="shared" si="80"/>
        <v>986444</v>
      </c>
      <c r="BG161" s="60">
        <f t="shared" si="81"/>
        <v>969588</v>
      </c>
      <c r="BH161" s="60">
        <f t="shared" si="82"/>
        <v>985736</v>
      </c>
      <c r="BI161" s="60">
        <f t="shared" si="83"/>
        <v>995570</v>
      </c>
      <c r="BJ161" s="60">
        <f t="shared" si="84"/>
        <v>1002891</v>
      </c>
      <c r="BK161" s="60" t="str">
        <f t="shared" si="85"/>
        <v>NA</v>
      </c>
    </row>
    <row r="162" spans="1:63">
      <c r="A162" s="56" t="s">
        <v>551</v>
      </c>
      <c r="B162" s="56">
        <v>4062477</v>
      </c>
      <c r="C162" s="56" t="s">
        <v>432</v>
      </c>
      <c r="D162" s="56" t="s">
        <v>433</v>
      </c>
      <c r="E162" s="56" t="s">
        <v>327</v>
      </c>
      <c r="F162" s="58" t="s">
        <v>434</v>
      </c>
      <c r="G162" s="58">
        <v>9731</v>
      </c>
      <c r="H162" s="58">
        <v>13601</v>
      </c>
      <c r="I162" s="58">
        <v>8964</v>
      </c>
      <c r="J162" s="58">
        <v>130</v>
      </c>
      <c r="K162" s="58">
        <v>13475</v>
      </c>
      <c r="L162" s="58">
        <v>10090</v>
      </c>
      <c r="M162" s="58">
        <v>137371</v>
      </c>
      <c r="N162" s="58">
        <v>130276</v>
      </c>
      <c r="O162" s="58">
        <v>129098</v>
      </c>
      <c r="P162" s="58" t="s">
        <v>434</v>
      </c>
      <c r="Q162" s="58" t="s">
        <v>434</v>
      </c>
      <c r="R162" s="58" t="s">
        <v>434</v>
      </c>
      <c r="S162" s="58" t="s">
        <v>434</v>
      </c>
      <c r="T162" s="58" t="s">
        <v>434</v>
      </c>
      <c r="U162" s="58">
        <v>123192</v>
      </c>
      <c r="V162" s="58">
        <v>124926</v>
      </c>
      <c r="W162" s="58">
        <v>124024</v>
      </c>
      <c r="X162" s="58">
        <v>129666</v>
      </c>
      <c r="Y162" s="58">
        <v>123504</v>
      </c>
      <c r="Z162" s="58">
        <v>128567</v>
      </c>
      <c r="AA162" s="58">
        <v>119882</v>
      </c>
      <c r="AB162" s="58">
        <v>122959</v>
      </c>
      <c r="AC162" s="58" t="s">
        <v>434</v>
      </c>
      <c r="AD162" s="58" t="s">
        <v>434</v>
      </c>
      <c r="AE162" s="58" t="s">
        <v>434</v>
      </c>
      <c r="AF162" s="58" t="s">
        <v>434</v>
      </c>
      <c r="AG162" s="58" t="s">
        <v>434</v>
      </c>
      <c r="AH162" s="58" t="s">
        <v>436</v>
      </c>
      <c r="AI162" s="59" t="e">
        <f t="shared" si="58"/>
        <v>#VALUE!</v>
      </c>
      <c r="AJ162" s="59" t="e">
        <f t="shared" si="59"/>
        <v>#VALUE!</v>
      </c>
      <c r="AK162" s="59" t="e">
        <f t="shared" si="60"/>
        <v>#VALUE!</v>
      </c>
      <c r="AL162" s="59" t="e">
        <f t="shared" si="61"/>
        <v>#VALUE!</v>
      </c>
      <c r="AM162" s="59" t="e">
        <f t="shared" si="62"/>
        <v>#VALUE!</v>
      </c>
      <c r="AN162" s="59">
        <f t="shared" si="63"/>
        <v>1.0595076407583015</v>
      </c>
      <c r="AO162" s="59">
        <f t="shared" si="64"/>
        <v>1.1458851203683622</v>
      </c>
      <c r="AP162" s="59">
        <f t="shared" si="65"/>
        <v>7.8480480994345361E-2</v>
      </c>
      <c r="AQ162" s="59">
        <f t="shared" si="66"/>
        <v>0.10910577795051173</v>
      </c>
      <c r="AR162" s="59">
        <f t="shared" si="67"/>
        <v>1.0025758487190166E-3</v>
      </c>
      <c r="AS162" s="59">
        <f t="shared" si="68"/>
        <v>7.2276333612849131E-2</v>
      </c>
      <c r="AT162" s="59">
        <f t="shared" si="69"/>
        <v>0.10887245249187519</v>
      </c>
      <c r="AU162" s="59">
        <f t="shared" si="70"/>
        <v>7.8990518864861359E-2</v>
      </c>
      <c r="AV162" s="59" t="e">
        <f t="shared" si="71"/>
        <v>#VALUE!</v>
      </c>
      <c r="AX162" s="60" t="str">
        <f t="shared" si="72"/>
        <v>NA</v>
      </c>
      <c r="AY162" s="60" t="str">
        <f t="shared" si="73"/>
        <v>NA</v>
      </c>
      <c r="AZ162" s="60" t="str">
        <f t="shared" si="74"/>
        <v>NA</v>
      </c>
      <c r="BA162" s="60" t="str">
        <f t="shared" si="75"/>
        <v>NA</v>
      </c>
      <c r="BB162" s="60" t="str">
        <f t="shared" si="76"/>
        <v>NA</v>
      </c>
      <c r="BC162" s="60">
        <f t="shared" si="77"/>
        <v>122959</v>
      </c>
      <c r="BD162" s="60">
        <f t="shared" si="78"/>
        <v>119882</v>
      </c>
      <c r="BE162" s="60">
        <f t="shared" si="79"/>
        <v>128567</v>
      </c>
      <c r="BF162" s="60">
        <f t="shared" si="80"/>
        <v>123504</v>
      </c>
      <c r="BG162" s="60">
        <f t="shared" si="81"/>
        <v>129666</v>
      </c>
      <c r="BH162" s="60">
        <f t="shared" si="82"/>
        <v>124024</v>
      </c>
      <c r="BI162" s="60">
        <f t="shared" si="83"/>
        <v>124926</v>
      </c>
      <c r="BJ162" s="60">
        <f t="shared" si="84"/>
        <v>123192</v>
      </c>
      <c r="BK162" s="60" t="str">
        <f t="shared" si="85"/>
        <v>NA</v>
      </c>
    </row>
    <row r="163" spans="1:63">
      <c r="A163" s="56" t="s">
        <v>552</v>
      </c>
      <c r="B163" s="56">
        <v>4062479</v>
      </c>
      <c r="C163" s="56" t="s">
        <v>432</v>
      </c>
      <c r="D163" s="56" t="s">
        <v>433</v>
      </c>
      <c r="E163" s="56" t="s">
        <v>327</v>
      </c>
      <c r="F163" s="58" t="s">
        <v>434</v>
      </c>
      <c r="G163" s="58" t="s">
        <v>434</v>
      </c>
      <c r="H163" s="58">
        <v>1373</v>
      </c>
      <c r="I163" s="58">
        <v>2851</v>
      </c>
      <c r="J163" s="58">
        <v>2944</v>
      </c>
      <c r="K163" s="58">
        <v>2466</v>
      </c>
      <c r="L163" s="58">
        <v>3416</v>
      </c>
      <c r="M163" s="58">
        <v>41819</v>
      </c>
      <c r="N163" s="58">
        <v>39359</v>
      </c>
      <c r="O163" s="58">
        <v>36000</v>
      </c>
      <c r="P163" s="58" t="s">
        <v>434</v>
      </c>
      <c r="Q163" s="58" t="s">
        <v>434</v>
      </c>
      <c r="R163" s="58" t="s">
        <v>434</v>
      </c>
      <c r="S163" s="58" t="s">
        <v>434</v>
      </c>
      <c r="T163" s="58" t="s">
        <v>434</v>
      </c>
      <c r="U163" s="58">
        <v>41084</v>
      </c>
      <c r="V163" s="58">
        <v>44104</v>
      </c>
      <c r="W163" s="58">
        <v>39390</v>
      </c>
      <c r="X163" s="58">
        <v>41593</v>
      </c>
      <c r="Y163" s="58">
        <v>42872</v>
      </c>
      <c r="Z163" s="58">
        <v>40025</v>
      </c>
      <c r="AA163" s="58">
        <v>38306</v>
      </c>
      <c r="AB163" s="58">
        <v>36079</v>
      </c>
      <c r="AC163" s="58" t="s">
        <v>434</v>
      </c>
      <c r="AD163" s="58" t="s">
        <v>434</v>
      </c>
      <c r="AE163" s="58" t="s">
        <v>434</v>
      </c>
      <c r="AF163" s="58" t="s">
        <v>434</v>
      </c>
      <c r="AG163" s="58" t="s">
        <v>434</v>
      </c>
      <c r="AH163" s="58" t="s">
        <v>436</v>
      </c>
      <c r="AI163" s="59" t="e">
        <f t="shared" si="58"/>
        <v>#VALUE!</v>
      </c>
      <c r="AJ163" s="59" t="e">
        <f t="shared" si="59"/>
        <v>#VALUE!</v>
      </c>
      <c r="AK163" s="59" t="e">
        <f t="shared" si="60"/>
        <v>#VALUE!</v>
      </c>
      <c r="AL163" s="59" t="e">
        <f t="shared" si="61"/>
        <v>#VALUE!</v>
      </c>
      <c r="AM163" s="59" t="e">
        <f t="shared" si="62"/>
        <v>#VALUE!</v>
      </c>
      <c r="AN163" s="59">
        <f t="shared" si="63"/>
        <v>1.0909116106322236</v>
      </c>
      <c r="AO163" s="59">
        <f t="shared" si="64"/>
        <v>1.0917088706730016</v>
      </c>
      <c r="AP163" s="59">
        <f t="shared" si="65"/>
        <v>8.5346658338538411E-2</v>
      </c>
      <c r="AQ163" s="59">
        <f t="shared" si="66"/>
        <v>5.7520059712632951E-2</v>
      </c>
      <c r="AR163" s="59">
        <f t="shared" si="67"/>
        <v>7.078114105738946E-2</v>
      </c>
      <c r="AS163" s="59">
        <f t="shared" si="68"/>
        <v>7.2378776339172377E-2</v>
      </c>
      <c r="AT163" s="59">
        <f t="shared" si="69"/>
        <v>3.1130963177943043E-2</v>
      </c>
      <c r="AU163" s="59" t="e">
        <f t="shared" si="70"/>
        <v>#VALUE!</v>
      </c>
      <c r="AV163" s="59" t="e">
        <f t="shared" si="71"/>
        <v>#VALUE!</v>
      </c>
      <c r="AX163" s="60" t="str">
        <f t="shared" si="72"/>
        <v>NA</v>
      </c>
      <c r="AY163" s="60" t="str">
        <f t="shared" si="73"/>
        <v>NA</v>
      </c>
      <c r="AZ163" s="60" t="str">
        <f t="shared" si="74"/>
        <v>NA</v>
      </c>
      <c r="BA163" s="60" t="str">
        <f t="shared" si="75"/>
        <v>NA</v>
      </c>
      <c r="BB163" s="60" t="str">
        <f t="shared" si="76"/>
        <v>NA</v>
      </c>
      <c r="BC163" s="60">
        <f t="shared" si="77"/>
        <v>36079</v>
      </c>
      <c r="BD163" s="60">
        <f t="shared" si="78"/>
        <v>38306</v>
      </c>
      <c r="BE163" s="60">
        <f t="shared" si="79"/>
        <v>40025</v>
      </c>
      <c r="BF163" s="60">
        <f t="shared" si="80"/>
        <v>42872</v>
      </c>
      <c r="BG163" s="60">
        <f t="shared" si="81"/>
        <v>41593</v>
      </c>
      <c r="BH163" s="60">
        <f t="shared" si="82"/>
        <v>39390</v>
      </c>
      <c r="BI163" s="60">
        <f t="shared" si="83"/>
        <v>44104</v>
      </c>
      <c r="BJ163" s="60">
        <f t="shared" si="84"/>
        <v>41084</v>
      </c>
      <c r="BK163" s="60" t="str">
        <f t="shared" si="85"/>
        <v>NA</v>
      </c>
    </row>
    <row r="164" spans="1:63">
      <c r="A164" s="56" t="s">
        <v>369</v>
      </c>
      <c r="B164" s="56">
        <v>4062480</v>
      </c>
      <c r="C164" s="56" t="s">
        <v>432</v>
      </c>
      <c r="D164" s="56" t="s">
        <v>433</v>
      </c>
      <c r="E164" s="56" t="s">
        <v>327</v>
      </c>
      <c r="F164" s="58" t="s">
        <v>434</v>
      </c>
      <c r="G164" s="58">
        <v>0</v>
      </c>
      <c r="H164" s="58">
        <v>0</v>
      </c>
      <c r="I164" s="58">
        <v>0</v>
      </c>
      <c r="J164" s="58">
        <v>0</v>
      </c>
      <c r="K164" s="58">
        <v>0</v>
      </c>
      <c r="L164" s="58">
        <v>0</v>
      </c>
      <c r="M164" s="58">
        <v>222256</v>
      </c>
      <c r="N164" s="58">
        <v>222686</v>
      </c>
      <c r="O164" s="58">
        <v>220561</v>
      </c>
      <c r="P164" s="58">
        <v>188451</v>
      </c>
      <c r="Q164" s="58">
        <v>182962</v>
      </c>
      <c r="R164" s="58">
        <v>196903</v>
      </c>
      <c r="S164" s="58">
        <v>169972</v>
      </c>
      <c r="T164" s="58" t="s">
        <v>434</v>
      </c>
      <c r="U164" s="58">
        <v>195272</v>
      </c>
      <c r="V164" s="58">
        <v>219958</v>
      </c>
      <c r="W164" s="58">
        <v>213677</v>
      </c>
      <c r="X164" s="58">
        <v>223878</v>
      </c>
      <c r="Y164" s="58">
        <v>219402</v>
      </c>
      <c r="Z164" s="58">
        <v>187634</v>
      </c>
      <c r="AA164" s="58">
        <v>207705</v>
      </c>
      <c r="AB164" s="58">
        <v>207228</v>
      </c>
      <c r="AC164" s="58">
        <v>205902</v>
      </c>
      <c r="AD164" s="58">
        <v>174110</v>
      </c>
      <c r="AE164" s="58">
        <v>182962</v>
      </c>
      <c r="AF164" s="58">
        <v>184004</v>
      </c>
      <c r="AG164" s="58">
        <v>169972</v>
      </c>
      <c r="AH164" s="58" t="s">
        <v>436</v>
      </c>
      <c r="AI164" s="59">
        <f t="shared" si="58"/>
        <v>1</v>
      </c>
      <c r="AJ164" s="59">
        <f t="shared" si="59"/>
        <v>1.0701017369187626</v>
      </c>
      <c r="AK164" s="59">
        <f t="shared" si="60"/>
        <v>1</v>
      </c>
      <c r="AL164" s="59">
        <f t="shared" si="61"/>
        <v>1.082367468841537</v>
      </c>
      <c r="AM164" s="59">
        <f t="shared" si="62"/>
        <v>1.0711940631951122</v>
      </c>
      <c r="AN164" s="59">
        <f t="shared" si="63"/>
        <v>1.0745941668114347</v>
      </c>
      <c r="AO164" s="59">
        <f t="shared" si="64"/>
        <v>1.0700560891649213</v>
      </c>
      <c r="AP164" s="59">
        <f t="shared" si="65"/>
        <v>0</v>
      </c>
      <c r="AQ164" s="59">
        <f t="shared" si="66"/>
        <v>0</v>
      </c>
      <c r="AR164" s="59">
        <f t="shared" si="67"/>
        <v>0</v>
      </c>
      <c r="AS164" s="59">
        <f t="shared" si="68"/>
        <v>0</v>
      </c>
      <c r="AT164" s="59">
        <f t="shared" si="69"/>
        <v>0</v>
      </c>
      <c r="AU164" s="59">
        <f t="shared" si="70"/>
        <v>0</v>
      </c>
      <c r="AV164" s="59" t="e">
        <f t="shared" si="71"/>
        <v>#VALUE!</v>
      </c>
      <c r="AX164" s="60">
        <f t="shared" si="72"/>
        <v>169972</v>
      </c>
      <c r="AY164" s="60">
        <f t="shared" si="73"/>
        <v>184004</v>
      </c>
      <c r="AZ164" s="60">
        <f t="shared" si="74"/>
        <v>182962</v>
      </c>
      <c r="BA164" s="60">
        <f t="shared" si="75"/>
        <v>174110</v>
      </c>
      <c r="BB164" s="60">
        <f t="shared" si="76"/>
        <v>205902</v>
      </c>
      <c r="BC164" s="60">
        <f t="shared" si="77"/>
        <v>207228</v>
      </c>
      <c r="BD164" s="60">
        <f t="shared" si="78"/>
        <v>207705</v>
      </c>
      <c r="BE164" s="60">
        <f t="shared" si="79"/>
        <v>187634</v>
      </c>
      <c r="BF164" s="60">
        <f t="shared" si="80"/>
        <v>219402</v>
      </c>
      <c r="BG164" s="60">
        <f t="shared" si="81"/>
        <v>223878</v>
      </c>
      <c r="BH164" s="60">
        <f t="shared" si="82"/>
        <v>213677</v>
      </c>
      <c r="BI164" s="60">
        <f t="shared" si="83"/>
        <v>219958</v>
      </c>
      <c r="BJ164" s="60">
        <f t="shared" si="84"/>
        <v>195272</v>
      </c>
      <c r="BK164" s="60" t="str">
        <f t="shared" si="85"/>
        <v>NA</v>
      </c>
    </row>
    <row r="165" spans="1:63">
      <c r="A165" s="56" t="s">
        <v>553</v>
      </c>
      <c r="B165" s="56">
        <v>4062482</v>
      </c>
      <c r="C165" s="56" t="s">
        <v>432</v>
      </c>
      <c r="D165" s="56" t="s">
        <v>433</v>
      </c>
      <c r="E165" s="56" t="s">
        <v>327</v>
      </c>
      <c r="F165" s="58" t="s">
        <v>434</v>
      </c>
      <c r="G165" s="58">
        <v>17066</v>
      </c>
      <c r="H165" s="58">
        <v>14484</v>
      </c>
      <c r="I165" s="58">
        <v>10666</v>
      </c>
      <c r="J165" s="58">
        <v>13758</v>
      </c>
      <c r="K165" s="58">
        <v>17795</v>
      </c>
      <c r="L165" s="58">
        <v>16722</v>
      </c>
      <c r="M165" s="58">
        <v>309720</v>
      </c>
      <c r="N165" s="58">
        <v>299814</v>
      </c>
      <c r="O165" s="58">
        <v>310578</v>
      </c>
      <c r="P165" s="58">
        <v>285541</v>
      </c>
      <c r="Q165" s="58">
        <v>280448</v>
      </c>
      <c r="R165" s="58">
        <v>291218</v>
      </c>
      <c r="S165" s="58">
        <v>309400</v>
      </c>
      <c r="T165" s="58" t="s">
        <v>434</v>
      </c>
      <c r="U165" s="58">
        <v>285855</v>
      </c>
      <c r="V165" s="58">
        <v>296628</v>
      </c>
      <c r="W165" s="58">
        <v>285788</v>
      </c>
      <c r="X165" s="58">
        <v>298191</v>
      </c>
      <c r="Y165" s="58">
        <v>306875</v>
      </c>
      <c r="Z165" s="58">
        <v>295363</v>
      </c>
      <c r="AA165" s="58">
        <v>293341</v>
      </c>
      <c r="AB165" s="58">
        <v>281058</v>
      </c>
      <c r="AC165" s="58">
        <v>273227</v>
      </c>
      <c r="AD165" s="58">
        <v>271502</v>
      </c>
      <c r="AE165" s="58">
        <v>272725</v>
      </c>
      <c r="AF165" s="58">
        <v>287524</v>
      </c>
      <c r="AG165" s="58">
        <v>292068</v>
      </c>
      <c r="AH165" s="58" t="s">
        <v>436</v>
      </c>
      <c r="AI165" s="59">
        <f t="shared" si="58"/>
        <v>1.0593423449333716</v>
      </c>
      <c r="AJ165" s="59">
        <f t="shared" si="59"/>
        <v>1.0128476231549366</v>
      </c>
      <c r="AK165" s="59">
        <f t="shared" si="60"/>
        <v>1.0283179026491887</v>
      </c>
      <c r="AL165" s="59">
        <f t="shared" si="61"/>
        <v>1.051708643030254</v>
      </c>
      <c r="AM165" s="59">
        <f t="shared" si="62"/>
        <v>1.1367031808715831</v>
      </c>
      <c r="AN165" s="59">
        <f t="shared" si="63"/>
        <v>1.0667335567747582</v>
      </c>
      <c r="AO165" s="59">
        <f t="shared" si="64"/>
        <v>1.0558360406489375</v>
      </c>
      <c r="AP165" s="59">
        <f t="shared" si="65"/>
        <v>5.661508042645829E-2</v>
      </c>
      <c r="AQ165" s="59">
        <f t="shared" si="66"/>
        <v>5.7987780040733197E-2</v>
      </c>
      <c r="AR165" s="59">
        <f t="shared" si="67"/>
        <v>4.61382134269646E-2</v>
      </c>
      <c r="AS165" s="59">
        <f t="shared" si="68"/>
        <v>3.7321371086259748E-2</v>
      </c>
      <c r="AT165" s="59">
        <f t="shared" si="69"/>
        <v>4.8828836117965936E-2</v>
      </c>
      <c r="AU165" s="59">
        <f t="shared" si="70"/>
        <v>5.970159696349548E-2</v>
      </c>
      <c r="AV165" s="59" t="e">
        <f t="shared" si="71"/>
        <v>#VALUE!</v>
      </c>
      <c r="AX165" s="60">
        <f t="shared" si="72"/>
        <v>292068</v>
      </c>
      <c r="AY165" s="60">
        <f t="shared" si="73"/>
        <v>287524</v>
      </c>
      <c r="AZ165" s="60">
        <f t="shared" si="74"/>
        <v>272725</v>
      </c>
      <c r="BA165" s="60">
        <f t="shared" si="75"/>
        <v>271502</v>
      </c>
      <c r="BB165" s="60">
        <f t="shared" si="76"/>
        <v>273227</v>
      </c>
      <c r="BC165" s="60">
        <f t="shared" si="77"/>
        <v>281058</v>
      </c>
      <c r="BD165" s="60">
        <f t="shared" si="78"/>
        <v>293341</v>
      </c>
      <c r="BE165" s="60">
        <f t="shared" si="79"/>
        <v>295363</v>
      </c>
      <c r="BF165" s="60">
        <f t="shared" si="80"/>
        <v>306875</v>
      </c>
      <c r="BG165" s="60">
        <f t="shared" si="81"/>
        <v>298191</v>
      </c>
      <c r="BH165" s="60">
        <f t="shared" si="82"/>
        <v>285788</v>
      </c>
      <c r="BI165" s="60">
        <f t="shared" si="83"/>
        <v>296628</v>
      </c>
      <c r="BJ165" s="60">
        <f t="shared" si="84"/>
        <v>285855</v>
      </c>
      <c r="BK165" s="60" t="str">
        <f t="shared" si="85"/>
        <v>NA</v>
      </c>
    </row>
    <row r="166" spans="1:63">
      <c r="A166" s="56" t="s">
        <v>371</v>
      </c>
      <c r="B166" s="56">
        <v>4062483</v>
      </c>
      <c r="C166" s="56" t="s">
        <v>432</v>
      </c>
      <c r="D166" s="56" t="s">
        <v>433</v>
      </c>
      <c r="E166" s="56" t="s">
        <v>327</v>
      </c>
      <c r="F166" s="58" t="s">
        <v>434</v>
      </c>
      <c r="G166" s="58">
        <v>34971</v>
      </c>
      <c r="H166" s="58">
        <v>36123</v>
      </c>
      <c r="I166" s="58">
        <v>24245</v>
      </c>
      <c r="J166" s="58">
        <v>38432</v>
      </c>
      <c r="K166" s="58">
        <v>39779</v>
      </c>
      <c r="L166" s="58">
        <v>29598</v>
      </c>
      <c r="M166" s="58">
        <v>684734</v>
      </c>
      <c r="N166" s="58">
        <v>657997</v>
      </c>
      <c r="O166" s="58">
        <v>624034</v>
      </c>
      <c r="P166" s="58">
        <v>624159</v>
      </c>
      <c r="Q166" s="58">
        <v>650417</v>
      </c>
      <c r="R166" s="58">
        <v>606466</v>
      </c>
      <c r="S166" s="58">
        <v>625301</v>
      </c>
      <c r="T166" s="58" t="s">
        <v>434</v>
      </c>
      <c r="U166" s="58">
        <v>663537</v>
      </c>
      <c r="V166" s="58">
        <v>666926</v>
      </c>
      <c r="W166" s="58">
        <v>654567</v>
      </c>
      <c r="X166" s="58">
        <v>660405</v>
      </c>
      <c r="Y166" s="58">
        <v>672159</v>
      </c>
      <c r="Z166" s="58">
        <v>668687</v>
      </c>
      <c r="AA166" s="58">
        <v>645819</v>
      </c>
      <c r="AB166" s="58">
        <v>618256</v>
      </c>
      <c r="AC166" s="58">
        <v>598279</v>
      </c>
      <c r="AD166" s="58">
        <v>574972</v>
      </c>
      <c r="AE166" s="58">
        <v>587255</v>
      </c>
      <c r="AF166" s="58">
        <v>568254</v>
      </c>
      <c r="AG166" s="58">
        <v>601137</v>
      </c>
      <c r="AH166" s="58" t="s">
        <v>436</v>
      </c>
      <c r="AI166" s="59">
        <f t="shared" si="58"/>
        <v>1.0401971597156721</v>
      </c>
      <c r="AJ166" s="59">
        <f t="shared" si="59"/>
        <v>1.0672445772489063</v>
      </c>
      <c r="AK166" s="59">
        <f t="shared" si="60"/>
        <v>1.1075546398072387</v>
      </c>
      <c r="AL166" s="59">
        <f t="shared" si="61"/>
        <v>1.0855467744516254</v>
      </c>
      <c r="AM166" s="59">
        <f t="shared" si="62"/>
        <v>1.0430484773826258</v>
      </c>
      <c r="AN166" s="59">
        <f t="shared" si="63"/>
        <v>1.0642791982609145</v>
      </c>
      <c r="AO166" s="59">
        <f t="shared" si="64"/>
        <v>1.0602568211836443</v>
      </c>
      <c r="AP166" s="59">
        <f t="shared" si="65"/>
        <v>4.426286139853175E-2</v>
      </c>
      <c r="AQ166" s="59">
        <f t="shared" si="66"/>
        <v>5.9180937843575698E-2</v>
      </c>
      <c r="AR166" s="59">
        <f t="shared" si="67"/>
        <v>5.819459271204791E-2</v>
      </c>
      <c r="AS166" s="59">
        <f t="shared" si="68"/>
        <v>3.7039752997019407E-2</v>
      </c>
      <c r="AT166" s="59">
        <f t="shared" si="69"/>
        <v>5.4163430425564457E-2</v>
      </c>
      <c r="AU166" s="59">
        <f t="shared" si="70"/>
        <v>5.2703918545612377E-2</v>
      </c>
      <c r="AV166" s="59" t="e">
        <f t="shared" si="71"/>
        <v>#VALUE!</v>
      </c>
      <c r="AX166" s="60">
        <f t="shared" si="72"/>
        <v>601137</v>
      </c>
      <c r="AY166" s="60">
        <f t="shared" si="73"/>
        <v>568254</v>
      </c>
      <c r="AZ166" s="60">
        <f t="shared" si="74"/>
        <v>587255</v>
      </c>
      <c r="BA166" s="60">
        <f t="shared" si="75"/>
        <v>574972</v>
      </c>
      <c r="BB166" s="60">
        <f t="shared" si="76"/>
        <v>598279</v>
      </c>
      <c r="BC166" s="60">
        <f t="shared" si="77"/>
        <v>618256</v>
      </c>
      <c r="BD166" s="60">
        <f t="shared" si="78"/>
        <v>645819</v>
      </c>
      <c r="BE166" s="60">
        <f t="shared" si="79"/>
        <v>668687</v>
      </c>
      <c r="BF166" s="60">
        <f t="shared" si="80"/>
        <v>672159</v>
      </c>
      <c r="BG166" s="60">
        <f t="shared" si="81"/>
        <v>660405</v>
      </c>
      <c r="BH166" s="60">
        <f t="shared" si="82"/>
        <v>654567</v>
      </c>
      <c r="BI166" s="60">
        <f t="shared" si="83"/>
        <v>666926</v>
      </c>
      <c r="BJ166" s="60">
        <f t="shared" si="84"/>
        <v>663537</v>
      </c>
      <c r="BK166" s="60" t="str">
        <f t="shared" si="85"/>
        <v>NA</v>
      </c>
    </row>
    <row r="167" spans="1:63">
      <c r="A167" s="56" t="s">
        <v>554</v>
      </c>
      <c r="B167" s="56">
        <v>4026154</v>
      </c>
      <c r="C167" s="56" t="s">
        <v>432</v>
      </c>
      <c r="D167" s="56" t="s">
        <v>433</v>
      </c>
      <c r="E167" s="56" t="s">
        <v>327</v>
      </c>
      <c r="F167" s="58">
        <v>1552722</v>
      </c>
      <c r="G167" s="58">
        <v>1610537</v>
      </c>
      <c r="H167" s="58">
        <v>1629408</v>
      </c>
      <c r="I167" s="58">
        <v>1661657</v>
      </c>
      <c r="J167" s="58">
        <v>1542885</v>
      </c>
      <c r="K167" s="58">
        <v>1522899</v>
      </c>
      <c r="L167" s="58">
        <v>1538039</v>
      </c>
      <c r="M167" s="58" t="s">
        <v>434</v>
      </c>
      <c r="N167" s="58">
        <v>25074992</v>
      </c>
      <c r="O167" s="58">
        <v>24035511</v>
      </c>
      <c r="P167" s="58">
        <v>26115865</v>
      </c>
      <c r="Q167" s="58">
        <v>26674773</v>
      </c>
      <c r="R167" s="58">
        <v>28573168</v>
      </c>
      <c r="S167" s="58">
        <v>38479252</v>
      </c>
      <c r="T167" s="58" t="s">
        <v>434</v>
      </c>
      <c r="U167" s="58">
        <v>23119041</v>
      </c>
      <c r="V167" s="58">
        <v>23504616</v>
      </c>
      <c r="W167" s="58">
        <v>22859820</v>
      </c>
      <c r="X167" s="58">
        <v>23896559</v>
      </c>
      <c r="Y167" s="58">
        <v>24060017</v>
      </c>
      <c r="Z167" s="58">
        <v>23758507</v>
      </c>
      <c r="AA167" s="58">
        <v>23183514</v>
      </c>
      <c r="AB167" s="58">
        <v>22496014</v>
      </c>
      <c r="AC167" s="58">
        <v>19876790</v>
      </c>
      <c r="AD167" s="58" t="s">
        <v>434</v>
      </c>
      <c r="AE167" s="58" t="s">
        <v>434</v>
      </c>
      <c r="AF167" s="58" t="s">
        <v>434</v>
      </c>
      <c r="AG167" s="58" t="s">
        <v>434</v>
      </c>
      <c r="AH167" s="58"/>
      <c r="AI167" s="59" t="e">
        <f t="shared" si="58"/>
        <v>#VALUE!</v>
      </c>
      <c r="AJ167" s="59" t="e">
        <f t="shared" si="59"/>
        <v>#VALUE!</v>
      </c>
      <c r="AK167" s="59" t="e">
        <f t="shared" si="60"/>
        <v>#VALUE!</v>
      </c>
      <c r="AL167" s="59" t="e">
        <f t="shared" si="61"/>
        <v>#VALUE!</v>
      </c>
      <c r="AM167" s="59">
        <f t="shared" si="62"/>
        <v>1.209224980492323</v>
      </c>
      <c r="AN167" s="59">
        <f t="shared" si="63"/>
        <v>1.1146415538326033</v>
      </c>
      <c r="AO167" s="59" t="e">
        <f t="shared" si="64"/>
        <v>#VALUE!</v>
      </c>
      <c r="AP167" s="59">
        <f t="shared" si="65"/>
        <v>6.473634896334185E-2</v>
      </c>
      <c r="AQ167" s="59">
        <f t="shared" si="66"/>
        <v>6.3295840564036171E-2</v>
      </c>
      <c r="AR167" s="59">
        <f t="shared" si="67"/>
        <v>6.4565153501807526E-2</v>
      </c>
      <c r="AS167" s="59">
        <f t="shared" si="68"/>
        <v>7.2688980053211269E-2</v>
      </c>
      <c r="AT167" s="59">
        <f t="shared" si="69"/>
        <v>6.9322893851999121E-2</v>
      </c>
      <c r="AU167" s="59">
        <f t="shared" si="70"/>
        <v>6.9662794403972036E-2</v>
      </c>
      <c r="AV167" s="59" t="e">
        <f t="shared" si="71"/>
        <v>#VALUE!</v>
      </c>
      <c r="AX167" s="60" t="str">
        <f t="shared" si="72"/>
        <v>NA</v>
      </c>
      <c r="AY167" s="60" t="str">
        <f t="shared" si="73"/>
        <v>NA</v>
      </c>
      <c r="AZ167" s="60" t="str">
        <f t="shared" si="74"/>
        <v>NA</v>
      </c>
      <c r="BA167" s="60" t="str">
        <f t="shared" si="75"/>
        <v>NA</v>
      </c>
      <c r="BB167" s="60">
        <f t="shared" si="76"/>
        <v>19876790</v>
      </c>
      <c r="BC167" s="60">
        <f t="shared" si="77"/>
        <v>22496014</v>
      </c>
      <c r="BD167" s="60">
        <f t="shared" si="78"/>
        <v>23183514</v>
      </c>
      <c r="BE167" s="60">
        <f t="shared" si="79"/>
        <v>23758507</v>
      </c>
      <c r="BF167" s="60">
        <f t="shared" si="80"/>
        <v>24060017</v>
      </c>
      <c r="BG167" s="60">
        <f t="shared" si="81"/>
        <v>23896559</v>
      </c>
      <c r="BH167" s="60">
        <f t="shared" si="82"/>
        <v>22859820</v>
      </c>
      <c r="BI167" s="60">
        <f t="shared" si="83"/>
        <v>23504616</v>
      </c>
      <c r="BJ167" s="60">
        <f t="shared" si="84"/>
        <v>23119041</v>
      </c>
      <c r="BK167" s="60" t="str">
        <f t="shared" si="85"/>
        <v>NA</v>
      </c>
    </row>
    <row r="168" spans="1:63">
      <c r="A168" s="56" t="s">
        <v>170</v>
      </c>
      <c r="B168" s="56">
        <v>4062485</v>
      </c>
      <c r="C168" s="56" t="s">
        <v>432</v>
      </c>
      <c r="D168" s="56" t="s">
        <v>433</v>
      </c>
      <c r="E168" s="56" t="s">
        <v>327</v>
      </c>
      <c r="F168" s="58">
        <v>1552722</v>
      </c>
      <c r="G168" s="58">
        <v>1610537</v>
      </c>
      <c r="H168" s="58">
        <v>1629408</v>
      </c>
      <c r="I168" s="58">
        <v>1661657</v>
      </c>
      <c r="J168" s="58">
        <v>1542885</v>
      </c>
      <c r="K168" s="58">
        <v>1522899</v>
      </c>
      <c r="L168" s="58">
        <v>1538039</v>
      </c>
      <c r="M168" s="58">
        <v>27077180</v>
      </c>
      <c r="N168" s="58">
        <v>25071337</v>
      </c>
      <c r="O168" s="58">
        <v>24031255</v>
      </c>
      <c r="P168" s="58">
        <v>26108320</v>
      </c>
      <c r="Q168" s="58">
        <v>26666403</v>
      </c>
      <c r="R168" s="58">
        <v>28573168</v>
      </c>
      <c r="S168" s="58">
        <v>38479252</v>
      </c>
      <c r="T168" s="58" t="s">
        <v>434</v>
      </c>
      <c r="U168" s="58">
        <v>23119041</v>
      </c>
      <c r="V168" s="58">
        <v>23504616</v>
      </c>
      <c r="W168" s="58">
        <v>22859820</v>
      </c>
      <c r="X168" s="58">
        <v>23896559</v>
      </c>
      <c r="Y168" s="58">
        <v>24060017</v>
      </c>
      <c r="Z168" s="58">
        <v>23758507</v>
      </c>
      <c r="AA168" s="58">
        <v>23183514</v>
      </c>
      <c r="AB168" s="58">
        <v>22496014</v>
      </c>
      <c r="AC168" s="58">
        <v>19876790</v>
      </c>
      <c r="AD168" s="58">
        <v>21612199</v>
      </c>
      <c r="AE168" s="58">
        <v>19253824</v>
      </c>
      <c r="AF168" s="58">
        <v>19848309</v>
      </c>
      <c r="AG168" s="58">
        <v>21710218</v>
      </c>
      <c r="AH168" s="58" t="s">
        <v>436</v>
      </c>
      <c r="AI168" s="59">
        <f t="shared" si="58"/>
        <v>1.7724028381474566</v>
      </c>
      <c r="AJ168" s="59">
        <f t="shared" si="59"/>
        <v>1.4395769433053465</v>
      </c>
      <c r="AK168" s="59">
        <f t="shared" si="60"/>
        <v>1.3849925604389028</v>
      </c>
      <c r="AL168" s="59">
        <f t="shared" si="61"/>
        <v>1.2080362576709571</v>
      </c>
      <c r="AM168" s="59">
        <f t="shared" si="62"/>
        <v>1.209010861411727</v>
      </c>
      <c r="AN168" s="59">
        <f t="shared" si="63"/>
        <v>1.1144790806051241</v>
      </c>
      <c r="AO168" s="59">
        <f t="shared" si="64"/>
        <v>1.1679497767249607</v>
      </c>
      <c r="AP168" s="59">
        <f t="shared" si="65"/>
        <v>6.473634896334185E-2</v>
      </c>
      <c r="AQ168" s="59">
        <f t="shared" si="66"/>
        <v>6.3295840564036171E-2</v>
      </c>
      <c r="AR168" s="59">
        <f t="shared" si="67"/>
        <v>6.4565153501807526E-2</v>
      </c>
      <c r="AS168" s="59">
        <f t="shared" si="68"/>
        <v>7.2688980053211269E-2</v>
      </c>
      <c r="AT168" s="59">
        <f t="shared" si="69"/>
        <v>6.9322893851999121E-2</v>
      </c>
      <c r="AU168" s="59">
        <f t="shared" si="70"/>
        <v>6.9662794403972036E-2</v>
      </c>
      <c r="AV168" s="59" t="e">
        <f t="shared" si="71"/>
        <v>#VALUE!</v>
      </c>
      <c r="AX168" s="60">
        <f t="shared" si="72"/>
        <v>21710218</v>
      </c>
      <c r="AY168" s="60">
        <f t="shared" si="73"/>
        <v>19848309</v>
      </c>
      <c r="AZ168" s="60">
        <f t="shared" si="74"/>
        <v>19253824</v>
      </c>
      <c r="BA168" s="60">
        <f t="shared" si="75"/>
        <v>21612199</v>
      </c>
      <c r="BB168" s="60">
        <f t="shared" si="76"/>
        <v>19876790</v>
      </c>
      <c r="BC168" s="60">
        <f t="shared" si="77"/>
        <v>22496014</v>
      </c>
      <c r="BD168" s="60">
        <f t="shared" si="78"/>
        <v>23183514</v>
      </c>
      <c r="BE168" s="60">
        <f t="shared" si="79"/>
        <v>23758507</v>
      </c>
      <c r="BF168" s="60">
        <f t="shared" si="80"/>
        <v>24060017</v>
      </c>
      <c r="BG168" s="60">
        <f t="shared" si="81"/>
        <v>23896559</v>
      </c>
      <c r="BH168" s="60">
        <f t="shared" si="82"/>
        <v>22859820</v>
      </c>
      <c r="BI168" s="60">
        <f t="shared" si="83"/>
        <v>23504616</v>
      </c>
      <c r="BJ168" s="60">
        <f t="shared" si="84"/>
        <v>23119041</v>
      </c>
      <c r="BK168" s="60" t="str">
        <f t="shared" si="85"/>
        <v>NA</v>
      </c>
    </row>
    <row r="169" spans="1:63">
      <c r="A169" s="56" t="s">
        <v>555</v>
      </c>
      <c r="B169" s="56">
        <v>4062523</v>
      </c>
      <c r="C169" s="56" t="s">
        <v>432</v>
      </c>
      <c r="D169" s="56" t="s">
        <v>433</v>
      </c>
      <c r="E169" s="56" t="s">
        <v>246</v>
      </c>
      <c r="F169" s="58" t="s">
        <v>434</v>
      </c>
      <c r="G169" s="58">
        <v>16414</v>
      </c>
      <c r="H169" s="58">
        <v>15384</v>
      </c>
      <c r="I169" s="58">
        <v>18446</v>
      </c>
      <c r="J169" s="58">
        <v>16522</v>
      </c>
      <c r="K169" s="58">
        <v>18124</v>
      </c>
      <c r="L169" s="58">
        <v>17294</v>
      </c>
      <c r="M169" s="58">
        <v>250471</v>
      </c>
      <c r="N169" s="58">
        <v>233503</v>
      </c>
      <c r="O169" s="58">
        <v>263199</v>
      </c>
      <c r="P169" s="58">
        <v>277718</v>
      </c>
      <c r="Q169" s="58">
        <v>271179</v>
      </c>
      <c r="R169" s="58">
        <v>260529</v>
      </c>
      <c r="S169" s="58">
        <v>221057</v>
      </c>
      <c r="T169" s="58" t="s">
        <v>434</v>
      </c>
      <c r="U169" s="58">
        <v>308957</v>
      </c>
      <c r="V169" s="58">
        <v>262009</v>
      </c>
      <c r="W169" s="58">
        <v>269319</v>
      </c>
      <c r="X169" s="58">
        <v>259801</v>
      </c>
      <c r="Y169" s="58">
        <v>288216</v>
      </c>
      <c r="Z169" s="58">
        <v>260912</v>
      </c>
      <c r="AA169" s="58">
        <v>235067</v>
      </c>
      <c r="AB169" s="58">
        <v>217394</v>
      </c>
      <c r="AC169" s="58">
        <v>244829</v>
      </c>
      <c r="AD169" s="58">
        <v>260254</v>
      </c>
      <c r="AE169" s="58">
        <v>254194</v>
      </c>
      <c r="AF169" s="58">
        <v>246205</v>
      </c>
      <c r="AG169" s="58">
        <v>214269</v>
      </c>
      <c r="AH169" s="58" t="s">
        <v>436</v>
      </c>
      <c r="AI169" s="59">
        <f t="shared" si="58"/>
        <v>1.0316798043580733</v>
      </c>
      <c r="AJ169" s="59">
        <f t="shared" si="59"/>
        <v>1.0581791596433867</v>
      </c>
      <c r="AK169" s="59">
        <f t="shared" si="60"/>
        <v>1.0668190437225111</v>
      </c>
      <c r="AL169" s="59">
        <f t="shared" si="61"/>
        <v>1.0671036756399517</v>
      </c>
      <c r="AM169" s="59">
        <f t="shared" si="62"/>
        <v>1.0750319610830417</v>
      </c>
      <c r="AN169" s="59">
        <f t="shared" si="63"/>
        <v>1.0741004811540338</v>
      </c>
      <c r="AO169" s="59">
        <f t="shared" si="64"/>
        <v>1.0655302530767823</v>
      </c>
      <c r="AP169" s="59">
        <f t="shared" si="65"/>
        <v>6.6282884650763471E-2</v>
      </c>
      <c r="AQ169" s="59">
        <f t="shared" si="66"/>
        <v>6.2883393010797456E-2</v>
      </c>
      <c r="AR169" s="59">
        <f t="shared" si="67"/>
        <v>6.3594828349390495E-2</v>
      </c>
      <c r="AS169" s="59">
        <f t="shared" si="68"/>
        <v>6.8491268718508538E-2</v>
      </c>
      <c r="AT169" s="59">
        <f t="shared" si="69"/>
        <v>5.8715540305867356E-2</v>
      </c>
      <c r="AU169" s="59">
        <f t="shared" si="70"/>
        <v>5.3127134196668147E-2</v>
      </c>
      <c r="AV169" s="59" t="e">
        <f t="shared" si="71"/>
        <v>#VALUE!</v>
      </c>
      <c r="AX169" s="60">
        <f t="shared" si="72"/>
        <v>214269</v>
      </c>
      <c r="AY169" s="60">
        <f t="shared" si="73"/>
        <v>246205</v>
      </c>
      <c r="AZ169" s="60">
        <f t="shared" si="74"/>
        <v>254194</v>
      </c>
      <c r="BA169" s="60">
        <f t="shared" si="75"/>
        <v>260254</v>
      </c>
      <c r="BB169" s="60">
        <f t="shared" si="76"/>
        <v>244829</v>
      </c>
      <c r="BC169" s="60">
        <f t="shared" si="77"/>
        <v>217394</v>
      </c>
      <c r="BD169" s="60">
        <f t="shared" si="78"/>
        <v>235067</v>
      </c>
      <c r="BE169" s="60">
        <f t="shared" si="79"/>
        <v>260912</v>
      </c>
      <c r="BF169" s="60">
        <f t="shared" si="80"/>
        <v>288216</v>
      </c>
      <c r="BG169" s="60">
        <f t="shared" si="81"/>
        <v>259801</v>
      </c>
      <c r="BH169" s="60">
        <f t="shared" si="82"/>
        <v>269319</v>
      </c>
      <c r="BI169" s="60">
        <f t="shared" si="83"/>
        <v>262009</v>
      </c>
      <c r="BJ169" s="60">
        <f t="shared" si="84"/>
        <v>308957</v>
      </c>
      <c r="BK169" s="60" t="str">
        <f t="shared" si="85"/>
        <v>NA</v>
      </c>
    </row>
    <row r="170" spans="1:63">
      <c r="A170" s="56" t="s">
        <v>556</v>
      </c>
      <c r="B170" s="56">
        <v>4062537</v>
      </c>
      <c r="C170" s="56" t="s">
        <v>432</v>
      </c>
      <c r="D170" s="56" t="s">
        <v>433</v>
      </c>
      <c r="E170" s="56" t="s">
        <v>276</v>
      </c>
      <c r="F170" s="58" t="s">
        <v>434</v>
      </c>
      <c r="G170" s="58">
        <v>10603</v>
      </c>
      <c r="H170" s="58">
        <v>10105</v>
      </c>
      <c r="I170" s="58">
        <v>8846</v>
      </c>
      <c r="J170" s="58">
        <v>10295</v>
      </c>
      <c r="K170" s="58">
        <v>11941</v>
      </c>
      <c r="L170" s="58">
        <v>10380</v>
      </c>
      <c r="M170" s="58">
        <v>145285</v>
      </c>
      <c r="N170" s="58">
        <v>140204</v>
      </c>
      <c r="O170" s="58">
        <v>132556</v>
      </c>
      <c r="P170" s="58">
        <v>130507</v>
      </c>
      <c r="Q170" s="58">
        <v>126465</v>
      </c>
      <c r="R170" s="58">
        <v>121867</v>
      </c>
      <c r="S170" s="58">
        <v>121279</v>
      </c>
      <c r="T170" s="58" t="s">
        <v>434</v>
      </c>
      <c r="U170" s="58">
        <v>143191</v>
      </c>
      <c r="V170" s="58">
        <v>148287</v>
      </c>
      <c r="W170" s="58">
        <v>145106</v>
      </c>
      <c r="X170" s="58">
        <v>146953</v>
      </c>
      <c r="Y170" s="58">
        <v>142783</v>
      </c>
      <c r="Z170" s="58">
        <v>139437</v>
      </c>
      <c r="AA170" s="58">
        <v>134266</v>
      </c>
      <c r="AB170" s="58">
        <v>127986</v>
      </c>
      <c r="AC170" s="58">
        <v>123299</v>
      </c>
      <c r="AD170" s="58">
        <v>119809</v>
      </c>
      <c r="AE170" s="58">
        <v>117279</v>
      </c>
      <c r="AF170" s="58">
        <v>111749</v>
      </c>
      <c r="AG170" s="58">
        <v>110416</v>
      </c>
      <c r="AH170" s="58" t="s">
        <v>436</v>
      </c>
      <c r="AI170" s="59">
        <f t="shared" si="58"/>
        <v>1.0983824807998841</v>
      </c>
      <c r="AJ170" s="59">
        <f t="shared" si="59"/>
        <v>1.0905421972456129</v>
      </c>
      <c r="AK170" s="59">
        <f t="shared" si="60"/>
        <v>1.0783260430256056</v>
      </c>
      <c r="AL170" s="59">
        <f t="shared" si="61"/>
        <v>1.0892921232962465</v>
      </c>
      <c r="AM170" s="59">
        <f t="shared" si="62"/>
        <v>1.0750776567530962</v>
      </c>
      <c r="AN170" s="59">
        <f t="shared" si="63"/>
        <v>1.0954635663275671</v>
      </c>
      <c r="AO170" s="59">
        <f t="shared" si="64"/>
        <v>1.0820684313228963</v>
      </c>
      <c r="AP170" s="59">
        <f t="shared" si="65"/>
        <v>7.4442221218184557E-2</v>
      </c>
      <c r="AQ170" s="59">
        <f t="shared" si="66"/>
        <v>8.3630404179769302E-2</v>
      </c>
      <c r="AR170" s="59">
        <f t="shared" si="67"/>
        <v>7.0056412594503001E-2</v>
      </c>
      <c r="AS170" s="59">
        <f t="shared" si="68"/>
        <v>6.09623309856243E-2</v>
      </c>
      <c r="AT170" s="59">
        <f t="shared" si="69"/>
        <v>6.8144881210085842E-2</v>
      </c>
      <c r="AU170" s="59">
        <f t="shared" si="70"/>
        <v>7.4047949940987914E-2</v>
      </c>
      <c r="AV170" s="59" t="e">
        <f t="shared" si="71"/>
        <v>#VALUE!</v>
      </c>
      <c r="AX170" s="60">
        <f t="shared" si="72"/>
        <v>110416</v>
      </c>
      <c r="AY170" s="60">
        <f t="shared" si="73"/>
        <v>111749</v>
      </c>
      <c r="AZ170" s="60">
        <f t="shared" si="74"/>
        <v>117279</v>
      </c>
      <c r="BA170" s="60">
        <f t="shared" si="75"/>
        <v>119809</v>
      </c>
      <c r="BB170" s="60">
        <f t="shared" si="76"/>
        <v>123299</v>
      </c>
      <c r="BC170" s="60">
        <f t="shared" si="77"/>
        <v>127986</v>
      </c>
      <c r="BD170" s="60">
        <f t="shared" si="78"/>
        <v>134266</v>
      </c>
      <c r="BE170" s="60">
        <f t="shared" si="79"/>
        <v>139437</v>
      </c>
      <c r="BF170" s="60">
        <f t="shared" si="80"/>
        <v>142783</v>
      </c>
      <c r="BG170" s="60">
        <f t="shared" si="81"/>
        <v>146953</v>
      </c>
      <c r="BH170" s="60">
        <f t="shared" si="82"/>
        <v>145106</v>
      </c>
      <c r="BI170" s="60">
        <f t="shared" si="83"/>
        <v>148287</v>
      </c>
      <c r="BJ170" s="60">
        <f t="shared" si="84"/>
        <v>143191</v>
      </c>
      <c r="BK170" s="60" t="str">
        <f t="shared" si="85"/>
        <v>NA</v>
      </c>
    </row>
    <row r="171" spans="1:63">
      <c r="A171" s="56" t="s">
        <v>557</v>
      </c>
      <c r="B171" s="56">
        <v>4062606</v>
      </c>
      <c r="C171" s="56" t="s">
        <v>432</v>
      </c>
      <c r="D171" s="56" t="s">
        <v>433</v>
      </c>
      <c r="E171" s="56" t="s">
        <v>327</v>
      </c>
      <c r="F171" s="58" t="s">
        <v>434</v>
      </c>
      <c r="G171" s="58">
        <v>27656</v>
      </c>
      <c r="H171" s="58">
        <v>27092</v>
      </c>
      <c r="I171" s="58">
        <v>9729</v>
      </c>
      <c r="J171" s="58">
        <v>15513</v>
      </c>
      <c r="K171" s="58">
        <v>46911</v>
      </c>
      <c r="L171" s="58">
        <v>32858</v>
      </c>
      <c r="M171" s="58">
        <v>814539</v>
      </c>
      <c r="N171" s="58">
        <v>784477</v>
      </c>
      <c r="O171" s="58">
        <v>754173</v>
      </c>
      <c r="P171" s="58">
        <v>729649</v>
      </c>
      <c r="Q171" s="58">
        <v>709617</v>
      </c>
      <c r="R171" s="58">
        <v>785774</v>
      </c>
      <c r="S171" s="58">
        <v>740315</v>
      </c>
      <c r="T171" s="58" t="s">
        <v>434</v>
      </c>
      <c r="U171" s="58">
        <v>847518</v>
      </c>
      <c r="V171" s="58">
        <v>855085</v>
      </c>
      <c r="W171" s="58">
        <v>839614</v>
      </c>
      <c r="X171" s="58">
        <v>856294</v>
      </c>
      <c r="Y171" s="58">
        <v>819639</v>
      </c>
      <c r="Z171" s="58">
        <v>802297</v>
      </c>
      <c r="AA171" s="58">
        <v>782134</v>
      </c>
      <c r="AB171" s="58">
        <v>752781</v>
      </c>
      <c r="AC171" s="58">
        <v>728145</v>
      </c>
      <c r="AD171" s="58">
        <v>698791</v>
      </c>
      <c r="AE171" s="58">
        <v>687456</v>
      </c>
      <c r="AF171" s="58">
        <v>689957</v>
      </c>
      <c r="AG171" s="58">
        <v>693213</v>
      </c>
      <c r="AH171" s="58" t="s">
        <v>436</v>
      </c>
      <c r="AI171" s="59">
        <f t="shared" si="58"/>
        <v>1.0679473697117625</v>
      </c>
      <c r="AJ171" s="59">
        <f t="shared" si="59"/>
        <v>1.1388738718499849</v>
      </c>
      <c r="AK171" s="59">
        <f t="shared" si="60"/>
        <v>1.0322362449378579</v>
      </c>
      <c r="AL171" s="59">
        <f t="shared" si="61"/>
        <v>1.0441591262623588</v>
      </c>
      <c r="AM171" s="59">
        <f t="shared" si="62"/>
        <v>1.0357456275879118</v>
      </c>
      <c r="AN171" s="59">
        <f t="shared" si="63"/>
        <v>1.0421052072249433</v>
      </c>
      <c r="AO171" s="59">
        <f t="shared" si="64"/>
        <v>1.0414315194071604</v>
      </c>
      <c r="AP171" s="59">
        <f t="shared" si="65"/>
        <v>4.0954908219773975E-2</v>
      </c>
      <c r="AQ171" s="59">
        <f t="shared" si="66"/>
        <v>5.7233733387503524E-2</v>
      </c>
      <c r="AR171" s="59">
        <f t="shared" si="67"/>
        <v>1.8116441315716332E-2</v>
      </c>
      <c r="AS171" s="59">
        <f t="shared" si="68"/>
        <v>1.1587467574385371E-2</v>
      </c>
      <c r="AT171" s="59">
        <f t="shared" si="69"/>
        <v>3.1683399895916779E-2</v>
      </c>
      <c r="AU171" s="59">
        <f t="shared" si="70"/>
        <v>3.2631755313751447E-2</v>
      </c>
      <c r="AV171" s="59" t="e">
        <f t="shared" si="71"/>
        <v>#VALUE!</v>
      </c>
      <c r="AX171" s="60">
        <f t="shared" si="72"/>
        <v>693213</v>
      </c>
      <c r="AY171" s="60">
        <f t="shared" si="73"/>
        <v>689957</v>
      </c>
      <c r="AZ171" s="60">
        <f t="shared" si="74"/>
        <v>687456</v>
      </c>
      <c r="BA171" s="60">
        <f t="shared" si="75"/>
        <v>698791</v>
      </c>
      <c r="BB171" s="60">
        <f t="shared" si="76"/>
        <v>728145</v>
      </c>
      <c r="BC171" s="60">
        <f t="shared" si="77"/>
        <v>752781</v>
      </c>
      <c r="BD171" s="60">
        <f t="shared" si="78"/>
        <v>782134</v>
      </c>
      <c r="BE171" s="60">
        <f t="shared" si="79"/>
        <v>802297</v>
      </c>
      <c r="BF171" s="60">
        <f t="shared" si="80"/>
        <v>819639</v>
      </c>
      <c r="BG171" s="60">
        <f t="shared" si="81"/>
        <v>856294</v>
      </c>
      <c r="BH171" s="60">
        <f t="shared" si="82"/>
        <v>839614</v>
      </c>
      <c r="BI171" s="60">
        <f t="shared" si="83"/>
        <v>855085</v>
      </c>
      <c r="BJ171" s="60">
        <f t="shared" si="84"/>
        <v>847518</v>
      </c>
      <c r="BK171" s="60" t="str">
        <f t="shared" si="85"/>
        <v>NA</v>
      </c>
    </row>
    <row r="172" spans="1:63">
      <c r="A172" s="56" t="s">
        <v>271</v>
      </c>
      <c r="B172" s="56">
        <v>4062700</v>
      </c>
      <c r="C172" s="56" t="s">
        <v>432</v>
      </c>
      <c r="D172" s="56" t="s">
        <v>433</v>
      </c>
      <c r="E172" s="56" t="s">
        <v>246</v>
      </c>
      <c r="F172" s="58" t="s">
        <v>434</v>
      </c>
      <c r="G172" s="58">
        <v>0</v>
      </c>
      <c r="H172" s="58">
        <v>0</v>
      </c>
      <c r="I172" s="58">
        <v>0</v>
      </c>
      <c r="J172" s="58">
        <v>0</v>
      </c>
      <c r="K172" s="58">
        <v>0</v>
      </c>
      <c r="L172" s="58">
        <v>0</v>
      </c>
      <c r="M172" s="58">
        <v>83573</v>
      </c>
      <c r="N172" s="58">
        <v>82933</v>
      </c>
      <c r="O172" s="58">
        <v>79936</v>
      </c>
      <c r="P172" s="58" t="s">
        <v>434</v>
      </c>
      <c r="Q172" s="58" t="s">
        <v>434</v>
      </c>
      <c r="R172" s="58" t="s">
        <v>434</v>
      </c>
      <c r="S172" s="58" t="s">
        <v>434</v>
      </c>
      <c r="T172" s="58" t="s">
        <v>434</v>
      </c>
      <c r="U172" s="58">
        <v>73074</v>
      </c>
      <c r="V172" s="58">
        <v>72046</v>
      </c>
      <c r="W172" s="58">
        <v>72046</v>
      </c>
      <c r="X172" s="58">
        <v>77898</v>
      </c>
      <c r="Y172" s="58">
        <v>72411</v>
      </c>
      <c r="Z172" s="58">
        <v>69080</v>
      </c>
      <c r="AA172" s="58">
        <v>81307</v>
      </c>
      <c r="AB172" s="58">
        <v>77142</v>
      </c>
      <c r="AC172" s="58" t="s">
        <v>434</v>
      </c>
      <c r="AD172" s="58" t="s">
        <v>434</v>
      </c>
      <c r="AE172" s="58" t="s">
        <v>434</v>
      </c>
      <c r="AF172" s="58" t="s">
        <v>434</v>
      </c>
      <c r="AG172" s="58" t="s">
        <v>434</v>
      </c>
      <c r="AH172" s="58" t="s">
        <v>436</v>
      </c>
      <c r="AI172" s="59" t="e">
        <f t="shared" si="58"/>
        <v>#VALUE!</v>
      </c>
      <c r="AJ172" s="59" t="e">
        <f t="shared" si="59"/>
        <v>#VALUE!</v>
      </c>
      <c r="AK172" s="59" t="e">
        <f t="shared" si="60"/>
        <v>#VALUE!</v>
      </c>
      <c r="AL172" s="59" t="e">
        <f t="shared" si="61"/>
        <v>#VALUE!</v>
      </c>
      <c r="AM172" s="59" t="e">
        <f t="shared" si="62"/>
        <v>#VALUE!</v>
      </c>
      <c r="AN172" s="59">
        <f t="shared" si="63"/>
        <v>1.0750693526224366</v>
      </c>
      <c r="AO172" s="59">
        <f t="shared" si="64"/>
        <v>1.0278696791174191</v>
      </c>
      <c r="AP172" s="59">
        <f t="shared" si="65"/>
        <v>0</v>
      </c>
      <c r="AQ172" s="59">
        <f t="shared" si="66"/>
        <v>0</v>
      </c>
      <c r="AR172" s="59">
        <f t="shared" si="67"/>
        <v>0</v>
      </c>
      <c r="AS172" s="59">
        <f t="shared" si="68"/>
        <v>0</v>
      </c>
      <c r="AT172" s="59">
        <f t="shared" si="69"/>
        <v>0</v>
      </c>
      <c r="AU172" s="59">
        <f t="shared" si="70"/>
        <v>0</v>
      </c>
      <c r="AV172" s="59" t="e">
        <f t="shared" si="71"/>
        <v>#VALUE!</v>
      </c>
      <c r="AX172" s="60" t="str">
        <f t="shared" si="72"/>
        <v>NA</v>
      </c>
      <c r="AY172" s="60" t="str">
        <f t="shared" si="73"/>
        <v>NA</v>
      </c>
      <c r="AZ172" s="60" t="str">
        <f t="shared" si="74"/>
        <v>NA</v>
      </c>
      <c r="BA172" s="60" t="str">
        <f t="shared" si="75"/>
        <v>NA</v>
      </c>
      <c r="BB172" s="60" t="str">
        <f t="shared" si="76"/>
        <v>NA</v>
      </c>
      <c r="BC172" s="60">
        <f t="shared" si="77"/>
        <v>77142</v>
      </c>
      <c r="BD172" s="60">
        <f t="shared" si="78"/>
        <v>81307</v>
      </c>
      <c r="BE172" s="60">
        <f t="shared" si="79"/>
        <v>69080</v>
      </c>
      <c r="BF172" s="60">
        <f t="shared" si="80"/>
        <v>72411</v>
      </c>
      <c r="BG172" s="60">
        <f t="shared" si="81"/>
        <v>77898</v>
      </c>
      <c r="BH172" s="60">
        <f t="shared" si="82"/>
        <v>72046</v>
      </c>
      <c r="BI172" s="60">
        <f t="shared" si="83"/>
        <v>72046</v>
      </c>
      <c r="BJ172" s="60">
        <f t="shared" si="84"/>
        <v>73074</v>
      </c>
      <c r="BK172" s="60" t="str">
        <f t="shared" si="85"/>
        <v>NA</v>
      </c>
    </row>
    <row r="173" spans="1:63">
      <c r="A173" s="56" t="s">
        <v>558</v>
      </c>
      <c r="B173" s="56">
        <v>4062717</v>
      </c>
      <c r="C173" s="56" t="s">
        <v>432</v>
      </c>
      <c r="D173" s="56" t="s">
        <v>433</v>
      </c>
      <c r="E173" s="56" t="s">
        <v>327</v>
      </c>
      <c r="F173" s="58" t="s">
        <v>434</v>
      </c>
      <c r="G173" s="58" t="s">
        <v>434</v>
      </c>
      <c r="H173" s="58">
        <v>0</v>
      </c>
      <c r="I173" s="58">
        <v>0</v>
      </c>
      <c r="J173" s="58">
        <v>0</v>
      </c>
      <c r="K173" s="58">
        <v>0</v>
      </c>
      <c r="L173" s="58">
        <v>0</v>
      </c>
      <c r="M173" s="58">
        <v>5311</v>
      </c>
      <c r="N173" s="58">
        <v>5187</v>
      </c>
      <c r="O173" s="58">
        <v>5247</v>
      </c>
      <c r="P173" s="58" t="s">
        <v>434</v>
      </c>
      <c r="Q173" s="58" t="s">
        <v>434</v>
      </c>
      <c r="R173" s="58" t="s">
        <v>434</v>
      </c>
      <c r="S173" s="58" t="s">
        <v>434</v>
      </c>
      <c r="T173" s="58" t="s">
        <v>434</v>
      </c>
      <c r="U173" s="58">
        <v>6216</v>
      </c>
      <c r="V173" s="58">
        <v>5986</v>
      </c>
      <c r="W173" s="58">
        <v>7290</v>
      </c>
      <c r="X173" s="58">
        <v>7259</v>
      </c>
      <c r="Y173" s="58">
        <v>6145</v>
      </c>
      <c r="Z173" s="58">
        <v>5237</v>
      </c>
      <c r="AA173" s="58">
        <v>5311</v>
      </c>
      <c r="AB173" s="58">
        <v>5187</v>
      </c>
      <c r="AC173" s="58" t="s">
        <v>434</v>
      </c>
      <c r="AD173" s="58" t="s">
        <v>434</v>
      </c>
      <c r="AE173" s="58" t="s">
        <v>434</v>
      </c>
      <c r="AF173" s="58" t="s">
        <v>434</v>
      </c>
      <c r="AG173" s="58" t="s">
        <v>434</v>
      </c>
      <c r="AH173" s="58" t="s">
        <v>436</v>
      </c>
      <c r="AI173" s="59" t="e">
        <f t="shared" si="58"/>
        <v>#VALUE!</v>
      </c>
      <c r="AJ173" s="59" t="e">
        <f t="shared" si="59"/>
        <v>#VALUE!</v>
      </c>
      <c r="AK173" s="59" t="e">
        <f t="shared" si="60"/>
        <v>#VALUE!</v>
      </c>
      <c r="AL173" s="59" t="e">
        <f t="shared" si="61"/>
        <v>#VALUE!</v>
      </c>
      <c r="AM173" s="59" t="e">
        <f t="shared" si="62"/>
        <v>#VALUE!</v>
      </c>
      <c r="AN173" s="59">
        <f t="shared" si="63"/>
        <v>1</v>
      </c>
      <c r="AO173" s="59">
        <f t="shared" si="64"/>
        <v>1</v>
      </c>
      <c r="AP173" s="59">
        <f t="shared" si="65"/>
        <v>0</v>
      </c>
      <c r="AQ173" s="59">
        <f t="shared" si="66"/>
        <v>0</v>
      </c>
      <c r="AR173" s="59">
        <f t="shared" si="67"/>
        <v>0</v>
      </c>
      <c r="AS173" s="59">
        <f t="shared" si="68"/>
        <v>0</v>
      </c>
      <c r="AT173" s="59">
        <f t="shared" si="69"/>
        <v>0</v>
      </c>
      <c r="AU173" s="59" t="e">
        <f t="shared" si="70"/>
        <v>#VALUE!</v>
      </c>
      <c r="AV173" s="59" t="e">
        <f t="shared" si="71"/>
        <v>#VALUE!</v>
      </c>
      <c r="AX173" s="60" t="str">
        <f t="shared" si="72"/>
        <v>NA</v>
      </c>
      <c r="AY173" s="60" t="str">
        <f t="shared" si="73"/>
        <v>NA</v>
      </c>
      <c r="AZ173" s="60" t="str">
        <f t="shared" si="74"/>
        <v>NA</v>
      </c>
      <c r="BA173" s="60" t="str">
        <f t="shared" si="75"/>
        <v>NA</v>
      </c>
      <c r="BB173" s="60" t="str">
        <f t="shared" si="76"/>
        <v>NA</v>
      </c>
      <c r="BC173" s="60">
        <f t="shared" si="77"/>
        <v>5187</v>
      </c>
      <c r="BD173" s="60">
        <f t="shared" si="78"/>
        <v>5311</v>
      </c>
      <c r="BE173" s="60">
        <f t="shared" si="79"/>
        <v>5237</v>
      </c>
      <c r="BF173" s="60">
        <f t="shared" si="80"/>
        <v>6145</v>
      </c>
      <c r="BG173" s="60">
        <f t="shared" si="81"/>
        <v>7259</v>
      </c>
      <c r="BH173" s="60">
        <f t="shared" si="82"/>
        <v>7290</v>
      </c>
      <c r="BI173" s="60">
        <f t="shared" si="83"/>
        <v>5986</v>
      </c>
      <c r="BJ173" s="60">
        <f t="shared" si="84"/>
        <v>6216</v>
      </c>
      <c r="BK173" s="60" t="str">
        <f t="shared" si="85"/>
        <v>NA</v>
      </c>
    </row>
    <row r="174" spans="1:63" hidden="1">
      <c r="A174" s="56" t="s">
        <v>559</v>
      </c>
      <c r="B174" s="56">
        <v>4062742</v>
      </c>
      <c r="C174" s="56" t="s">
        <v>432</v>
      </c>
      <c r="D174" s="56" t="s">
        <v>433</v>
      </c>
      <c r="E174" s="56" t="s">
        <v>444</v>
      </c>
      <c r="F174" s="58" t="s">
        <v>434</v>
      </c>
      <c r="G174" s="58" t="s">
        <v>434</v>
      </c>
      <c r="H174" s="58">
        <v>4262</v>
      </c>
      <c r="I174" s="58">
        <v>3063</v>
      </c>
      <c r="J174" s="58">
        <v>1086</v>
      </c>
      <c r="K174" s="58">
        <v>3242</v>
      </c>
      <c r="L174" s="58">
        <v>2354</v>
      </c>
      <c r="M174" s="58">
        <v>25417</v>
      </c>
      <c r="N174" s="58">
        <v>23210</v>
      </c>
      <c r="O174" s="58">
        <v>22318</v>
      </c>
      <c r="P174" s="58" t="s">
        <v>434</v>
      </c>
      <c r="Q174" s="58" t="s">
        <v>434</v>
      </c>
      <c r="R174" s="58" t="s">
        <v>434</v>
      </c>
      <c r="S174" s="58" t="s">
        <v>434</v>
      </c>
      <c r="T174" s="58" t="s">
        <v>434</v>
      </c>
      <c r="U174" s="58">
        <v>27027</v>
      </c>
      <c r="V174" s="58">
        <v>27028</v>
      </c>
      <c r="W174" s="58">
        <v>29127</v>
      </c>
      <c r="X174" s="58">
        <v>29200</v>
      </c>
      <c r="Y174" s="58">
        <v>26001</v>
      </c>
      <c r="Z174" s="58">
        <v>24258</v>
      </c>
      <c r="AA174" s="58">
        <v>20955</v>
      </c>
      <c r="AB174" s="58">
        <v>20761</v>
      </c>
      <c r="AC174" s="58" t="s">
        <v>434</v>
      </c>
      <c r="AD174" s="58" t="s">
        <v>434</v>
      </c>
      <c r="AE174" s="58" t="s">
        <v>434</v>
      </c>
      <c r="AF174" s="58" t="s">
        <v>434</v>
      </c>
      <c r="AG174" s="58" t="s">
        <v>434</v>
      </c>
      <c r="AH174" s="58"/>
      <c r="AI174" s="59" t="e">
        <f t="shared" si="58"/>
        <v>#VALUE!</v>
      </c>
      <c r="AJ174" s="59" t="e">
        <f t="shared" si="59"/>
        <v>#VALUE!</v>
      </c>
      <c r="AK174" s="59" t="e">
        <f t="shared" si="60"/>
        <v>#VALUE!</v>
      </c>
      <c r="AL174" s="59" t="e">
        <f t="shared" si="61"/>
        <v>#VALUE!</v>
      </c>
      <c r="AM174" s="59" t="e">
        <f t="shared" si="62"/>
        <v>#VALUE!</v>
      </c>
      <c r="AN174" s="59">
        <f t="shared" si="63"/>
        <v>1.1179615625451569</v>
      </c>
      <c r="AO174" s="59">
        <f t="shared" si="64"/>
        <v>1.2129324743497971</v>
      </c>
      <c r="AP174" s="59">
        <f t="shared" si="65"/>
        <v>9.7040151702531122E-2</v>
      </c>
      <c r="AQ174" s="59">
        <f t="shared" si="66"/>
        <v>0.12468751201876851</v>
      </c>
      <c r="AR174" s="59">
        <f t="shared" si="67"/>
        <v>3.7191780821917805E-2</v>
      </c>
      <c r="AS174" s="59">
        <f t="shared" si="68"/>
        <v>0.10516016067566175</v>
      </c>
      <c r="AT174" s="59">
        <f t="shared" si="69"/>
        <v>0.15768832322036408</v>
      </c>
      <c r="AU174" s="59" t="e">
        <f t="shared" si="70"/>
        <v>#VALUE!</v>
      </c>
      <c r="AV174" s="59" t="e">
        <f t="shared" si="71"/>
        <v>#VALUE!</v>
      </c>
      <c r="AX174" s="60" t="str">
        <f t="shared" si="72"/>
        <v>NA</v>
      </c>
      <c r="AY174" s="60" t="str">
        <f t="shared" si="73"/>
        <v>NA</v>
      </c>
      <c r="AZ174" s="60" t="str">
        <f t="shared" si="74"/>
        <v>NA</v>
      </c>
      <c r="BA174" s="60" t="str">
        <f t="shared" si="75"/>
        <v>NA</v>
      </c>
      <c r="BB174" s="60" t="str">
        <f t="shared" si="76"/>
        <v>NA</v>
      </c>
      <c r="BC174" s="60">
        <f t="shared" si="77"/>
        <v>20761</v>
      </c>
      <c r="BD174" s="60">
        <f t="shared" si="78"/>
        <v>20955</v>
      </c>
      <c r="BE174" s="60">
        <f t="shared" si="79"/>
        <v>24258</v>
      </c>
      <c r="BF174" s="60">
        <f t="shared" si="80"/>
        <v>26001</v>
      </c>
      <c r="BG174" s="60">
        <f t="shared" si="81"/>
        <v>29200</v>
      </c>
      <c r="BH174" s="60">
        <f t="shared" si="82"/>
        <v>29127</v>
      </c>
      <c r="BI174" s="60">
        <f t="shared" si="83"/>
        <v>27028</v>
      </c>
      <c r="BJ174" s="60">
        <f t="shared" si="84"/>
        <v>27027</v>
      </c>
      <c r="BK174" s="60" t="str">
        <f t="shared" si="85"/>
        <v>NA</v>
      </c>
    </row>
    <row r="175" spans="1:63">
      <c r="A175" s="56" t="s">
        <v>560</v>
      </c>
      <c r="B175" s="56">
        <v>4062745</v>
      </c>
      <c r="C175" s="56" t="s">
        <v>432</v>
      </c>
      <c r="D175" s="56" t="s">
        <v>433</v>
      </c>
      <c r="E175" s="56" t="s">
        <v>292</v>
      </c>
      <c r="F175" s="58" t="s">
        <v>434</v>
      </c>
      <c r="G175" s="58">
        <v>11246</v>
      </c>
      <c r="H175" s="58">
        <v>14566</v>
      </c>
      <c r="I175" s="58">
        <v>10980</v>
      </c>
      <c r="J175" s="58">
        <v>13351</v>
      </c>
      <c r="K175" s="58">
        <v>13332</v>
      </c>
      <c r="L175" s="58">
        <v>13374</v>
      </c>
      <c r="M175" s="58">
        <v>336021</v>
      </c>
      <c r="N175" s="58">
        <v>333632</v>
      </c>
      <c r="O175" s="58">
        <v>389688</v>
      </c>
      <c r="P175" s="58" t="s">
        <v>434</v>
      </c>
      <c r="Q175" s="58" t="s">
        <v>434</v>
      </c>
      <c r="R175" s="58" t="s">
        <v>434</v>
      </c>
      <c r="S175" s="58" t="s">
        <v>434</v>
      </c>
      <c r="T175" s="58" t="s">
        <v>434</v>
      </c>
      <c r="U175" s="58">
        <v>312073</v>
      </c>
      <c r="V175" s="58">
        <v>315984</v>
      </c>
      <c r="W175" s="58">
        <v>310223</v>
      </c>
      <c r="X175" s="58">
        <v>322922</v>
      </c>
      <c r="Y175" s="58">
        <v>335245</v>
      </c>
      <c r="Z175" s="58">
        <v>326776</v>
      </c>
      <c r="AA175" s="58">
        <v>327033</v>
      </c>
      <c r="AB175" s="58">
        <v>322085</v>
      </c>
      <c r="AC175" s="58" t="s">
        <v>434</v>
      </c>
      <c r="AD175" s="58" t="s">
        <v>434</v>
      </c>
      <c r="AE175" s="58" t="s">
        <v>434</v>
      </c>
      <c r="AF175" s="58" t="s">
        <v>434</v>
      </c>
      <c r="AG175" s="58" t="s">
        <v>434</v>
      </c>
      <c r="AH175" s="58" t="s">
        <v>436</v>
      </c>
      <c r="AI175" s="59" t="e">
        <f t="shared" si="58"/>
        <v>#VALUE!</v>
      </c>
      <c r="AJ175" s="59" t="e">
        <f t="shared" si="59"/>
        <v>#VALUE!</v>
      </c>
      <c r="AK175" s="59" t="e">
        <f t="shared" si="60"/>
        <v>#VALUE!</v>
      </c>
      <c r="AL175" s="59" t="e">
        <f t="shared" si="61"/>
        <v>#VALUE!</v>
      </c>
      <c r="AM175" s="59" t="e">
        <f t="shared" si="62"/>
        <v>#VALUE!</v>
      </c>
      <c r="AN175" s="59">
        <f t="shared" si="63"/>
        <v>1.0358507847307388</v>
      </c>
      <c r="AO175" s="59">
        <f t="shared" si="64"/>
        <v>1.0274834649714248</v>
      </c>
      <c r="AP175" s="59">
        <f t="shared" si="65"/>
        <v>4.0927118270619629E-2</v>
      </c>
      <c r="AQ175" s="59">
        <f t="shared" si="66"/>
        <v>3.9767930916195619E-2</v>
      </c>
      <c r="AR175" s="59">
        <f t="shared" si="67"/>
        <v>4.1344349409454917E-2</v>
      </c>
      <c r="AS175" s="59">
        <f t="shared" si="68"/>
        <v>3.5393894069749826E-2</v>
      </c>
      <c r="AT175" s="59">
        <f t="shared" si="69"/>
        <v>4.6097270747885971E-2</v>
      </c>
      <c r="AU175" s="59">
        <f t="shared" si="70"/>
        <v>3.6036440191878183E-2</v>
      </c>
      <c r="AV175" s="59" t="e">
        <f t="shared" si="71"/>
        <v>#VALUE!</v>
      </c>
      <c r="AX175" s="60" t="str">
        <f t="shared" si="72"/>
        <v>NA</v>
      </c>
      <c r="AY175" s="60" t="str">
        <f t="shared" si="73"/>
        <v>NA</v>
      </c>
      <c r="AZ175" s="60" t="str">
        <f t="shared" si="74"/>
        <v>NA</v>
      </c>
      <c r="BA175" s="60" t="str">
        <f t="shared" si="75"/>
        <v>NA</v>
      </c>
      <c r="BB175" s="60" t="str">
        <f t="shared" si="76"/>
        <v>NA</v>
      </c>
      <c r="BC175" s="60">
        <f t="shared" si="77"/>
        <v>322085</v>
      </c>
      <c r="BD175" s="60">
        <f t="shared" si="78"/>
        <v>327033</v>
      </c>
      <c r="BE175" s="60">
        <f t="shared" si="79"/>
        <v>326776</v>
      </c>
      <c r="BF175" s="60">
        <f t="shared" si="80"/>
        <v>335245</v>
      </c>
      <c r="BG175" s="60">
        <f t="shared" si="81"/>
        <v>322922</v>
      </c>
      <c r="BH175" s="60">
        <f t="shared" si="82"/>
        <v>310223</v>
      </c>
      <c r="BI175" s="60">
        <f t="shared" si="83"/>
        <v>315984</v>
      </c>
      <c r="BJ175" s="60">
        <f t="shared" si="84"/>
        <v>312073</v>
      </c>
      <c r="BK175" s="60" t="str">
        <f t="shared" si="85"/>
        <v>NA</v>
      </c>
    </row>
    <row r="176" spans="1:63">
      <c r="A176" s="56" t="s">
        <v>561</v>
      </c>
      <c r="B176" s="56">
        <v>4062752</v>
      </c>
      <c r="C176" s="56" t="s">
        <v>432</v>
      </c>
      <c r="D176" s="56" t="s">
        <v>433</v>
      </c>
      <c r="E176" s="56" t="s">
        <v>246</v>
      </c>
      <c r="F176" s="58" t="s">
        <v>434</v>
      </c>
      <c r="G176" s="58">
        <v>4470</v>
      </c>
      <c r="H176" s="58">
        <v>6312</v>
      </c>
      <c r="I176" s="58">
        <v>3020</v>
      </c>
      <c r="J176" s="58">
        <v>6819</v>
      </c>
      <c r="K176" s="58">
        <v>6863</v>
      </c>
      <c r="L176" s="58">
        <v>7744</v>
      </c>
      <c r="M176" s="58">
        <v>192948</v>
      </c>
      <c r="N176" s="58">
        <v>226301</v>
      </c>
      <c r="O176" s="58">
        <v>229435</v>
      </c>
      <c r="P176" s="58" t="s">
        <v>434</v>
      </c>
      <c r="Q176" s="58" t="s">
        <v>434</v>
      </c>
      <c r="R176" s="58" t="s">
        <v>434</v>
      </c>
      <c r="S176" s="58" t="s">
        <v>434</v>
      </c>
      <c r="T176" s="58" t="s">
        <v>434</v>
      </c>
      <c r="U176" s="58">
        <v>277743</v>
      </c>
      <c r="V176" s="58">
        <v>276680</v>
      </c>
      <c r="W176" s="58">
        <v>272325</v>
      </c>
      <c r="X176" s="58">
        <v>235486</v>
      </c>
      <c r="Y176" s="58">
        <v>283994</v>
      </c>
      <c r="Z176" s="58">
        <v>261411</v>
      </c>
      <c r="AA176" s="58">
        <v>188478</v>
      </c>
      <c r="AB176" s="58">
        <v>219077</v>
      </c>
      <c r="AC176" s="58">
        <v>223896</v>
      </c>
      <c r="AD176" s="58" t="s">
        <v>434</v>
      </c>
      <c r="AE176" s="58" t="s">
        <v>434</v>
      </c>
      <c r="AF176" s="58" t="s">
        <v>434</v>
      </c>
      <c r="AG176" s="58" t="s">
        <v>434</v>
      </c>
      <c r="AH176" s="58" t="s">
        <v>436</v>
      </c>
      <c r="AI176" s="59" t="e">
        <f t="shared" si="58"/>
        <v>#VALUE!</v>
      </c>
      <c r="AJ176" s="59" t="e">
        <f t="shared" si="59"/>
        <v>#VALUE!</v>
      </c>
      <c r="AK176" s="59" t="e">
        <f t="shared" si="60"/>
        <v>#VALUE!</v>
      </c>
      <c r="AL176" s="59" t="e">
        <f t="shared" si="61"/>
        <v>#VALUE!</v>
      </c>
      <c r="AM176" s="59">
        <f t="shared" si="62"/>
        <v>1.0247391646121413</v>
      </c>
      <c r="AN176" s="59">
        <f t="shared" si="63"/>
        <v>1.0329747075229256</v>
      </c>
      <c r="AO176" s="59">
        <f t="shared" si="64"/>
        <v>1.0237162958011015</v>
      </c>
      <c r="AP176" s="59">
        <f t="shared" si="65"/>
        <v>2.9623849034661892E-2</v>
      </c>
      <c r="AQ176" s="59">
        <f t="shared" si="66"/>
        <v>2.4166003507116347E-2</v>
      </c>
      <c r="AR176" s="59">
        <f t="shared" si="67"/>
        <v>2.8957135456035604E-2</v>
      </c>
      <c r="AS176" s="59">
        <f t="shared" si="68"/>
        <v>1.108969062700817E-2</v>
      </c>
      <c r="AT176" s="59">
        <f t="shared" si="69"/>
        <v>2.2813358392366635E-2</v>
      </c>
      <c r="AU176" s="59">
        <f t="shared" si="70"/>
        <v>1.6094014970674329E-2</v>
      </c>
      <c r="AV176" s="59" t="e">
        <f t="shared" si="71"/>
        <v>#VALUE!</v>
      </c>
      <c r="AX176" s="60" t="str">
        <f t="shared" si="72"/>
        <v>NA</v>
      </c>
      <c r="AY176" s="60" t="str">
        <f t="shared" si="73"/>
        <v>NA</v>
      </c>
      <c r="AZ176" s="60" t="str">
        <f t="shared" si="74"/>
        <v>NA</v>
      </c>
      <c r="BA176" s="60" t="str">
        <f t="shared" si="75"/>
        <v>NA</v>
      </c>
      <c r="BB176" s="60">
        <f t="shared" si="76"/>
        <v>223896</v>
      </c>
      <c r="BC176" s="60">
        <f t="shared" si="77"/>
        <v>219077</v>
      </c>
      <c r="BD176" s="60">
        <f t="shared" si="78"/>
        <v>188478</v>
      </c>
      <c r="BE176" s="60">
        <f t="shared" si="79"/>
        <v>261411</v>
      </c>
      <c r="BF176" s="60">
        <f t="shared" si="80"/>
        <v>283994</v>
      </c>
      <c r="BG176" s="60">
        <f t="shared" si="81"/>
        <v>235486</v>
      </c>
      <c r="BH176" s="60">
        <f t="shared" si="82"/>
        <v>272325</v>
      </c>
      <c r="BI176" s="60">
        <f t="shared" si="83"/>
        <v>276680</v>
      </c>
      <c r="BJ176" s="60">
        <f t="shared" si="84"/>
        <v>277743</v>
      </c>
      <c r="BK176" s="60" t="str">
        <f t="shared" si="85"/>
        <v>NA</v>
      </c>
    </row>
    <row r="177" spans="1:63" hidden="1">
      <c r="A177" s="56" t="s">
        <v>562</v>
      </c>
      <c r="B177" s="56">
        <v>4059233</v>
      </c>
      <c r="C177" s="56" t="s">
        <v>432</v>
      </c>
      <c r="D177" s="56" t="s">
        <v>433</v>
      </c>
      <c r="E177" s="56" t="s">
        <v>444</v>
      </c>
      <c r="F177" s="58" t="s">
        <v>434</v>
      </c>
      <c r="G177" s="58" t="s">
        <v>434</v>
      </c>
      <c r="H177" s="58">
        <v>2456</v>
      </c>
      <c r="I177" s="58">
        <v>2267</v>
      </c>
      <c r="J177" s="58">
        <v>3694</v>
      </c>
      <c r="K177" s="58">
        <v>353</v>
      </c>
      <c r="L177" s="58">
        <v>4522</v>
      </c>
      <c r="M177" s="58">
        <v>34995</v>
      </c>
      <c r="N177" s="58">
        <v>30602</v>
      </c>
      <c r="O177" s="58">
        <v>29291</v>
      </c>
      <c r="P177" s="58" t="s">
        <v>434</v>
      </c>
      <c r="Q177" s="58" t="s">
        <v>434</v>
      </c>
      <c r="R177" s="58" t="s">
        <v>434</v>
      </c>
      <c r="S177" s="58" t="s">
        <v>434</v>
      </c>
      <c r="T177" s="58" t="s">
        <v>434</v>
      </c>
      <c r="U177" s="58">
        <v>35800</v>
      </c>
      <c r="V177" s="58">
        <v>34085</v>
      </c>
      <c r="W177" s="58">
        <v>35231</v>
      </c>
      <c r="X177" s="58">
        <v>37287</v>
      </c>
      <c r="Y177" s="58">
        <v>38531</v>
      </c>
      <c r="Z177" s="58">
        <v>33968</v>
      </c>
      <c r="AA177" s="58">
        <v>32983</v>
      </c>
      <c r="AB177" s="58">
        <v>28687</v>
      </c>
      <c r="AC177" s="58" t="s">
        <v>434</v>
      </c>
      <c r="AD177" s="58" t="s">
        <v>434</v>
      </c>
      <c r="AE177" s="58" t="s">
        <v>434</v>
      </c>
      <c r="AF177" s="58" t="s">
        <v>434</v>
      </c>
      <c r="AG177" s="58" t="s">
        <v>434</v>
      </c>
      <c r="AH177" s="58"/>
      <c r="AI177" s="59" t="e">
        <f t="shared" si="58"/>
        <v>#VALUE!</v>
      </c>
      <c r="AJ177" s="59" t="e">
        <f t="shared" si="59"/>
        <v>#VALUE!</v>
      </c>
      <c r="AK177" s="59" t="e">
        <f t="shared" si="60"/>
        <v>#VALUE!</v>
      </c>
      <c r="AL177" s="59" t="e">
        <f t="shared" si="61"/>
        <v>#VALUE!</v>
      </c>
      <c r="AM177" s="59" t="e">
        <f t="shared" si="62"/>
        <v>#VALUE!</v>
      </c>
      <c r="AN177" s="59">
        <f t="shared" si="63"/>
        <v>1.0667549761215882</v>
      </c>
      <c r="AO177" s="59">
        <f t="shared" si="64"/>
        <v>1.061001121790013</v>
      </c>
      <c r="AP177" s="59">
        <f t="shared" si="65"/>
        <v>0.13312529439472445</v>
      </c>
      <c r="AQ177" s="59">
        <f t="shared" si="66"/>
        <v>9.1614544133295263E-3</v>
      </c>
      <c r="AR177" s="59">
        <f t="shared" si="67"/>
        <v>9.9069380749322825E-2</v>
      </c>
      <c r="AS177" s="59">
        <f t="shared" si="68"/>
        <v>6.4346740086855328E-2</v>
      </c>
      <c r="AT177" s="59">
        <f t="shared" si="69"/>
        <v>7.2055156227079364E-2</v>
      </c>
      <c r="AU177" s="59" t="e">
        <f t="shared" si="70"/>
        <v>#VALUE!</v>
      </c>
      <c r="AV177" s="59" t="e">
        <f t="shared" si="71"/>
        <v>#VALUE!</v>
      </c>
      <c r="AX177" s="60" t="str">
        <f t="shared" si="72"/>
        <v>NA</v>
      </c>
      <c r="AY177" s="60" t="str">
        <f t="shared" si="73"/>
        <v>NA</v>
      </c>
      <c r="AZ177" s="60" t="str">
        <f t="shared" si="74"/>
        <v>NA</v>
      </c>
      <c r="BA177" s="60" t="str">
        <f t="shared" si="75"/>
        <v>NA</v>
      </c>
      <c r="BB177" s="60" t="str">
        <f t="shared" si="76"/>
        <v>NA</v>
      </c>
      <c r="BC177" s="60">
        <f t="shared" si="77"/>
        <v>28687</v>
      </c>
      <c r="BD177" s="60">
        <f t="shared" si="78"/>
        <v>32983</v>
      </c>
      <c r="BE177" s="60">
        <f t="shared" si="79"/>
        <v>33968</v>
      </c>
      <c r="BF177" s="60">
        <f t="shared" si="80"/>
        <v>38531</v>
      </c>
      <c r="BG177" s="60">
        <f t="shared" si="81"/>
        <v>37287</v>
      </c>
      <c r="BH177" s="60">
        <f t="shared" si="82"/>
        <v>35231</v>
      </c>
      <c r="BI177" s="60">
        <f t="shared" si="83"/>
        <v>34085</v>
      </c>
      <c r="BJ177" s="60">
        <f t="shared" si="84"/>
        <v>35800</v>
      </c>
      <c r="BK177" s="60" t="str">
        <f t="shared" si="85"/>
        <v>NA</v>
      </c>
    </row>
    <row r="178" spans="1:63">
      <c r="A178" s="56" t="s">
        <v>181</v>
      </c>
      <c r="B178" s="56">
        <v>4062843</v>
      </c>
      <c r="C178" s="56" t="s">
        <v>432</v>
      </c>
      <c r="D178" s="56" t="s">
        <v>433</v>
      </c>
      <c r="E178" s="56" t="s">
        <v>327</v>
      </c>
      <c r="F178" s="58" t="s">
        <v>434</v>
      </c>
      <c r="G178" s="58">
        <v>584310</v>
      </c>
      <c r="H178" s="58">
        <v>570008</v>
      </c>
      <c r="I178" s="58">
        <v>495293</v>
      </c>
      <c r="J178" s="58">
        <v>455315</v>
      </c>
      <c r="K178" s="58">
        <v>633824</v>
      </c>
      <c r="L178" s="58">
        <v>629758</v>
      </c>
      <c r="M178" s="58">
        <v>15148219</v>
      </c>
      <c r="N178" s="58">
        <v>13228350</v>
      </c>
      <c r="O178" s="58">
        <v>15323602</v>
      </c>
      <c r="P178" s="58">
        <v>15258276</v>
      </c>
      <c r="Q178" s="58">
        <v>15159856</v>
      </c>
      <c r="R178" s="58">
        <v>10617126</v>
      </c>
      <c r="S178" s="58">
        <v>10061503</v>
      </c>
      <c r="T178" s="58" t="s">
        <v>434</v>
      </c>
      <c r="U178" s="58">
        <v>9466642</v>
      </c>
      <c r="V178" s="58">
        <v>9600232</v>
      </c>
      <c r="W178" s="58">
        <v>9384736</v>
      </c>
      <c r="X178" s="58">
        <v>9693426</v>
      </c>
      <c r="Y178" s="58">
        <v>9708457</v>
      </c>
      <c r="Z178" s="58">
        <v>9599911</v>
      </c>
      <c r="AA178" s="58">
        <v>9454505</v>
      </c>
      <c r="AB178" s="58">
        <v>9161466</v>
      </c>
      <c r="AC178" s="58">
        <v>9020525</v>
      </c>
      <c r="AD178" s="58">
        <v>8905944</v>
      </c>
      <c r="AE178" s="58">
        <v>8923130</v>
      </c>
      <c r="AF178" s="58">
        <v>8990171</v>
      </c>
      <c r="AG178" s="58">
        <v>9556892</v>
      </c>
      <c r="AH178" s="58" t="s">
        <v>436</v>
      </c>
      <c r="AI178" s="59">
        <f t="shared" si="58"/>
        <v>1.0528007431704784</v>
      </c>
      <c r="AJ178" s="59">
        <f t="shared" si="59"/>
        <v>1.1809704175816012</v>
      </c>
      <c r="AK178" s="59">
        <f t="shared" si="60"/>
        <v>1.6989392735508728</v>
      </c>
      <c r="AL178" s="59">
        <f t="shared" si="61"/>
        <v>1.7132688011512311</v>
      </c>
      <c r="AM178" s="59">
        <f t="shared" si="62"/>
        <v>1.6987483544472191</v>
      </c>
      <c r="AN178" s="59">
        <f t="shared" si="63"/>
        <v>1.4439119241396519</v>
      </c>
      <c r="AO178" s="59">
        <f t="shared" si="64"/>
        <v>1.6022223268166869</v>
      </c>
      <c r="AP178" s="59">
        <f t="shared" si="65"/>
        <v>6.5600399837040149E-2</v>
      </c>
      <c r="AQ178" s="59">
        <f t="shared" si="66"/>
        <v>6.52857606517699E-2</v>
      </c>
      <c r="AR178" s="59">
        <f t="shared" si="67"/>
        <v>4.6971524825175331E-2</v>
      </c>
      <c r="AS178" s="59">
        <f t="shared" si="68"/>
        <v>5.2776444643727854E-2</v>
      </c>
      <c r="AT178" s="59">
        <f t="shared" si="69"/>
        <v>5.9374398452037409E-2</v>
      </c>
      <c r="AU178" s="59">
        <f t="shared" si="70"/>
        <v>6.1723048151604336E-2</v>
      </c>
      <c r="AV178" s="59" t="e">
        <f t="shared" si="71"/>
        <v>#VALUE!</v>
      </c>
      <c r="AX178" s="60">
        <f t="shared" si="72"/>
        <v>9556892</v>
      </c>
      <c r="AY178" s="60">
        <f t="shared" si="73"/>
        <v>8990171</v>
      </c>
      <c r="AZ178" s="60">
        <f t="shared" si="74"/>
        <v>8923130</v>
      </c>
      <c r="BA178" s="60">
        <f t="shared" si="75"/>
        <v>8905944</v>
      </c>
      <c r="BB178" s="60">
        <f t="shared" si="76"/>
        <v>9020525</v>
      </c>
      <c r="BC178" s="60">
        <f t="shared" si="77"/>
        <v>9161466</v>
      </c>
      <c r="BD178" s="60">
        <f t="shared" si="78"/>
        <v>9454505</v>
      </c>
      <c r="BE178" s="60">
        <f t="shared" si="79"/>
        <v>9599911</v>
      </c>
      <c r="BF178" s="60">
        <f t="shared" si="80"/>
        <v>9708457</v>
      </c>
      <c r="BG178" s="60">
        <f t="shared" si="81"/>
        <v>9693426</v>
      </c>
      <c r="BH178" s="60">
        <f t="shared" si="82"/>
        <v>9384736</v>
      </c>
      <c r="BI178" s="60">
        <f t="shared" si="83"/>
        <v>9600232</v>
      </c>
      <c r="BJ178" s="60">
        <f t="shared" si="84"/>
        <v>9466642</v>
      </c>
      <c r="BK178" s="60" t="str">
        <f t="shared" si="85"/>
        <v>NA</v>
      </c>
    </row>
    <row r="179" spans="1:63" hidden="1">
      <c r="A179" s="56" t="s">
        <v>563</v>
      </c>
      <c r="B179" s="56">
        <v>4057098</v>
      </c>
      <c r="C179" s="56" t="s">
        <v>432</v>
      </c>
      <c r="D179" s="56" t="s">
        <v>433</v>
      </c>
      <c r="E179" s="56" t="s">
        <v>287</v>
      </c>
      <c r="F179" s="58">
        <v>287635</v>
      </c>
      <c r="G179" s="58">
        <v>149917</v>
      </c>
      <c r="H179" s="58">
        <v>235368</v>
      </c>
      <c r="I179" s="58">
        <v>265435</v>
      </c>
      <c r="J179" s="58">
        <v>451512</v>
      </c>
      <c r="K179" s="58">
        <v>157379</v>
      </c>
      <c r="L179" s="58">
        <v>601739</v>
      </c>
      <c r="M179" s="58">
        <v>9730737</v>
      </c>
      <c r="N179" s="58">
        <v>9940949</v>
      </c>
      <c r="O179" s="58">
        <v>10325326</v>
      </c>
      <c r="P179" s="58">
        <v>10818315</v>
      </c>
      <c r="Q179" s="58">
        <v>11902689</v>
      </c>
      <c r="R179" s="58">
        <v>13590516</v>
      </c>
      <c r="S179" s="58">
        <v>13118871</v>
      </c>
      <c r="T179" s="58" t="s">
        <v>434</v>
      </c>
      <c r="U179" s="58">
        <v>9168606</v>
      </c>
      <c r="V179" s="58">
        <v>8847190</v>
      </c>
      <c r="W179" s="58">
        <v>9243907</v>
      </c>
      <c r="X179" s="58">
        <v>9419300</v>
      </c>
      <c r="Y179" s="58">
        <v>9678231</v>
      </c>
      <c r="Z179" s="58">
        <v>9862668</v>
      </c>
      <c r="AA179" s="58">
        <v>9788827</v>
      </c>
      <c r="AB179" s="58">
        <v>9340122</v>
      </c>
      <c r="AC179" s="58">
        <v>9158159</v>
      </c>
      <c r="AD179" s="58">
        <v>8915338</v>
      </c>
      <c r="AE179" s="58">
        <v>8703901</v>
      </c>
      <c r="AF179" s="58">
        <v>8741134</v>
      </c>
      <c r="AG179" s="58">
        <v>8820665</v>
      </c>
      <c r="AH179" s="58"/>
      <c r="AI179" s="59">
        <f t="shared" si="58"/>
        <v>1.4872882033270733</v>
      </c>
      <c r="AJ179" s="59">
        <f t="shared" si="59"/>
        <v>1.5547772176928074</v>
      </c>
      <c r="AK179" s="59">
        <f t="shared" si="60"/>
        <v>1.3675119926111292</v>
      </c>
      <c r="AL179" s="59">
        <f t="shared" si="61"/>
        <v>1.2134497873215799</v>
      </c>
      <c r="AM179" s="59">
        <f t="shared" si="62"/>
        <v>1.1274455925039082</v>
      </c>
      <c r="AN179" s="59">
        <f t="shared" si="63"/>
        <v>1.0643275323384427</v>
      </c>
      <c r="AO179" s="59">
        <f t="shared" si="64"/>
        <v>0.99406568325295763</v>
      </c>
      <c r="AP179" s="59">
        <f t="shared" si="65"/>
        <v>6.1011787074248064E-2</v>
      </c>
      <c r="AQ179" s="59">
        <f t="shared" si="66"/>
        <v>1.6261132845454919E-2</v>
      </c>
      <c r="AR179" s="59">
        <f t="shared" si="67"/>
        <v>4.7934772222988968E-2</v>
      </c>
      <c r="AS179" s="59">
        <f t="shared" si="68"/>
        <v>2.8714590053751082E-2</v>
      </c>
      <c r="AT179" s="59">
        <f t="shared" si="69"/>
        <v>2.6603701288205633E-2</v>
      </c>
      <c r="AU179" s="59">
        <f t="shared" si="70"/>
        <v>1.6351122515243868E-2</v>
      </c>
      <c r="AV179" s="59" t="e">
        <f t="shared" si="71"/>
        <v>#VALUE!</v>
      </c>
      <c r="AX179" s="60">
        <f t="shared" si="72"/>
        <v>8820665</v>
      </c>
      <c r="AY179" s="60">
        <f t="shared" si="73"/>
        <v>8741134</v>
      </c>
      <c r="AZ179" s="60">
        <f t="shared" si="74"/>
        <v>8703901</v>
      </c>
      <c r="BA179" s="60">
        <f t="shared" si="75"/>
        <v>8915338</v>
      </c>
      <c r="BB179" s="60">
        <f t="shared" si="76"/>
        <v>9158159</v>
      </c>
      <c r="BC179" s="60">
        <f t="shared" si="77"/>
        <v>9340122</v>
      </c>
      <c r="BD179" s="60">
        <f t="shared" si="78"/>
        <v>9788827</v>
      </c>
      <c r="BE179" s="60">
        <f t="shared" si="79"/>
        <v>9862668</v>
      </c>
      <c r="BF179" s="60">
        <f t="shared" si="80"/>
        <v>9678231</v>
      </c>
      <c r="BG179" s="60">
        <f t="shared" si="81"/>
        <v>9419300</v>
      </c>
      <c r="BH179" s="60">
        <f t="shared" si="82"/>
        <v>9243907</v>
      </c>
      <c r="BI179" s="60">
        <f t="shared" si="83"/>
        <v>8847190</v>
      </c>
      <c r="BJ179" s="60">
        <f t="shared" si="84"/>
        <v>9168606</v>
      </c>
      <c r="BK179" s="60" t="str">
        <f t="shared" si="85"/>
        <v>NA</v>
      </c>
    </row>
    <row r="180" spans="1:63">
      <c r="A180" s="56" t="s">
        <v>564</v>
      </c>
      <c r="B180" s="56">
        <v>4062478</v>
      </c>
      <c r="C180" s="56" t="s">
        <v>432</v>
      </c>
      <c r="D180" s="56" t="s">
        <v>433</v>
      </c>
      <c r="E180" s="56" t="s">
        <v>327</v>
      </c>
      <c r="F180" s="58" t="s">
        <v>434</v>
      </c>
      <c r="G180" s="58">
        <v>257951</v>
      </c>
      <c r="H180" s="58">
        <v>304749</v>
      </c>
      <c r="I180" s="58">
        <v>164455</v>
      </c>
      <c r="J180" s="58">
        <v>257742</v>
      </c>
      <c r="K180" s="58">
        <v>248355</v>
      </c>
      <c r="L180" s="58">
        <v>297880</v>
      </c>
      <c r="M180" s="58">
        <v>9242205</v>
      </c>
      <c r="N180" s="58">
        <v>8493847</v>
      </c>
      <c r="O180" s="58">
        <v>8418963</v>
      </c>
      <c r="P180" s="58">
        <v>8310700</v>
      </c>
      <c r="Q180" s="58">
        <v>8438929</v>
      </c>
      <c r="R180" s="58">
        <v>7539925</v>
      </c>
      <c r="S180" s="58">
        <v>7483846</v>
      </c>
      <c r="T180" s="58" t="s">
        <v>434</v>
      </c>
      <c r="U180" s="58">
        <v>6535584</v>
      </c>
      <c r="V180" s="58">
        <v>6881746</v>
      </c>
      <c r="W180" s="58">
        <v>6721180</v>
      </c>
      <c r="X180" s="58">
        <v>6872796</v>
      </c>
      <c r="Y180" s="58">
        <v>6952990</v>
      </c>
      <c r="Z180" s="58">
        <v>6774641</v>
      </c>
      <c r="AA180" s="58">
        <v>6483487</v>
      </c>
      <c r="AB180" s="58">
        <v>6305176</v>
      </c>
      <c r="AC180" s="58">
        <v>6151711</v>
      </c>
      <c r="AD180" s="58">
        <v>6064884</v>
      </c>
      <c r="AE180" s="58">
        <v>6193672</v>
      </c>
      <c r="AF180" s="58">
        <v>6184545</v>
      </c>
      <c r="AG180" s="58">
        <v>6525009</v>
      </c>
      <c r="AH180" s="58" t="s">
        <v>436</v>
      </c>
      <c r="AI180" s="59">
        <f t="shared" si="58"/>
        <v>1.1469479965468248</v>
      </c>
      <c r="AJ180" s="59">
        <f t="shared" si="59"/>
        <v>1.219155976712919</v>
      </c>
      <c r="AK180" s="59">
        <f t="shared" si="60"/>
        <v>1.3625082180651478</v>
      </c>
      <c r="AL180" s="59">
        <f t="shared" si="61"/>
        <v>1.3702982612693004</v>
      </c>
      <c r="AM180" s="59">
        <f t="shared" si="62"/>
        <v>1.3685563252239905</v>
      </c>
      <c r="AN180" s="59">
        <f t="shared" si="63"/>
        <v>1.3471229034685155</v>
      </c>
      <c r="AO180" s="59">
        <f t="shared" si="64"/>
        <v>1.4254991179900569</v>
      </c>
      <c r="AP180" s="59">
        <f t="shared" si="65"/>
        <v>4.3969857590977886E-2</v>
      </c>
      <c r="AQ180" s="59">
        <f t="shared" si="66"/>
        <v>3.5719165423796093E-2</v>
      </c>
      <c r="AR180" s="59">
        <f t="shared" si="67"/>
        <v>3.7501767839464462E-2</v>
      </c>
      <c r="AS180" s="59">
        <f t="shared" si="68"/>
        <v>2.4468173743301028E-2</v>
      </c>
      <c r="AT180" s="59">
        <f t="shared" si="69"/>
        <v>4.4283674520971858E-2</v>
      </c>
      <c r="AU180" s="59">
        <f t="shared" si="70"/>
        <v>3.9468699354181659E-2</v>
      </c>
      <c r="AV180" s="59" t="e">
        <f t="shared" si="71"/>
        <v>#VALUE!</v>
      </c>
      <c r="AX180" s="60">
        <f t="shared" si="72"/>
        <v>6525009</v>
      </c>
      <c r="AY180" s="60">
        <f t="shared" si="73"/>
        <v>6184545</v>
      </c>
      <c r="AZ180" s="60">
        <f t="shared" si="74"/>
        <v>6193672</v>
      </c>
      <c r="BA180" s="60">
        <f t="shared" si="75"/>
        <v>6064884</v>
      </c>
      <c r="BB180" s="60">
        <f t="shared" si="76"/>
        <v>6151711</v>
      </c>
      <c r="BC180" s="60">
        <f t="shared" si="77"/>
        <v>6305176</v>
      </c>
      <c r="BD180" s="60">
        <f t="shared" si="78"/>
        <v>6483487</v>
      </c>
      <c r="BE180" s="60">
        <f t="shared" si="79"/>
        <v>6774641</v>
      </c>
      <c r="BF180" s="60">
        <f t="shared" si="80"/>
        <v>6952990</v>
      </c>
      <c r="BG180" s="60">
        <f t="shared" si="81"/>
        <v>6872796</v>
      </c>
      <c r="BH180" s="60">
        <f t="shared" si="82"/>
        <v>6721180</v>
      </c>
      <c r="BI180" s="60">
        <f t="shared" si="83"/>
        <v>6881746</v>
      </c>
      <c r="BJ180" s="60">
        <f t="shared" si="84"/>
        <v>6535584</v>
      </c>
      <c r="BK180" s="60" t="str">
        <f t="shared" si="85"/>
        <v>NA</v>
      </c>
    </row>
    <row r="181" spans="1:63">
      <c r="A181" s="56" t="s">
        <v>565</v>
      </c>
      <c r="B181" s="56">
        <v>4062988</v>
      </c>
      <c r="C181" s="56" t="s">
        <v>432</v>
      </c>
      <c r="D181" s="56" t="s">
        <v>433</v>
      </c>
      <c r="E181" s="56" t="s">
        <v>246</v>
      </c>
      <c r="F181" s="58" t="s">
        <v>434</v>
      </c>
      <c r="G181" s="58" t="s">
        <v>434</v>
      </c>
      <c r="H181" s="58">
        <v>356</v>
      </c>
      <c r="I181" s="58">
        <v>350</v>
      </c>
      <c r="J181" s="58">
        <v>363</v>
      </c>
      <c r="K181" s="58">
        <v>364</v>
      </c>
      <c r="L181" s="58">
        <v>887</v>
      </c>
      <c r="M181" s="58">
        <v>27309</v>
      </c>
      <c r="N181" s="58">
        <v>27406</v>
      </c>
      <c r="O181" s="58">
        <v>27095</v>
      </c>
      <c r="P181" s="58" t="s">
        <v>434</v>
      </c>
      <c r="Q181" s="58" t="s">
        <v>434</v>
      </c>
      <c r="R181" s="58" t="s">
        <v>434</v>
      </c>
      <c r="S181" s="58" t="s">
        <v>434</v>
      </c>
      <c r="T181" s="58" t="s">
        <v>434</v>
      </c>
      <c r="U181" s="58">
        <v>27168</v>
      </c>
      <c r="V181" s="58">
        <v>25146</v>
      </c>
      <c r="W181" s="58">
        <v>24580</v>
      </c>
      <c r="X181" s="58">
        <v>25308</v>
      </c>
      <c r="Y181" s="58">
        <v>25368</v>
      </c>
      <c r="Z181" s="58">
        <v>23903</v>
      </c>
      <c r="AA181" s="58">
        <v>23022</v>
      </c>
      <c r="AB181" s="58">
        <v>23209</v>
      </c>
      <c r="AC181" s="58" t="s">
        <v>434</v>
      </c>
      <c r="AD181" s="58" t="s">
        <v>434</v>
      </c>
      <c r="AE181" s="58" t="s">
        <v>434</v>
      </c>
      <c r="AF181" s="58" t="s">
        <v>434</v>
      </c>
      <c r="AG181" s="58" t="s">
        <v>434</v>
      </c>
      <c r="AH181" s="58" t="s">
        <v>436</v>
      </c>
      <c r="AI181" s="59" t="e">
        <f t="shared" si="58"/>
        <v>#VALUE!</v>
      </c>
      <c r="AJ181" s="59" t="e">
        <f t="shared" si="59"/>
        <v>#VALUE!</v>
      </c>
      <c r="AK181" s="59" t="e">
        <f t="shared" si="60"/>
        <v>#VALUE!</v>
      </c>
      <c r="AL181" s="59" t="e">
        <f t="shared" si="61"/>
        <v>#VALUE!</v>
      </c>
      <c r="AM181" s="59" t="e">
        <f t="shared" si="62"/>
        <v>#VALUE!</v>
      </c>
      <c r="AN181" s="59">
        <f t="shared" si="63"/>
        <v>1.1808350208970657</v>
      </c>
      <c r="AO181" s="59">
        <f t="shared" si="64"/>
        <v>1.1862131873859787</v>
      </c>
      <c r="AP181" s="59">
        <f t="shared" si="65"/>
        <v>3.7108312764088193E-2</v>
      </c>
      <c r="AQ181" s="59">
        <f t="shared" si="66"/>
        <v>1.434878587196468E-2</v>
      </c>
      <c r="AR181" s="59">
        <f t="shared" si="67"/>
        <v>1.4343290659080132E-2</v>
      </c>
      <c r="AS181" s="59">
        <f t="shared" si="68"/>
        <v>1.4239218877135883E-2</v>
      </c>
      <c r="AT181" s="59">
        <f t="shared" si="69"/>
        <v>1.4157321243935417E-2</v>
      </c>
      <c r="AU181" s="59" t="e">
        <f t="shared" si="70"/>
        <v>#VALUE!</v>
      </c>
      <c r="AV181" s="59" t="e">
        <f t="shared" si="71"/>
        <v>#VALUE!</v>
      </c>
      <c r="AX181" s="60" t="str">
        <f t="shared" si="72"/>
        <v>NA</v>
      </c>
      <c r="AY181" s="60" t="str">
        <f t="shared" si="73"/>
        <v>NA</v>
      </c>
      <c r="AZ181" s="60" t="str">
        <f t="shared" si="74"/>
        <v>NA</v>
      </c>
      <c r="BA181" s="60" t="str">
        <f t="shared" si="75"/>
        <v>NA</v>
      </c>
      <c r="BB181" s="60" t="str">
        <f t="shared" si="76"/>
        <v>NA</v>
      </c>
      <c r="BC181" s="60">
        <f t="shared" si="77"/>
        <v>23209</v>
      </c>
      <c r="BD181" s="60">
        <f t="shared" si="78"/>
        <v>23022</v>
      </c>
      <c r="BE181" s="60">
        <f t="shared" si="79"/>
        <v>23903</v>
      </c>
      <c r="BF181" s="60">
        <f t="shared" si="80"/>
        <v>25368</v>
      </c>
      <c r="BG181" s="60">
        <f t="shared" si="81"/>
        <v>25308</v>
      </c>
      <c r="BH181" s="60">
        <f t="shared" si="82"/>
        <v>24580</v>
      </c>
      <c r="BI181" s="60">
        <f t="shared" si="83"/>
        <v>25146</v>
      </c>
      <c r="BJ181" s="60">
        <f t="shared" si="84"/>
        <v>27168</v>
      </c>
      <c r="BK181" s="60" t="str">
        <f t="shared" si="85"/>
        <v>NA</v>
      </c>
    </row>
    <row r="182" spans="1:63">
      <c r="A182" s="56" t="s">
        <v>566</v>
      </c>
      <c r="B182" s="56">
        <v>4063034</v>
      </c>
      <c r="C182" s="56" t="s">
        <v>432</v>
      </c>
      <c r="D182" s="56" t="s">
        <v>433</v>
      </c>
      <c r="E182" s="56" t="s">
        <v>246</v>
      </c>
      <c r="F182" s="58" t="s">
        <v>434</v>
      </c>
      <c r="G182" s="58" t="s">
        <v>434</v>
      </c>
      <c r="H182" s="58">
        <v>4441</v>
      </c>
      <c r="I182" s="58">
        <v>4454</v>
      </c>
      <c r="J182" s="58">
        <v>3808</v>
      </c>
      <c r="K182" s="58">
        <v>0</v>
      </c>
      <c r="L182" s="58">
        <v>0</v>
      </c>
      <c r="M182" s="58">
        <v>55911</v>
      </c>
      <c r="N182" s="58">
        <v>45636</v>
      </c>
      <c r="O182" s="58">
        <v>56425</v>
      </c>
      <c r="P182" s="58" t="s">
        <v>434</v>
      </c>
      <c r="Q182" s="58" t="s">
        <v>434</v>
      </c>
      <c r="R182" s="58" t="s">
        <v>434</v>
      </c>
      <c r="S182" s="58" t="s">
        <v>434</v>
      </c>
      <c r="T182" s="58" t="s">
        <v>434</v>
      </c>
      <c r="U182" s="58">
        <v>57506</v>
      </c>
      <c r="V182" s="58">
        <v>51341</v>
      </c>
      <c r="W182" s="58">
        <v>51758</v>
      </c>
      <c r="X182" s="58">
        <v>50712</v>
      </c>
      <c r="Y182" s="58">
        <v>55844</v>
      </c>
      <c r="Z182" s="58">
        <v>51054</v>
      </c>
      <c r="AA182" s="58">
        <v>50420</v>
      </c>
      <c r="AB182" s="58">
        <v>45636</v>
      </c>
      <c r="AC182" s="58" t="s">
        <v>434</v>
      </c>
      <c r="AD182" s="58" t="s">
        <v>434</v>
      </c>
      <c r="AE182" s="58" t="s">
        <v>434</v>
      </c>
      <c r="AF182" s="58" t="s">
        <v>434</v>
      </c>
      <c r="AG182" s="58" t="s">
        <v>434</v>
      </c>
      <c r="AH182" s="58" t="s">
        <v>436</v>
      </c>
      <c r="AI182" s="59" t="e">
        <f t="shared" si="58"/>
        <v>#VALUE!</v>
      </c>
      <c r="AJ182" s="59" t="e">
        <f t="shared" si="59"/>
        <v>#VALUE!</v>
      </c>
      <c r="AK182" s="59" t="e">
        <f t="shared" si="60"/>
        <v>#VALUE!</v>
      </c>
      <c r="AL182" s="59" t="e">
        <f t="shared" si="61"/>
        <v>#VALUE!</v>
      </c>
      <c r="AM182" s="59" t="e">
        <f t="shared" si="62"/>
        <v>#VALUE!</v>
      </c>
      <c r="AN182" s="59">
        <f t="shared" si="63"/>
        <v>1</v>
      </c>
      <c r="AO182" s="59">
        <f t="shared" si="64"/>
        <v>1.1089051963506544</v>
      </c>
      <c r="AP182" s="59">
        <f t="shared" si="65"/>
        <v>0</v>
      </c>
      <c r="AQ182" s="59">
        <f t="shared" si="66"/>
        <v>0</v>
      </c>
      <c r="AR182" s="59">
        <f t="shared" si="67"/>
        <v>7.5090708313614141E-2</v>
      </c>
      <c r="AS182" s="59">
        <f t="shared" si="68"/>
        <v>8.6054329765446885E-2</v>
      </c>
      <c r="AT182" s="59">
        <f t="shared" si="69"/>
        <v>8.6500068171636704E-2</v>
      </c>
      <c r="AU182" s="59" t="e">
        <f t="shared" si="70"/>
        <v>#VALUE!</v>
      </c>
      <c r="AV182" s="59" t="e">
        <f t="shared" si="71"/>
        <v>#VALUE!</v>
      </c>
      <c r="AX182" s="60" t="str">
        <f t="shared" si="72"/>
        <v>NA</v>
      </c>
      <c r="AY182" s="60" t="str">
        <f t="shared" si="73"/>
        <v>NA</v>
      </c>
      <c r="AZ182" s="60" t="str">
        <f t="shared" si="74"/>
        <v>NA</v>
      </c>
      <c r="BA182" s="60" t="str">
        <f t="shared" si="75"/>
        <v>NA</v>
      </c>
      <c r="BB182" s="60" t="str">
        <f t="shared" si="76"/>
        <v>NA</v>
      </c>
      <c r="BC182" s="60">
        <f t="shared" si="77"/>
        <v>45636</v>
      </c>
      <c r="BD182" s="60">
        <f t="shared" si="78"/>
        <v>50420</v>
      </c>
      <c r="BE182" s="60">
        <f t="shared" si="79"/>
        <v>51054</v>
      </c>
      <c r="BF182" s="60">
        <f t="shared" si="80"/>
        <v>55844</v>
      </c>
      <c r="BG182" s="60">
        <f t="shared" si="81"/>
        <v>50712</v>
      </c>
      <c r="BH182" s="60">
        <f t="shared" si="82"/>
        <v>51758</v>
      </c>
      <c r="BI182" s="60">
        <f t="shared" si="83"/>
        <v>51341</v>
      </c>
      <c r="BJ182" s="60">
        <f t="shared" si="84"/>
        <v>57506</v>
      </c>
      <c r="BK182" s="60" t="str">
        <f t="shared" si="85"/>
        <v>NA</v>
      </c>
    </row>
    <row r="183" spans="1:63" hidden="1">
      <c r="A183" s="56" t="s">
        <v>567</v>
      </c>
      <c r="B183" s="56">
        <v>4063042</v>
      </c>
      <c r="C183" s="56" t="s">
        <v>432</v>
      </c>
      <c r="D183" s="56" t="s">
        <v>433</v>
      </c>
      <c r="E183" s="56" t="s">
        <v>276</v>
      </c>
      <c r="F183" s="58" t="s">
        <v>434</v>
      </c>
      <c r="G183" s="58" t="s">
        <v>434</v>
      </c>
      <c r="H183" s="58">
        <v>4686</v>
      </c>
      <c r="I183" s="58">
        <v>448</v>
      </c>
      <c r="J183" s="58">
        <v>0</v>
      </c>
      <c r="K183" s="58">
        <v>6907</v>
      </c>
      <c r="L183" s="58">
        <v>4389</v>
      </c>
      <c r="M183" s="58">
        <v>112870</v>
      </c>
      <c r="N183" s="58">
        <v>56260</v>
      </c>
      <c r="O183" s="58">
        <v>23830</v>
      </c>
      <c r="P183" s="58">
        <v>24344</v>
      </c>
      <c r="Q183" s="58">
        <v>23033</v>
      </c>
      <c r="R183" s="58">
        <v>21677</v>
      </c>
      <c r="S183" s="58">
        <v>21497</v>
      </c>
      <c r="T183" s="58" t="s">
        <v>434</v>
      </c>
      <c r="U183" s="58">
        <v>26550</v>
      </c>
      <c r="V183" s="58">
        <v>26194</v>
      </c>
      <c r="W183" s="58">
        <v>44259</v>
      </c>
      <c r="X183" s="58">
        <v>86568</v>
      </c>
      <c r="Y183" s="58">
        <v>122361</v>
      </c>
      <c r="Z183" s="58">
        <v>120913</v>
      </c>
      <c r="AA183" s="58">
        <v>105110</v>
      </c>
      <c r="AB183" s="58">
        <v>48371</v>
      </c>
      <c r="AC183" s="58">
        <v>20400</v>
      </c>
      <c r="AD183" s="58">
        <v>19824</v>
      </c>
      <c r="AE183" s="58">
        <v>20163</v>
      </c>
      <c r="AF183" s="58">
        <v>19082</v>
      </c>
      <c r="AG183" s="58">
        <v>19100</v>
      </c>
      <c r="AH183" s="58"/>
      <c r="AI183" s="59">
        <f t="shared" si="58"/>
        <v>1.1254973821989529</v>
      </c>
      <c r="AJ183" s="59">
        <f t="shared" si="59"/>
        <v>1.1359920343779477</v>
      </c>
      <c r="AK183" s="59">
        <f t="shared" si="60"/>
        <v>1.1423399295739722</v>
      </c>
      <c r="AL183" s="59">
        <f t="shared" si="61"/>
        <v>1.2280064568200162</v>
      </c>
      <c r="AM183" s="59">
        <f t="shared" si="62"/>
        <v>1.1681372549019609</v>
      </c>
      <c r="AN183" s="59">
        <f t="shared" si="63"/>
        <v>1.1630935891339853</v>
      </c>
      <c r="AO183" s="59">
        <f t="shared" si="64"/>
        <v>1.0738274188944914</v>
      </c>
      <c r="AP183" s="59">
        <f t="shared" si="65"/>
        <v>3.6298826428919968E-2</v>
      </c>
      <c r="AQ183" s="59">
        <f t="shared" si="66"/>
        <v>5.6447724356616893E-2</v>
      </c>
      <c r="AR183" s="59">
        <f t="shared" si="67"/>
        <v>0</v>
      </c>
      <c r="AS183" s="59">
        <f t="shared" si="68"/>
        <v>1.0122235025644502E-2</v>
      </c>
      <c r="AT183" s="59">
        <f t="shared" si="69"/>
        <v>0.17889593036573262</v>
      </c>
      <c r="AU183" s="59" t="e">
        <f t="shared" si="70"/>
        <v>#VALUE!</v>
      </c>
      <c r="AV183" s="59" t="e">
        <f t="shared" si="71"/>
        <v>#VALUE!</v>
      </c>
      <c r="AX183" s="60">
        <f t="shared" si="72"/>
        <v>19100</v>
      </c>
      <c r="AY183" s="60">
        <f t="shared" si="73"/>
        <v>19082</v>
      </c>
      <c r="AZ183" s="60">
        <f t="shared" si="74"/>
        <v>20163</v>
      </c>
      <c r="BA183" s="60">
        <f t="shared" si="75"/>
        <v>19824</v>
      </c>
      <c r="BB183" s="60">
        <f t="shared" si="76"/>
        <v>20400</v>
      </c>
      <c r="BC183" s="60">
        <f t="shared" si="77"/>
        <v>48371</v>
      </c>
      <c r="BD183" s="60">
        <f t="shared" si="78"/>
        <v>105110</v>
      </c>
      <c r="BE183" s="60">
        <f t="shared" si="79"/>
        <v>120913</v>
      </c>
      <c r="BF183" s="60">
        <f t="shared" si="80"/>
        <v>122361</v>
      </c>
      <c r="BG183" s="60">
        <f t="shared" si="81"/>
        <v>86568</v>
      </c>
      <c r="BH183" s="60">
        <f t="shared" si="82"/>
        <v>44259</v>
      </c>
      <c r="BI183" s="60">
        <f t="shared" si="83"/>
        <v>26194</v>
      </c>
      <c r="BJ183" s="60">
        <f t="shared" si="84"/>
        <v>26550</v>
      </c>
      <c r="BK183" s="60" t="str">
        <f t="shared" si="85"/>
        <v>NA</v>
      </c>
    </row>
    <row r="184" spans="1:63" hidden="1">
      <c r="A184" s="56" t="s">
        <v>568</v>
      </c>
      <c r="B184" s="56">
        <v>4063115</v>
      </c>
      <c r="C184" s="56" t="s">
        <v>432</v>
      </c>
      <c r="D184" s="56" t="s">
        <v>433</v>
      </c>
      <c r="E184" s="56" t="s">
        <v>444</v>
      </c>
      <c r="F184" s="58" t="s">
        <v>434</v>
      </c>
      <c r="G184" s="58">
        <v>8328</v>
      </c>
      <c r="H184" s="58">
        <v>9800</v>
      </c>
      <c r="I184" s="58">
        <v>10165</v>
      </c>
      <c r="J184" s="58">
        <v>12905</v>
      </c>
      <c r="K184" s="58">
        <v>10748</v>
      </c>
      <c r="L184" s="58">
        <v>10871</v>
      </c>
      <c r="M184" s="58">
        <v>205248</v>
      </c>
      <c r="N184" s="58">
        <v>191128</v>
      </c>
      <c r="O184" s="58">
        <v>185550</v>
      </c>
      <c r="P184" s="58">
        <v>179746</v>
      </c>
      <c r="Q184" s="58">
        <v>171181</v>
      </c>
      <c r="R184" s="58" t="s">
        <v>434</v>
      </c>
      <c r="S184" s="58" t="s">
        <v>434</v>
      </c>
      <c r="T184" s="58" t="s">
        <v>434</v>
      </c>
      <c r="U184" s="58">
        <v>223630</v>
      </c>
      <c r="V184" s="58">
        <v>210767</v>
      </c>
      <c r="W184" s="58">
        <v>206400</v>
      </c>
      <c r="X184" s="58">
        <v>200575</v>
      </c>
      <c r="Y184" s="58">
        <v>205001</v>
      </c>
      <c r="Z184" s="58">
        <v>203050</v>
      </c>
      <c r="AA184" s="58">
        <v>189428</v>
      </c>
      <c r="AB184" s="58">
        <v>175114</v>
      </c>
      <c r="AC184" s="58">
        <v>168400</v>
      </c>
      <c r="AD184" s="58">
        <v>160952</v>
      </c>
      <c r="AE184" s="58">
        <v>157426</v>
      </c>
      <c r="AF184" s="58" t="s">
        <v>434</v>
      </c>
      <c r="AG184" s="58" t="s">
        <v>434</v>
      </c>
      <c r="AH184" s="58"/>
      <c r="AI184" s="59" t="e">
        <f t="shared" si="58"/>
        <v>#VALUE!</v>
      </c>
      <c r="AJ184" s="59" t="e">
        <f t="shared" si="59"/>
        <v>#VALUE!</v>
      </c>
      <c r="AK184" s="59">
        <f t="shared" si="60"/>
        <v>1.0873743854255333</v>
      </c>
      <c r="AL184" s="59">
        <f t="shared" si="61"/>
        <v>1.1167677319946319</v>
      </c>
      <c r="AM184" s="59">
        <f t="shared" si="62"/>
        <v>1.1018408551068883</v>
      </c>
      <c r="AN184" s="59">
        <f t="shared" si="63"/>
        <v>1.0914489989378349</v>
      </c>
      <c r="AO184" s="59">
        <f t="shared" si="64"/>
        <v>1.0835145807378002</v>
      </c>
      <c r="AP184" s="59">
        <f t="shared" si="65"/>
        <v>5.3538537306082247E-2</v>
      </c>
      <c r="AQ184" s="59">
        <f t="shared" si="66"/>
        <v>5.242901254140224E-2</v>
      </c>
      <c r="AR184" s="59">
        <f t="shared" si="67"/>
        <v>6.434002243549794E-2</v>
      </c>
      <c r="AS184" s="59">
        <f t="shared" si="68"/>
        <v>4.9249031007751937E-2</v>
      </c>
      <c r="AT184" s="59">
        <f t="shared" si="69"/>
        <v>4.6496842484829222E-2</v>
      </c>
      <c r="AU184" s="59">
        <f t="shared" si="70"/>
        <v>3.7240084067432816E-2</v>
      </c>
      <c r="AV184" s="59" t="e">
        <f t="shared" si="71"/>
        <v>#VALUE!</v>
      </c>
      <c r="AX184" s="60" t="str">
        <f t="shared" si="72"/>
        <v>NA</v>
      </c>
      <c r="AY184" s="60" t="str">
        <f t="shared" si="73"/>
        <v>NA</v>
      </c>
      <c r="AZ184" s="60">
        <f t="shared" si="74"/>
        <v>157426</v>
      </c>
      <c r="BA184" s="60">
        <f t="shared" si="75"/>
        <v>160952</v>
      </c>
      <c r="BB184" s="60">
        <f t="shared" si="76"/>
        <v>168400</v>
      </c>
      <c r="BC184" s="60">
        <f t="shared" si="77"/>
        <v>175114</v>
      </c>
      <c r="BD184" s="60">
        <f t="shared" si="78"/>
        <v>189428</v>
      </c>
      <c r="BE184" s="60">
        <f t="shared" si="79"/>
        <v>203050</v>
      </c>
      <c r="BF184" s="60">
        <f t="shared" si="80"/>
        <v>205001</v>
      </c>
      <c r="BG184" s="60">
        <f t="shared" si="81"/>
        <v>200575</v>
      </c>
      <c r="BH184" s="60">
        <f t="shared" si="82"/>
        <v>206400</v>
      </c>
      <c r="BI184" s="60">
        <f t="shared" si="83"/>
        <v>210767</v>
      </c>
      <c r="BJ184" s="60">
        <f t="shared" si="84"/>
        <v>223630</v>
      </c>
      <c r="BK184" s="60" t="str">
        <f t="shared" si="85"/>
        <v>NA</v>
      </c>
    </row>
    <row r="185" spans="1:63" hidden="1">
      <c r="A185" s="56" t="s">
        <v>569</v>
      </c>
      <c r="B185" s="56">
        <v>4063132</v>
      </c>
      <c r="C185" s="56" t="s">
        <v>432</v>
      </c>
      <c r="D185" s="56" t="s">
        <v>433</v>
      </c>
      <c r="E185" s="56" t="s">
        <v>444</v>
      </c>
      <c r="F185" s="58" t="s">
        <v>434</v>
      </c>
      <c r="G185" s="58" t="s">
        <v>434</v>
      </c>
      <c r="H185" s="58">
        <v>1</v>
      </c>
      <c r="I185" s="58">
        <v>1</v>
      </c>
      <c r="J185" s="58">
        <v>0</v>
      </c>
      <c r="K185" s="58">
        <v>0</v>
      </c>
      <c r="L185" s="58">
        <v>0</v>
      </c>
      <c r="M185" s="58">
        <v>4419</v>
      </c>
      <c r="N185" s="58">
        <v>3690</v>
      </c>
      <c r="O185" s="58">
        <v>3619</v>
      </c>
      <c r="P185" s="58" t="s">
        <v>434</v>
      </c>
      <c r="Q185" s="58" t="s">
        <v>434</v>
      </c>
      <c r="R185" s="58" t="s">
        <v>434</v>
      </c>
      <c r="S185" s="58" t="s">
        <v>434</v>
      </c>
      <c r="T185" s="58" t="s">
        <v>434</v>
      </c>
      <c r="U185" s="58">
        <v>3647</v>
      </c>
      <c r="V185" s="58">
        <v>3655</v>
      </c>
      <c r="W185" s="58">
        <v>3695</v>
      </c>
      <c r="X185" s="58">
        <v>3573</v>
      </c>
      <c r="Y185" s="58">
        <v>3750</v>
      </c>
      <c r="Z185" s="58">
        <v>3805</v>
      </c>
      <c r="AA185" s="58">
        <v>3728</v>
      </c>
      <c r="AB185" s="58">
        <v>2487</v>
      </c>
      <c r="AC185" s="58" t="s">
        <v>434</v>
      </c>
      <c r="AD185" s="58" t="s">
        <v>434</v>
      </c>
      <c r="AE185" s="58" t="s">
        <v>434</v>
      </c>
      <c r="AF185" s="58" t="s">
        <v>434</v>
      </c>
      <c r="AG185" s="58" t="s">
        <v>434</v>
      </c>
      <c r="AH185" s="58"/>
      <c r="AI185" s="59" t="e">
        <f t="shared" si="58"/>
        <v>#VALUE!</v>
      </c>
      <c r="AJ185" s="59" t="e">
        <f t="shared" si="59"/>
        <v>#VALUE!</v>
      </c>
      <c r="AK185" s="59" t="e">
        <f t="shared" si="60"/>
        <v>#VALUE!</v>
      </c>
      <c r="AL185" s="59" t="e">
        <f t="shared" si="61"/>
        <v>#VALUE!</v>
      </c>
      <c r="AM185" s="59" t="e">
        <f t="shared" si="62"/>
        <v>#VALUE!</v>
      </c>
      <c r="AN185" s="59">
        <f t="shared" si="63"/>
        <v>1.4837153196622437</v>
      </c>
      <c r="AO185" s="59">
        <f t="shared" si="64"/>
        <v>1.185354077253219</v>
      </c>
      <c r="AP185" s="59">
        <f t="shared" si="65"/>
        <v>0</v>
      </c>
      <c r="AQ185" s="59">
        <f t="shared" si="66"/>
        <v>0</v>
      </c>
      <c r="AR185" s="59">
        <f t="shared" si="67"/>
        <v>0</v>
      </c>
      <c r="AS185" s="59">
        <f t="shared" si="68"/>
        <v>2.7063599458728013E-4</v>
      </c>
      <c r="AT185" s="59">
        <f t="shared" si="69"/>
        <v>2.7359781121751026E-4</v>
      </c>
      <c r="AU185" s="59" t="e">
        <f t="shared" si="70"/>
        <v>#VALUE!</v>
      </c>
      <c r="AV185" s="59" t="e">
        <f t="shared" si="71"/>
        <v>#VALUE!</v>
      </c>
      <c r="AX185" s="60" t="str">
        <f t="shared" si="72"/>
        <v>NA</v>
      </c>
      <c r="AY185" s="60" t="str">
        <f t="shared" si="73"/>
        <v>NA</v>
      </c>
      <c r="AZ185" s="60" t="str">
        <f t="shared" si="74"/>
        <v>NA</v>
      </c>
      <c r="BA185" s="60" t="str">
        <f t="shared" si="75"/>
        <v>NA</v>
      </c>
      <c r="BB185" s="60" t="str">
        <f t="shared" si="76"/>
        <v>NA</v>
      </c>
      <c r="BC185" s="60">
        <f t="shared" si="77"/>
        <v>2487</v>
      </c>
      <c r="BD185" s="60">
        <f t="shared" si="78"/>
        <v>3728</v>
      </c>
      <c r="BE185" s="60">
        <f t="shared" si="79"/>
        <v>3805</v>
      </c>
      <c r="BF185" s="60">
        <f t="shared" si="80"/>
        <v>3750</v>
      </c>
      <c r="BG185" s="60">
        <f t="shared" si="81"/>
        <v>3573</v>
      </c>
      <c r="BH185" s="60">
        <f t="shared" si="82"/>
        <v>3695</v>
      </c>
      <c r="BI185" s="60">
        <f t="shared" si="83"/>
        <v>3655</v>
      </c>
      <c r="BJ185" s="60">
        <f t="shared" si="84"/>
        <v>3647</v>
      </c>
      <c r="BK185" s="60" t="str">
        <f t="shared" si="85"/>
        <v>NA</v>
      </c>
    </row>
    <row r="186" spans="1:63">
      <c r="A186" s="56" t="s">
        <v>570</v>
      </c>
      <c r="B186" s="56">
        <v>4063140</v>
      </c>
      <c r="C186" s="56" t="s">
        <v>432</v>
      </c>
      <c r="D186" s="56" t="s">
        <v>433</v>
      </c>
      <c r="E186" s="56" t="s">
        <v>292</v>
      </c>
      <c r="F186" s="58" t="s">
        <v>434</v>
      </c>
      <c r="G186" s="58">
        <v>28770</v>
      </c>
      <c r="H186" s="58">
        <v>2628</v>
      </c>
      <c r="I186" s="58">
        <v>23335</v>
      </c>
      <c r="J186" s="58">
        <v>44291</v>
      </c>
      <c r="K186" s="58">
        <v>38650</v>
      </c>
      <c r="L186" s="58">
        <v>29745</v>
      </c>
      <c r="M186" s="58">
        <v>843074</v>
      </c>
      <c r="N186" s="58">
        <v>813516</v>
      </c>
      <c r="O186" s="58">
        <v>768755</v>
      </c>
      <c r="P186" s="58">
        <v>919789</v>
      </c>
      <c r="Q186" s="58">
        <v>1034396</v>
      </c>
      <c r="R186" s="58">
        <v>762704</v>
      </c>
      <c r="S186" s="58">
        <v>952442</v>
      </c>
      <c r="T186" s="58" t="s">
        <v>434</v>
      </c>
      <c r="U186" s="58">
        <v>811908</v>
      </c>
      <c r="V186" s="58">
        <v>815105</v>
      </c>
      <c r="W186" s="58">
        <v>808082</v>
      </c>
      <c r="X186" s="58">
        <v>816347</v>
      </c>
      <c r="Y186" s="58">
        <v>829208</v>
      </c>
      <c r="Z186" s="58">
        <v>805268</v>
      </c>
      <c r="AA186" s="58">
        <v>807908</v>
      </c>
      <c r="AB186" s="58">
        <v>783217</v>
      </c>
      <c r="AC186" s="58">
        <v>736967</v>
      </c>
      <c r="AD186" s="58">
        <v>721340</v>
      </c>
      <c r="AE186" s="58">
        <v>735086</v>
      </c>
      <c r="AF186" s="58">
        <v>704947</v>
      </c>
      <c r="AG186" s="58">
        <v>879826</v>
      </c>
      <c r="AH186" s="58" t="s">
        <v>436</v>
      </c>
      <c r="AI186" s="59">
        <f t="shared" si="58"/>
        <v>1.0825345011399981</v>
      </c>
      <c r="AJ186" s="59">
        <f t="shared" si="59"/>
        <v>1.0819309820454588</v>
      </c>
      <c r="AK186" s="59">
        <f t="shared" si="60"/>
        <v>1.4071768473348696</v>
      </c>
      <c r="AL186" s="59">
        <f t="shared" si="61"/>
        <v>1.2751115978595391</v>
      </c>
      <c r="AM186" s="59">
        <f t="shared" si="62"/>
        <v>1.043133546006809</v>
      </c>
      <c r="AN186" s="59">
        <f t="shared" si="63"/>
        <v>1.0386853196495991</v>
      </c>
      <c r="AO186" s="59">
        <f t="shared" si="64"/>
        <v>1.043527233298841</v>
      </c>
      <c r="AP186" s="59">
        <f t="shared" si="65"/>
        <v>3.6938013183188699E-2</v>
      </c>
      <c r="AQ186" s="59">
        <f t="shared" si="66"/>
        <v>4.6610741816287347E-2</v>
      </c>
      <c r="AR186" s="59">
        <f t="shared" si="67"/>
        <v>5.4255114553002581E-2</v>
      </c>
      <c r="AS186" s="59">
        <f t="shared" si="68"/>
        <v>2.8877019906395639E-2</v>
      </c>
      <c r="AT186" s="59">
        <f t="shared" si="69"/>
        <v>3.2241244992976363E-3</v>
      </c>
      <c r="AU186" s="59">
        <f t="shared" si="70"/>
        <v>3.5435049291299016E-2</v>
      </c>
      <c r="AV186" s="59" t="e">
        <f t="shared" si="71"/>
        <v>#VALUE!</v>
      </c>
      <c r="AX186" s="60">
        <f t="shared" si="72"/>
        <v>879826</v>
      </c>
      <c r="AY186" s="60">
        <f t="shared" si="73"/>
        <v>704947</v>
      </c>
      <c r="AZ186" s="60">
        <f t="shared" si="74"/>
        <v>735086</v>
      </c>
      <c r="BA186" s="60">
        <f t="shared" si="75"/>
        <v>721340</v>
      </c>
      <c r="BB186" s="60">
        <f t="shared" si="76"/>
        <v>736967</v>
      </c>
      <c r="BC186" s="60">
        <f t="shared" si="77"/>
        <v>783217</v>
      </c>
      <c r="BD186" s="60">
        <f t="shared" si="78"/>
        <v>807908</v>
      </c>
      <c r="BE186" s="60">
        <f t="shared" si="79"/>
        <v>805268</v>
      </c>
      <c r="BF186" s="60">
        <f t="shared" si="80"/>
        <v>829208</v>
      </c>
      <c r="BG186" s="60">
        <f t="shared" si="81"/>
        <v>816347</v>
      </c>
      <c r="BH186" s="60">
        <f t="shared" si="82"/>
        <v>808082</v>
      </c>
      <c r="BI186" s="60">
        <f t="shared" si="83"/>
        <v>815105</v>
      </c>
      <c r="BJ186" s="60">
        <f t="shared" si="84"/>
        <v>811908</v>
      </c>
      <c r="BK186" s="60" t="str">
        <f t="shared" si="85"/>
        <v>NA</v>
      </c>
    </row>
    <row r="187" spans="1:63" hidden="1">
      <c r="A187" s="56" t="s">
        <v>571</v>
      </c>
      <c r="B187" s="56">
        <v>4063144</v>
      </c>
      <c r="C187" s="56" t="s">
        <v>432</v>
      </c>
      <c r="D187" s="56" t="s">
        <v>433</v>
      </c>
      <c r="E187" s="56" t="s">
        <v>444</v>
      </c>
      <c r="F187" s="58" t="s">
        <v>434</v>
      </c>
      <c r="G187" s="58">
        <v>4658</v>
      </c>
      <c r="H187" s="58">
        <v>4952</v>
      </c>
      <c r="I187" s="58">
        <v>8703</v>
      </c>
      <c r="J187" s="58">
        <v>2362</v>
      </c>
      <c r="K187" s="58">
        <v>1665</v>
      </c>
      <c r="L187" s="58">
        <v>9781</v>
      </c>
      <c r="M187" s="58">
        <v>243689</v>
      </c>
      <c r="N187" s="58">
        <v>236340</v>
      </c>
      <c r="O187" s="58">
        <v>232441</v>
      </c>
      <c r="P187" s="58">
        <v>237850</v>
      </c>
      <c r="Q187" s="58">
        <v>225054</v>
      </c>
      <c r="R187" s="58">
        <v>230318</v>
      </c>
      <c r="S187" s="58">
        <v>229981</v>
      </c>
      <c r="T187" s="58" t="s">
        <v>434</v>
      </c>
      <c r="U187" s="58">
        <v>243588</v>
      </c>
      <c r="V187" s="58">
        <v>239376</v>
      </c>
      <c r="W187" s="58">
        <v>241056</v>
      </c>
      <c r="X187" s="58">
        <v>242442</v>
      </c>
      <c r="Y187" s="58">
        <v>241185</v>
      </c>
      <c r="Z187" s="58">
        <v>237306</v>
      </c>
      <c r="AA187" s="58">
        <v>228483</v>
      </c>
      <c r="AB187" s="58">
        <v>212616</v>
      </c>
      <c r="AC187" s="58">
        <v>220605</v>
      </c>
      <c r="AD187" s="58">
        <v>214738</v>
      </c>
      <c r="AE187" s="58">
        <v>206845</v>
      </c>
      <c r="AF187" s="58">
        <v>211430</v>
      </c>
      <c r="AG187" s="58">
        <v>207729</v>
      </c>
      <c r="AH187" s="58"/>
      <c r="AI187" s="59">
        <f t="shared" si="58"/>
        <v>1.1071203346668015</v>
      </c>
      <c r="AJ187" s="59">
        <f t="shared" si="59"/>
        <v>1.0893345315234357</v>
      </c>
      <c r="AK187" s="59">
        <f t="shared" si="60"/>
        <v>1.0880321013319152</v>
      </c>
      <c r="AL187" s="59">
        <f t="shared" si="61"/>
        <v>1.1076288314131639</v>
      </c>
      <c r="AM187" s="59">
        <f t="shared" si="62"/>
        <v>1.0536524557466966</v>
      </c>
      <c r="AN187" s="59">
        <f t="shared" si="63"/>
        <v>1.1115814426007451</v>
      </c>
      <c r="AO187" s="59">
        <f t="shared" si="64"/>
        <v>1.066551997303957</v>
      </c>
      <c r="AP187" s="59">
        <f t="shared" si="65"/>
        <v>4.1216825533277712E-2</v>
      </c>
      <c r="AQ187" s="59">
        <f t="shared" si="66"/>
        <v>6.9034143914422537E-3</v>
      </c>
      <c r="AR187" s="59">
        <f t="shared" si="67"/>
        <v>9.7425363592116877E-3</v>
      </c>
      <c r="AS187" s="59">
        <f t="shared" si="68"/>
        <v>3.6103643966547194E-2</v>
      </c>
      <c r="AT187" s="59">
        <f t="shared" si="69"/>
        <v>2.068711984493015E-2</v>
      </c>
      <c r="AU187" s="59">
        <f t="shared" si="70"/>
        <v>1.9122452665976977E-2</v>
      </c>
      <c r="AV187" s="59" t="e">
        <f t="shared" si="71"/>
        <v>#VALUE!</v>
      </c>
      <c r="AX187" s="60">
        <f t="shared" si="72"/>
        <v>207729</v>
      </c>
      <c r="AY187" s="60">
        <f t="shared" si="73"/>
        <v>211430</v>
      </c>
      <c r="AZ187" s="60">
        <f t="shared" si="74"/>
        <v>206845</v>
      </c>
      <c r="BA187" s="60">
        <f t="shared" si="75"/>
        <v>214738</v>
      </c>
      <c r="BB187" s="60">
        <f t="shared" si="76"/>
        <v>220605</v>
      </c>
      <c r="BC187" s="60">
        <f t="shared" si="77"/>
        <v>212616</v>
      </c>
      <c r="BD187" s="60">
        <f t="shared" si="78"/>
        <v>228483</v>
      </c>
      <c r="BE187" s="60">
        <f t="shared" si="79"/>
        <v>237306</v>
      </c>
      <c r="BF187" s="60">
        <f t="shared" si="80"/>
        <v>241185</v>
      </c>
      <c r="BG187" s="60">
        <f t="shared" si="81"/>
        <v>242442</v>
      </c>
      <c r="BH187" s="60">
        <f t="shared" si="82"/>
        <v>241056</v>
      </c>
      <c r="BI187" s="60">
        <f t="shared" si="83"/>
        <v>239376</v>
      </c>
      <c r="BJ187" s="60">
        <f t="shared" si="84"/>
        <v>243588</v>
      </c>
      <c r="BK187" s="60" t="str">
        <f t="shared" si="85"/>
        <v>NA</v>
      </c>
    </row>
    <row r="188" spans="1:63" hidden="1">
      <c r="A188" s="56" t="s">
        <v>572</v>
      </c>
      <c r="B188" s="56">
        <v>4063159</v>
      </c>
      <c r="C188" s="56" t="s">
        <v>432</v>
      </c>
      <c r="D188" s="56" t="s">
        <v>433</v>
      </c>
      <c r="E188" s="56" t="s">
        <v>444</v>
      </c>
      <c r="F188" s="58" t="s">
        <v>434</v>
      </c>
      <c r="G188" s="58">
        <v>11160</v>
      </c>
      <c r="H188" s="58">
        <v>65393</v>
      </c>
      <c r="I188" s="58">
        <v>41862</v>
      </c>
      <c r="J188" s="58">
        <v>0</v>
      </c>
      <c r="K188" s="58">
        <v>29033</v>
      </c>
      <c r="L188" s="58">
        <v>37239</v>
      </c>
      <c r="M188" s="58">
        <v>615408</v>
      </c>
      <c r="N188" s="58">
        <v>559546</v>
      </c>
      <c r="O188" s="58">
        <v>562000</v>
      </c>
      <c r="P188" s="58">
        <v>577668</v>
      </c>
      <c r="Q188" s="58">
        <v>503732</v>
      </c>
      <c r="R188" s="58">
        <v>456447</v>
      </c>
      <c r="S188" s="58">
        <v>470326</v>
      </c>
      <c r="T188" s="58" t="s">
        <v>434</v>
      </c>
      <c r="U188" s="58">
        <v>613924</v>
      </c>
      <c r="V188" s="58">
        <v>591505</v>
      </c>
      <c r="W188" s="58">
        <v>595149</v>
      </c>
      <c r="X188" s="58">
        <v>595622</v>
      </c>
      <c r="Y188" s="58">
        <v>609018</v>
      </c>
      <c r="Z188" s="58">
        <v>620654</v>
      </c>
      <c r="AA188" s="58">
        <v>537408</v>
      </c>
      <c r="AB188" s="58">
        <v>535240</v>
      </c>
      <c r="AC188" s="58">
        <v>523000</v>
      </c>
      <c r="AD188" s="58">
        <v>503052</v>
      </c>
      <c r="AE188" s="58">
        <v>467707</v>
      </c>
      <c r="AF188" s="58">
        <v>416346</v>
      </c>
      <c r="AG188" s="58">
        <v>450161</v>
      </c>
      <c r="AH188" s="58"/>
      <c r="AI188" s="59">
        <f t="shared" si="58"/>
        <v>1.04479508442535</v>
      </c>
      <c r="AJ188" s="59">
        <f t="shared" si="59"/>
        <v>1.0963165251977922</v>
      </c>
      <c r="AK188" s="59">
        <f t="shared" si="60"/>
        <v>1.0770247184669035</v>
      </c>
      <c r="AL188" s="59">
        <f t="shared" si="61"/>
        <v>1.1483266143460318</v>
      </c>
      <c r="AM188" s="59">
        <f t="shared" si="62"/>
        <v>1.0745697896749522</v>
      </c>
      <c r="AN188" s="59">
        <f t="shared" si="63"/>
        <v>1.0454114042298781</v>
      </c>
      <c r="AO188" s="59">
        <f t="shared" si="64"/>
        <v>1.1451411218292247</v>
      </c>
      <c r="AP188" s="59">
        <f t="shared" si="65"/>
        <v>5.9999613311120206E-2</v>
      </c>
      <c r="AQ188" s="59">
        <f t="shared" si="66"/>
        <v>4.7671825791684316E-2</v>
      </c>
      <c r="AR188" s="59">
        <f t="shared" si="67"/>
        <v>0</v>
      </c>
      <c r="AS188" s="59">
        <f t="shared" si="68"/>
        <v>7.0338688294863977E-2</v>
      </c>
      <c r="AT188" s="59">
        <f t="shared" si="69"/>
        <v>0.11055358788175924</v>
      </c>
      <c r="AU188" s="59">
        <f t="shared" si="70"/>
        <v>1.8178145829125428E-2</v>
      </c>
      <c r="AV188" s="59" t="e">
        <f t="shared" si="71"/>
        <v>#VALUE!</v>
      </c>
      <c r="AX188" s="60">
        <f t="shared" si="72"/>
        <v>450161</v>
      </c>
      <c r="AY188" s="60">
        <f t="shared" si="73"/>
        <v>416346</v>
      </c>
      <c r="AZ188" s="60">
        <f t="shared" si="74"/>
        <v>467707</v>
      </c>
      <c r="BA188" s="60">
        <f t="shared" si="75"/>
        <v>503052</v>
      </c>
      <c r="BB188" s="60">
        <f t="shared" si="76"/>
        <v>523000</v>
      </c>
      <c r="BC188" s="60">
        <f t="shared" si="77"/>
        <v>535240</v>
      </c>
      <c r="BD188" s="60">
        <f t="shared" si="78"/>
        <v>537408</v>
      </c>
      <c r="BE188" s="60">
        <f t="shared" si="79"/>
        <v>620654</v>
      </c>
      <c r="BF188" s="60">
        <f t="shared" si="80"/>
        <v>609018</v>
      </c>
      <c r="BG188" s="60">
        <f t="shared" si="81"/>
        <v>595622</v>
      </c>
      <c r="BH188" s="60">
        <f t="shared" si="82"/>
        <v>595149</v>
      </c>
      <c r="BI188" s="60">
        <f t="shared" si="83"/>
        <v>591505</v>
      </c>
      <c r="BJ188" s="60">
        <f t="shared" si="84"/>
        <v>613924</v>
      </c>
      <c r="BK188" s="60" t="str">
        <f t="shared" si="85"/>
        <v>NA</v>
      </c>
    </row>
    <row r="189" spans="1:63">
      <c r="A189" s="56" t="s">
        <v>573</v>
      </c>
      <c r="B189" s="56">
        <v>4063214</v>
      </c>
      <c r="C189" s="56" t="s">
        <v>432</v>
      </c>
      <c r="D189" s="56" t="s">
        <v>433</v>
      </c>
      <c r="E189" s="56" t="s">
        <v>327</v>
      </c>
      <c r="F189" s="58" t="s">
        <v>434</v>
      </c>
      <c r="G189" s="58">
        <v>2723</v>
      </c>
      <c r="H189" s="58">
        <v>1884</v>
      </c>
      <c r="I189" s="58">
        <v>2189</v>
      </c>
      <c r="J189" s="58">
        <v>1700</v>
      </c>
      <c r="K189" s="58">
        <v>2607</v>
      </c>
      <c r="L189" s="58">
        <v>1259</v>
      </c>
      <c r="M189" s="58">
        <v>40296</v>
      </c>
      <c r="N189" s="58">
        <v>39511</v>
      </c>
      <c r="O189" s="58">
        <v>38348</v>
      </c>
      <c r="P189" s="58" t="s">
        <v>434</v>
      </c>
      <c r="Q189" s="58" t="s">
        <v>434</v>
      </c>
      <c r="R189" s="58" t="s">
        <v>434</v>
      </c>
      <c r="S189" s="58" t="s">
        <v>434</v>
      </c>
      <c r="T189" s="58" t="s">
        <v>434</v>
      </c>
      <c r="U189" s="58">
        <v>38287</v>
      </c>
      <c r="V189" s="58">
        <v>40225</v>
      </c>
      <c r="W189" s="58">
        <v>37807</v>
      </c>
      <c r="X189" s="58">
        <v>40428</v>
      </c>
      <c r="Y189" s="58">
        <v>40043</v>
      </c>
      <c r="Z189" s="58">
        <v>39721</v>
      </c>
      <c r="AA189" s="58">
        <v>38523</v>
      </c>
      <c r="AB189" s="58">
        <v>37733</v>
      </c>
      <c r="AC189" s="58" t="s">
        <v>434</v>
      </c>
      <c r="AD189" s="58" t="s">
        <v>434</v>
      </c>
      <c r="AE189" s="58" t="s">
        <v>434</v>
      </c>
      <c r="AF189" s="58" t="s">
        <v>434</v>
      </c>
      <c r="AG189" s="58" t="s">
        <v>434</v>
      </c>
      <c r="AH189" s="58" t="s">
        <v>436</v>
      </c>
      <c r="AI189" s="59" t="e">
        <f t="shared" si="58"/>
        <v>#VALUE!</v>
      </c>
      <c r="AJ189" s="59" t="e">
        <f t="shared" si="59"/>
        <v>#VALUE!</v>
      </c>
      <c r="AK189" s="59" t="e">
        <f t="shared" si="60"/>
        <v>#VALUE!</v>
      </c>
      <c r="AL189" s="59" t="e">
        <f t="shared" si="61"/>
        <v>#VALUE!</v>
      </c>
      <c r="AM189" s="59" t="e">
        <f t="shared" si="62"/>
        <v>#VALUE!</v>
      </c>
      <c r="AN189" s="59">
        <f t="shared" si="63"/>
        <v>1.047120557602099</v>
      </c>
      <c r="AO189" s="59">
        <f t="shared" si="64"/>
        <v>1.0460244529242271</v>
      </c>
      <c r="AP189" s="59">
        <f t="shared" si="65"/>
        <v>3.1696080159109789E-2</v>
      </c>
      <c r="AQ189" s="59">
        <f t="shared" si="66"/>
        <v>6.5105012111979624E-2</v>
      </c>
      <c r="AR189" s="59">
        <f t="shared" si="67"/>
        <v>4.2050064311863068E-2</v>
      </c>
      <c r="AS189" s="59">
        <f t="shared" si="68"/>
        <v>5.789933081175444E-2</v>
      </c>
      <c r="AT189" s="59">
        <f t="shared" si="69"/>
        <v>4.6836544437538846E-2</v>
      </c>
      <c r="AU189" s="59">
        <f t="shared" si="70"/>
        <v>7.1120745945098859E-2</v>
      </c>
      <c r="AV189" s="59" t="e">
        <f t="shared" si="71"/>
        <v>#VALUE!</v>
      </c>
      <c r="AX189" s="60" t="str">
        <f t="shared" si="72"/>
        <v>NA</v>
      </c>
      <c r="AY189" s="60" t="str">
        <f t="shared" si="73"/>
        <v>NA</v>
      </c>
      <c r="AZ189" s="60" t="str">
        <f t="shared" si="74"/>
        <v>NA</v>
      </c>
      <c r="BA189" s="60" t="str">
        <f t="shared" si="75"/>
        <v>NA</v>
      </c>
      <c r="BB189" s="60" t="str">
        <f t="shared" si="76"/>
        <v>NA</v>
      </c>
      <c r="BC189" s="60">
        <f t="shared" si="77"/>
        <v>37733</v>
      </c>
      <c r="BD189" s="60">
        <f t="shared" si="78"/>
        <v>38523</v>
      </c>
      <c r="BE189" s="60">
        <f t="shared" si="79"/>
        <v>39721</v>
      </c>
      <c r="BF189" s="60">
        <f t="shared" si="80"/>
        <v>40043</v>
      </c>
      <c r="BG189" s="60">
        <f t="shared" si="81"/>
        <v>40428</v>
      </c>
      <c r="BH189" s="60">
        <f t="shared" si="82"/>
        <v>37807</v>
      </c>
      <c r="BI189" s="60">
        <f t="shared" si="83"/>
        <v>40225</v>
      </c>
      <c r="BJ189" s="60">
        <f t="shared" si="84"/>
        <v>38287</v>
      </c>
      <c r="BK189" s="60" t="str">
        <f t="shared" si="85"/>
        <v>NA</v>
      </c>
    </row>
    <row r="190" spans="1:63" hidden="1">
      <c r="A190" s="56" t="s">
        <v>574</v>
      </c>
      <c r="B190" s="56">
        <v>4063245</v>
      </c>
      <c r="C190" s="56" t="s">
        <v>432</v>
      </c>
      <c r="D190" s="56" t="s">
        <v>433</v>
      </c>
      <c r="E190" s="56" t="s">
        <v>444</v>
      </c>
      <c r="F190" s="58" t="s">
        <v>434</v>
      </c>
      <c r="G190" s="58">
        <v>5223</v>
      </c>
      <c r="H190" s="58">
        <v>3455</v>
      </c>
      <c r="I190" s="58">
        <v>3995</v>
      </c>
      <c r="J190" s="58">
        <v>4118</v>
      </c>
      <c r="K190" s="58">
        <v>3947</v>
      </c>
      <c r="L190" s="58">
        <v>4538</v>
      </c>
      <c r="M190" s="58">
        <v>50141</v>
      </c>
      <c r="N190" s="58">
        <v>47420</v>
      </c>
      <c r="O190" s="58">
        <v>43676</v>
      </c>
      <c r="P190" s="58" t="s">
        <v>434</v>
      </c>
      <c r="Q190" s="58" t="s">
        <v>434</v>
      </c>
      <c r="R190" s="58" t="s">
        <v>434</v>
      </c>
      <c r="S190" s="58" t="s">
        <v>434</v>
      </c>
      <c r="T190" s="58" t="s">
        <v>434</v>
      </c>
      <c r="U190" s="58">
        <v>45774</v>
      </c>
      <c r="V190" s="58">
        <v>46639</v>
      </c>
      <c r="W190" s="58">
        <v>47085</v>
      </c>
      <c r="X190" s="58">
        <v>47104</v>
      </c>
      <c r="Y190" s="58">
        <v>48574</v>
      </c>
      <c r="Z190" s="58">
        <v>50131</v>
      </c>
      <c r="AA190" s="58">
        <v>45831</v>
      </c>
      <c r="AB190" s="58">
        <v>43966</v>
      </c>
      <c r="AC190" s="58" t="s">
        <v>434</v>
      </c>
      <c r="AD190" s="58" t="s">
        <v>434</v>
      </c>
      <c r="AE190" s="58" t="s">
        <v>434</v>
      </c>
      <c r="AF190" s="58" t="s">
        <v>434</v>
      </c>
      <c r="AG190" s="58" t="s">
        <v>434</v>
      </c>
      <c r="AH190" s="58"/>
      <c r="AI190" s="59" t="e">
        <f t="shared" si="58"/>
        <v>#VALUE!</v>
      </c>
      <c r="AJ190" s="59" t="e">
        <f t="shared" si="59"/>
        <v>#VALUE!</v>
      </c>
      <c r="AK190" s="59" t="e">
        <f t="shared" si="60"/>
        <v>#VALUE!</v>
      </c>
      <c r="AL190" s="59" t="e">
        <f t="shared" si="61"/>
        <v>#VALUE!</v>
      </c>
      <c r="AM190" s="59" t="e">
        <f t="shared" si="62"/>
        <v>#VALUE!</v>
      </c>
      <c r="AN190" s="59">
        <f t="shared" si="63"/>
        <v>1.078560706000091</v>
      </c>
      <c r="AO190" s="59">
        <f t="shared" si="64"/>
        <v>1.0940411511858785</v>
      </c>
      <c r="AP190" s="59">
        <f t="shared" si="65"/>
        <v>9.0522830184915526E-2</v>
      </c>
      <c r="AQ190" s="59">
        <f t="shared" si="66"/>
        <v>8.1257462840202577E-2</v>
      </c>
      <c r="AR190" s="59">
        <f t="shared" si="67"/>
        <v>8.7423573369565216E-2</v>
      </c>
      <c r="AS190" s="59">
        <f t="shared" si="68"/>
        <v>8.4846554104279492E-2</v>
      </c>
      <c r="AT190" s="59">
        <f t="shared" si="69"/>
        <v>7.4079632925234243E-2</v>
      </c>
      <c r="AU190" s="59">
        <f t="shared" si="70"/>
        <v>0.11410407655000655</v>
      </c>
      <c r="AV190" s="59" t="e">
        <f t="shared" si="71"/>
        <v>#VALUE!</v>
      </c>
      <c r="AX190" s="60" t="str">
        <f t="shared" si="72"/>
        <v>NA</v>
      </c>
      <c r="AY190" s="60" t="str">
        <f t="shared" si="73"/>
        <v>NA</v>
      </c>
      <c r="AZ190" s="60" t="str">
        <f t="shared" si="74"/>
        <v>NA</v>
      </c>
      <c r="BA190" s="60" t="str">
        <f t="shared" si="75"/>
        <v>NA</v>
      </c>
      <c r="BB190" s="60" t="str">
        <f t="shared" si="76"/>
        <v>NA</v>
      </c>
      <c r="BC190" s="60">
        <f t="shared" si="77"/>
        <v>43966</v>
      </c>
      <c r="BD190" s="60">
        <f t="shared" si="78"/>
        <v>45831</v>
      </c>
      <c r="BE190" s="60">
        <f t="shared" si="79"/>
        <v>50131</v>
      </c>
      <c r="BF190" s="60">
        <f t="shared" si="80"/>
        <v>48574</v>
      </c>
      <c r="BG190" s="60">
        <f t="shared" si="81"/>
        <v>47104</v>
      </c>
      <c r="BH190" s="60">
        <f t="shared" si="82"/>
        <v>47085</v>
      </c>
      <c r="BI190" s="60">
        <f t="shared" si="83"/>
        <v>46639</v>
      </c>
      <c r="BJ190" s="60">
        <f t="shared" si="84"/>
        <v>45774</v>
      </c>
      <c r="BK190" s="60" t="str">
        <f t="shared" si="85"/>
        <v>NA</v>
      </c>
    </row>
    <row r="191" spans="1:63">
      <c r="A191" s="56" t="s">
        <v>575</v>
      </c>
      <c r="B191" s="56">
        <v>4063261</v>
      </c>
      <c r="C191" s="56" t="s">
        <v>432</v>
      </c>
      <c r="D191" s="56" t="s">
        <v>433</v>
      </c>
      <c r="E191" s="56" t="s">
        <v>327</v>
      </c>
      <c r="F191" s="58" t="s">
        <v>434</v>
      </c>
      <c r="G191" s="58" t="s">
        <v>434</v>
      </c>
      <c r="H191" s="58">
        <v>914</v>
      </c>
      <c r="I191" s="58">
        <v>1048</v>
      </c>
      <c r="J191" s="58">
        <v>428</v>
      </c>
      <c r="K191" s="58">
        <v>1310</v>
      </c>
      <c r="L191" s="58">
        <v>354</v>
      </c>
      <c r="M191" s="58">
        <v>30708</v>
      </c>
      <c r="N191" s="58">
        <v>29385</v>
      </c>
      <c r="O191" s="58">
        <v>26453</v>
      </c>
      <c r="P191" s="58" t="s">
        <v>434</v>
      </c>
      <c r="Q191" s="58" t="s">
        <v>434</v>
      </c>
      <c r="R191" s="58" t="s">
        <v>434</v>
      </c>
      <c r="S191" s="58" t="s">
        <v>434</v>
      </c>
      <c r="T191" s="58" t="s">
        <v>434</v>
      </c>
      <c r="U191" s="58">
        <v>29499</v>
      </c>
      <c r="V191" s="58">
        <v>29596</v>
      </c>
      <c r="W191" s="58">
        <v>29853</v>
      </c>
      <c r="X191" s="58">
        <v>28087</v>
      </c>
      <c r="Y191" s="58">
        <v>29745</v>
      </c>
      <c r="Z191" s="58">
        <v>30010</v>
      </c>
      <c r="AA191" s="58">
        <v>29751</v>
      </c>
      <c r="AB191" s="58">
        <v>27930</v>
      </c>
      <c r="AC191" s="58" t="s">
        <v>434</v>
      </c>
      <c r="AD191" s="58" t="s">
        <v>434</v>
      </c>
      <c r="AE191" s="58" t="s">
        <v>434</v>
      </c>
      <c r="AF191" s="58" t="s">
        <v>434</v>
      </c>
      <c r="AG191" s="58" t="s">
        <v>434</v>
      </c>
      <c r="AH191" s="58" t="s">
        <v>436</v>
      </c>
      <c r="AI191" s="59" t="e">
        <f t="shared" si="58"/>
        <v>#VALUE!</v>
      </c>
      <c r="AJ191" s="59" t="e">
        <f t="shared" si="59"/>
        <v>#VALUE!</v>
      </c>
      <c r="AK191" s="59" t="e">
        <f t="shared" si="60"/>
        <v>#VALUE!</v>
      </c>
      <c r="AL191" s="59" t="e">
        <f t="shared" si="61"/>
        <v>#VALUE!</v>
      </c>
      <c r="AM191" s="59" t="e">
        <f t="shared" si="62"/>
        <v>#VALUE!</v>
      </c>
      <c r="AN191" s="59">
        <f t="shared" si="63"/>
        <v>1.0520945220193341</v>
      </c>
      <c r="AO191" s="59">
        <f t="shared" si="64"/>
        <v>1.0321669859836644</v>
      </c>
      <c r="AP191" s="59">
        <f t="shared" si="65"/>
        <v>1.1796067977340886E-2</v>
      </c>
      <c r="AQ191" s="59">
        <f t="shared" si="66"/>
        <v>4.4041015296688517E-2</v>
      </c>
      <c r="AR191" s="59">
        <f t="shared" si="67"/>
        <v>1.5238366504076619E-2</v>
      </c>
      <c r="AS191" s="59">
        <f t="shared" si="68"/>
        <v>3.510534954610927E-2</v>
      </c>
      <c r="AT191" s="59">
        <f t="shared" si="69"/>
        <v>3.088255169617516E-2</v>
      </c>
      <c r="AU191" s="59" t="e">
        <f t="shared" si="70"/>
        <v>#VALUE!</v>
      </c>
      <c r="AV191" s="59" t="e">
        <f t="shared" si="71"/>
        <v>#VALUE!</v>
      </c>
      <c r="AX191" s="60" t="str">
        <f t="shared" si="72"/>
        <v>NA</v>
      </c>
      <c r="AY191" s="60" t="str">
        <f t="shared" si="73"/>
        <v>NA</v>
      </c>
      <c r="AZ191" s="60" t="str">
        <f t="shared" si="74"/>
        <v>NA</v>
      </c>
      <c r="BA191" s="60" t="str">
        <f t="shared" si="75"/>
        <v>NA</v>
      </c>
      <c r="BB191" s="60" t="str">
        <f t="shared" si="76"/>
        <v>NA</v>
      </c>
      <c r="BC191" s="60">
        <f t="shared" si="77"/>
        <v>27930</v>
      </c>
      <c r="BD191" s="60">
        <f t="shared" si="78"/>
        <v>29751</v>
      </c>
      <c r="BE191" s="60">
        <f t="shared" si="79"/>
        <v>30010</v>
      </c>
      <c r="BF191" s="60">
        <f t="shared" si="80"/>
        <v>29745</v>
      </c>
      <c r="BG191" s="60">
        <f t="shared" si="81"/>
        <v>28087</v>
      </c>
      <c r="BH191" s="60">
        <f t="shared" si="82"/>
        <v>29853</v>
      </c>
      <c r="BI191" s="60">
        <f t="shared" si="83"/>
        <v>29596</v>
      </c>
      <c r="BJ191" s="60">
        <f t="shared" si="84"/>
        <v>29499</v>
      </c>
      <c r="BK191" s="60" t="str">
        <f t="shared" si="85"/>
        <v>NA</v>
      </c>
    </row>
    <row r="192" spans="1:63" hidden="1">
      <c r="A192" s="56" t="s">
        <v>576</v>
      </c>
      <c r="B192" s="56">
        <v>4063274</v>
      </c>
      <c r="C192" s="56" t="s">
        <v>432</v>
      </c>
      <c r="D192" s="56" t="s">
        <v>433</v>
      </c>
      <c r="E192" s="56" t="s">
        <v>276</v>
      </c>
      <c r="F192" s="58" t="s">
        <v>434</v>
      </c>
      <c r="G192" s="58">
        <v>9303</v>
      </c>
      <c r="H192" s="58">
        <v>8786</v>
      </c>
      <c r="I192" s="58">
        <v>8878</v>
      </c>
      <c r="J192" s="58">
        <v>10237</v>
      </c>
      <c r="K192" s="58">
        <v>5266</v>
      </c>
      <c r="L192" s="58">
        <v>9866</v>
      </c>
      <c r="M192" s="58">
        <v>91350</v>
      </c>
      <c r="N192" s="58">
        <v>91481</v>
      </c>
      <c r="O192" s="58">
        <v>87477</v>
      </c>
      <c r="P192" s="58" t="s">
        <v>434</v>
      </c>
      <c r="Q192" s="58" t="s">
        <v>434</v>
      </c>
      <c r="R192" s="58" t="s">
        <v>434</v>
      </c>
      <c r="S192" s="58" t="s">
        <v>434</v>
      </c>
      <c r="T192" s="58" t="s">
        <v>434</v>
      </c>
      <c r="U192" s="58">
        <v>89442</v>
      </c>
      <c r="V192" s="58">
        <v>81992</v>
      </c>
      <c r="W192" s="58">
        <v>76798</v>
      </c>
      <c r="X192" s="58">
        <v>83018</v>
      </c>
      <c r="Y192" s="58">
        <v>84641</v>
      </c>
      <c r="Z192" s="58">
        <v>82696</v>
      </c>
      <c r="AA192" s="58">
        <v>81686</v>
      </c>
      <c r="AB192" s="58">
        <v>82818</v>
      </c>
      <c r="AC192" s="58">
        <v>78621</v>
      </c>
      <c r="AD192" s="58" t="s">
        <v>434</v>
      </c>
      <c r="AE192" s="58" t="s">
        <v>434</v>
      </c>
      <c r="AF192" s="58" t="s">
        <v>434</v>
      </c>
      <c r="AG192" s="58" t="s">
        <v>434</v>
      </c>
      <c r="AH192" s="58"/>
      <c r="AI192" s="59" t="e">
        <f t="shared" si="58"/>
        <v>#VALUE!</v>
      </c>
      <c r="AJ192" s="59" t="e">
        <f t="shared" si="59"/>
        <v>#VALUE!</v>
      </c>
      <c r="AK192" s="59" t="e">
        <f t="shared" si="60"/>
        <v>#VALUE!</v>
      </c>
      <c r="AL192" s="59" t="e">
        <f t="shared" si="61"/>
        <v>#VALUE!</v>
      </c>
      <c r="AM192" s="59">
        <f t="shared" si="62"/>
        <v>1.1126416606250238</v>
      </c>
      <c r="AN192" s="59">
        <f t="shared" si="63"/>
        <v>1.1046028641116665</v>
      </c>
      <c r="AO192" s="59">
        <f t="shared" si="64"/>
        <v>1.1183066865803197</v>
      </c>
      <c r="AP192" s="59">
        <f t="shared" si="65"/>
        <v>0.11930444035987231</v>
      </c>
      <c r="AQ192" s="59">
        <f t="shared" si="66"/>
        <v>6.2215711062014865E-2</v>
      </c>
      <c r="AR192" s="59">
        <f t="shared" si="67"/>
        <v>0.12331060733816762</v>
      </c>
      <c r="AS192" s="59">
        <f t="shared" si="68"/>
        <v>0.11560196880127087</v>
      </c>
      <c r="AT192" s="59">
        <f t="shared" si="69"/>
        <v>0.10715679578495463</v>
      </c>
      <c r="AU192" s="59">
        <f t="shared" si="70"/>
        <v>0.10401153820352854</v>
      </c>
      <c r="AV192" s="59" t="e">
        <f t="shared" si="71"/>
        <v>#VALUE!</v>
      </c>
      <c r="AX192" s="60" t="str">
        <f t="shared" si="72"/>
        <v>NA</v>
      </c>
      <c r="AY192" s="60" t="str">
        <f t="shared" si="73"/>
        <v>NA</v>
      </c>
      <c r="AZ192" s="60" t="str">
        <f t="shared" si="74"/>
        <v>NA</v>
      </c>
      <c r="BA192" s="60" t="str">
        <f t="shared" si="75"/>
        <v>NA</v>
      </c>
      <c r="BB192" s="60">
        <f t="shared" si="76"/>
        <v>78621</v>
      </c>
      <c r="BC192" s="60">
        <f t="shared" si="77"/>
        <v>82818</v>
      </c>
      <c r="BD192" s="60">
        <f t="shared" si="78"/>
        <v>81686</v>
      </c>
      <c r="BE192" s="60">
        <f t="shared" si="79"/>
        <v>82696</v>
      </c>
      <c r="BF192" s="60">
        <f t="shared" si="80"/>
        <v>84641</v>
      </c>
      <c r="BG192" s="60">
        <f t="shared" si="81"/>
        <v>83018</v>
      </c>
      <c r="BH192" s="60">
        <f t="shared" si="82"/>
        <v>76798</v>
      </c>
      <c r="BI192" s="60">
        <f t="shared" si="83"/>
        <v>81992</v>
      </c>
      <c r="BJ192" s="60">
        <f t="shared" si="84"/>
        <v>89442</v>
      </c>
      <c r="BK192" s="60" t="str">
        <f t="shared" si="85"/>
        <v>NA</v>
      </c>
    </row>
    <row r="193" spans="1:63" hidden="1">
      <c r="A193" s="56" t="s">
        <v>243</v>
      </c>
      <c r="B193" s="56">
        <v>4063283</v>
      </c>
      <c r="C193" s="56" t="s">
        <v>432</v>
      </c>
      <c r="D193" s="56" t="s">
        <v>433</v>
      </c>
      <c r="E193" s="56" t="s">
        <v>241</v>
      </c>
      <c r="F193" s="58" t="s">
        <v>434</v>
      </c>
      <c r="G193" s="58">
        <v>18624</v>
      </c>
      <c r="H193" s="58">
        <v>11705</v>
      </c>
      <c r="I193" s="58">
        <v>11183</v>
      </c>
      <c r="J193" s="58">
        <v>15505</v>
      </c>
      <c r="K193" s="58">
        <v>14815</v>
      </c>
      <c r="L193" s="58">
        <v>15573</v>
      </c>
      <c r="M193" s="58">
        <v>126951</v>
      </c>
      <c r="N193" s="58">
        <v>116651</v>
      </c>
      <c r="O193" s="58">
        <v>131911</v>
      </c>
      <c r="P193" s="58">
        <v>122153</v>
      </c>
      <c r="Q193" s="58">
        <v>133951</v>
      </c>
      <c r="R193" s="58">
        <v>146795</v>
      </c>
      <c r="S193" s="58">
        <v>139363</v>
      </c>
      <c r="T193" s="58" t="s">
        <v>434</v>
      </c>
      <c r="U193" s="58">
        <v>139045</v>
      </c>
      <c r="V193" s="58">
        <v>116920</v>
      </c>
      <c r="W193" s="58">
        <v>123635</v>
      </c>
      <c r="X193" s="58">
        <v>127710</v>
      </c>
      <c r="Y193" s="58">
        <v>130753</v>
      </c>
      <c r="Z193" s="58">
        <v>133396</v>
      </c>
      <c r="AA193" s="58">
        <v>112279</v>
      </c>
      <c r="AB193" s="58">
        <v>105573</v>
      </c>
      <c r="AC193" s="58">
        <v>116388</v>
      </c>
      <c r="AD193" s="58">
        <v>108395</v>
      </c>
      <c r="AE193" s="58">
        <v>117946</v>
      </c>
      <c r="AF193" s="58">
        <v>132117</v>
      </c>
      <c r="AG193" s="58">
        <v>121052</v>
      </c>
      <c r="AH193" s="58"/>
      <c r="AI193" s="59">
        <f t="shared" si="58"/>
        <v>1.1512655718203748</v>
      </c>
      <c r="AJ193" s="59">
        <f t="shared" si="59"/>
        <v>1.1110984960300341</v>
      </c>
      <c r="AK193" s="59">
        <f t="shared" si="60"/>
        <v>1.1356976921642108</v>
      </c>
      <c r="AL193" s="59">
        <f t="shared" si="61"/>
        <v>1.1269246736473084</v>
      </c>
      <c r="AM193" s="59">
        <f t="shared" si="62"/>
        <v>1.1333728563082104</v>
      </c>
      <c r="AN193" s="59">
        <f t="shared" si="63"/>
        <v>1.1049321322686672</v>
      </c>
      <c r="AO193" s="59">
        <f t="shared" si="64"/>
        <v>1.1306744805350957</v>
      </c>
      <c r="AP193" s="59">
        <f t="shared" si="65"/>
        <v>0.11674263096344718</v>
      </c>
      <c r="AQ193" s="59">
        <f t="shared" si="66"/>
        <v>0.11330523965033307</v>
      </c>
      <c r="AR193" s="59">
        <f t="shared" si="67"/>
        <v>0.1214078772218307</v>
      </c>
      <c r="AS193" s="59">
        <f t="shared" si="68"/>
        <v>9.0451732923524888E-2</v>
      </c>
      <c r="AT193" s="59">
        <f t="shared" si="69"/>
        <v>0.10011118713650359</v>
      </c>
      <c r="AU193" s="59">
        <f t="shared" si="70"/>
        <v>0.13394224891222267</v>
      </c>
      <c r="AV193" s="59" t="e">
        <f t="shared" si="71"/>
        <v>#VALUE!</v>
      </c>
      <c r="AX193" s="60">
        <f t="shared" si="72"/>
        <v>121052</v>
      </c>
      <c r="AY193" s="60">
        <f t="shared" si="73"/>
        <v>132117</v>
      </c>
      <c r="AZ193" s="60">
        <f t="shared" si="74"/>
        <v>117946</v>
      </c>
      <c r="BA193" s="60">
        <f t="shared" si="75"/>
        <v>108395</v>
      </c>
      <c r="BB193" s="60">
        <f t="shared" si="76"/>
        <v>116388</v>
      </c>
      <c r="BC193" s="60">
        <f t="shared" si="77"/>
        <v>105573</v>
      </c>
      <c r="BD193" s="60">
        <f t="shared" si="78"/>
        <v>112279</v>
      </c>
      <c r="BE193" s="60">
        <f t="shared" si="79"/>
        <v>133396</v>
      </c>
      <c r="BF193" s="60">
        <f t="shared" si="80"/>
        <v>130753</v>
      </c>
      <c r="BG193" s="60">
        <f t="shared" si="81"/>
        <v>127710</v>
      </c>
      <c r="BH193" s="60">
        <f t="shared" si="82"/>
        <v>123635</v>
      </c>
      <c r="BI193" s="60">
        <f t="shared" si="83"/>
        <v>116920</v>
      </c>
      <c r="BJ193" s="60">
        <f t="shared" si="84"/>
        <v>139045</v>
      </c>
      <c r="BK193" s="60" t="str">
        <f t="shared" si="85"/>
        <v>NA</v>
      </c>
    </row>
    <row r="194" spans="1:63">
      <c r="A194" s="56" t="s">
        <v>577</v>
      </c>
      <c r="B194" s="56">
        <v>4063307</v>
      </c>
      <c r="C194" s="56" t="s">
        <v>432</v>
      </c>
      <c r="D194" s="56" t="s">
        <v>433</v>
      </c>
      <c r="E194" s="56" t="s">
        <v>327</v>
      </c>
      <c r="F194" s="58" t="s">
        <v>434</v>
      </c>
      <c r="G194" s="58">
        <v>239251</v>
      </c>
      <c r="H194" s="58">
        <v>211379</v>
      </c>
      <c r="I194" s="58">
        <v>141398</v>
      </c>
      <c r="J194" s="58">
        <v>167598</v>
      </c>
      <c r="K194" s="58">
        <v>194820</v>
      </c>
      <c r="L194" s="58">
        <v>194417</v>
      </c>
      <c r="M194" s="58">
        <v>6909007</v>
      </c>
      <c r="N194" s="58">
        <v>5836598</v>
      </c>
      <c r="O194" s="58">
        <v>6168528</v>
      </c>
      <c r="P194" s="58" t="s">
        <v>434</v>
      </c>
      <c r="Q194" s="58">
        <v>6450091</v>
      </c>
      <c r="R194" s="58">
        <v>5512701</v>
      </c>
      <c r="S194" s="58">
        <v>6260217</v>
      </c>
      <c r="T194" s="58" t="s">
        <v>434</v>
      </c>
      <c r="U194" s="58">
        <v>4742065</v>
      </c>
      <c r="V194" s="58">
        <v>4829955</v>
      </c>
      <c r="W194" s="58">
        <v>4713766</v>
      </c>
      <c r="X194" s="58">
        <v>4812736</v>
      </c>
      <c r="Y194" s="58">
        <v>4840457</v>
      </c>
      <c r="Z194" s="58">
        <v>5209141</v>
      </c>
      <c r="AA194" s="58">
        <v>4731907</v>
      </c>
      <c r="AB194" s="58">
        <v>4622653</v>
      </c>
      <c r="AC194" s="58">
        <v>4638234</v>
      </c>
      <c r="AD194" s="58">
        <v>4070726</v>
      </c>
      <c r="AE194" s="58">
        <v>4535202</v>
      </c>
      <c r="AF194" s="58">
        <v>4620280</v>
      </c>
      <c r="AG194" s="58">
        <v>5492020</v>
      </c>
      <c r="AH194" s="58" t="s">
        <v>436</v>
      </c>
      <c r="AI194" s="59">
        <f t="shared" si="58"/>
        <v>1.1398751279128627</v>
      </c>
      <c r="AJ194" s="59">
        <f t="shared" si="59"/>
        <v>1.1931530123715446</v>
      </c>
      <c r="AK194" s="59">
        <f t="shared" si="60"/>
        <v>1.4222279404533691</v>
      </c>
      <c r="AL194" s="59" t="e">
        <f t="shared" si="61"/>
        <v>#VALUE!</v>
      </c>
      <c r="AM194" s="59">
        <f t="shared" si="62"/>
        <v>1.3299303139945073</v>
      </c>
      <c r="AN194" s="59">
        <f t="shared" si="63"/>
        <v>1.2626078574359789</v>
      </c>
      <c r="AO194" s="59">
        <f t="shared" si="64"/>
        <v>1.4600893466418507</v>
      </c>
      <c r="AP194" s="59">
        <f t="shared" si="65"/>
        <v>3.7322276359960306E-2</v>
      </c>
      <c r="AQ194" s="59">
        <f t="shared" si="66"/>
        <v>4.0248265814570812E-2</v>
      </c>
      <c r="AR194" s="59">
        <f t="shared" si="67"/>
        <v>3.4823850716099947E-2</v>
      </c>
      <c r="AS194" s="59">
        <f t="shared" si="68"/>
        <v>2.9996822073900146E-2</v>
      </c>
      <c r="AT194" s="59">
        <f t="shared" si="69"/>
        <v>4.3764175856710878E-2</v>
      </c>
      <c r="AU194" s="59">
        <f t="shared" si="70"/>
        <v>5.0452914500328447E-2</v>
      </c>
      <c r="AV194" s="59" t="e">
        <f t="shared" si="71"/>
        <v>#VALUE!</v>
      </c>
      <c r="AX194" s="60">
        <f t="shared" si="72"/>
        <v>5492020</v>
      </c>
      <c r="AY194" s="60">
        <f t="shared" si="73"/>
        <v>4620280</v>
      </c>
      <c r="AZ194" s="60">
        <f t="shared" si="74"/>
        <v>4535202</v>
      </c>
      <c r="BA194" s="60">
        <f t="shared" si="75"/>
        <v>4070726</v>
      </c>
      <c r="BB194" s="60">
        <f t="shared" si="76"/>
        <v>4638234</v>
      </c>
      <c r="BC194" s="60">
        <f t="shared" si="77"/>
        <v>4622653</v>
      </c>
      <c r="BD194" s="60">
        <f t="shared" si="78"/>
        <v>4731907</v>
      </c>
      <c r="BE194" s="60">
        <f t="shared" si="79"/>
        <v>5209141</v>
      </c>
      <c r="BF194" s="60">
        <f t="shared" si="80"/>
        <v>4840457</v>
      </c>
      <c r="BG194" s="60">
        <f t="shared" si="81"/>
        <v>4812736</v>
      </c>
      <c r="BH194" s="60">
        <f t="shared" si="82"/>
        <v>4713766</v>
      </c>
      <c r="BI194" s="60">
        <f t="shared" si="83"/>
        <v>4829955</v>
      </c>
      <c r="BJ194" s="60">
        <f t="shared" si="84"/>
        <v>4742065</v>
      </c>
      <c r="BK194" s="60" t="str">
        <f t="shared" si="85"/>
        <v>NA</v>
      </c>
    </row>
    <row r="195" spans="1:63">
      <c r="A195" s="56" t="s">
        <v>578</v>
      </c>
      <c r="B195" s="56">
        <v>4063321</v>
      </c>
      <c r="C195" s="56" t="s">
        <v>432</v>
      </c>
      <c r="D195" s="56" t="s">
        <v>433</v>
      </c>
      <c r="E195" s="56" t="s">
        <v>327</v>
      </c>
      <c r="F195" s="58" t="s">
        <v>434</v>
      </c>
      <c r="G195" s="58">
        <v>3650</v>
      </c>
      <c r="H195" s="58">
        <v>3336</v>
      </c>
      <c r="I195" s="58">
        <v>4563</v>
      </c>
      <c r="J195" s="58">
        <v>2172</v>
      </c>
      <c r="K195" s="58">
        <v>4422</v>
      </c>
      <c r="L195" s="58">
        <v>5795</v>
      </c>
      <c r="M195" s="58">
        <v>68917</v>
      </c>
      <c r="N195" s="58">
        <v>67746</v>
      </c>
      <c r="O195" s="58">
        <v>65443</v>
      </c>
      <c r="P195" s="58">
        <v>64229</v>
      </c>
      <c r="Q195" s="58">
        <v>63454</v>
      </c>
      <c r="R195" s="58">
        <v>62279</v>
      </c>
      <c r="S195" s="58">
        <v>64936</v>
      </c>
      <c r="T195" s="58" t="s">
        <v>434</v>
      </c>
      <c r="U195" s="58">
        <v>91728</v>
      </c>
      <c r="V195" s="58">
        <v>93162</v>
      </c>
      <c r="W195" s="58">
        <v>88429</v>
      </c>
      <c r="X195" s="58">
        <v>88973</v>
      </c>
      <c r="Y195" s="58">
        <v>76324</v>
      </c>
      <c r="Z195" s="58">
        <v>67038</v>
      </c>
      <c r="AA195" s="58">
        <v>64040</v>
      </c>
      <c r="AB195" s="58">
        <v>62780</v>
      </c>
      <c r="AC195" s="58">
        <v>61261</v>
      </c>
      <c r="AD195" s="58">
        <v>58909</v>
      </c>
      <c r="AE195" s="58">
        <v>59571</v>
      </c>
      <c r="AF195" s="58">
        <v>58494</v>
      </c>
      <c r="AG195" s="58">
        <v>60704</v>
      </c>
      <c r="AH195" s="58" t="s">
        <v>436</v>
      </c>
      <c r="AI195" s="59">
        <f t="shared" si="58"/>
        <v>1.069715340010543</v>
      </c>
      <c r="AJ195" s="59">
        <f t="shared" si="59"/>
        <v>1.0647074913666359</v>
      </c>
      <c r="AK195" s="59">
        <f t="shared" si="60"/>
        <v>1.0651827231370969</v>
      </c>
      <c r="AL195" s="59">
        <f t="shared" si="61"/>
        <v>1.090308781340712</v>
      </c>
      <c r="AM195" s="59">
        <f t="shared" si="62"/>
        <v>1.0682652911313886</v>
      </c>
      <c r="AN195" s="59">
        <f t="shared" si="63"/>
        <v>1.0791016247212488</v>
      </c>
      <c r="AO195" s="59">
        <f t="shared" si="64"/>
        <v>1.076155527795128</v>
      </c>
      <c r="AP195" s="59">
        <f t="shared" si="65"/>
        <v>8.6443509651242575E-2</v>
      </c>
      <c r="AQ195" s="59">
        <f t="shared" si="66"/>
        <v>5.7937215030658767E-2</v>
      </c>
      <c r="AR195" s="59">
        <f t="shared" si="67"/>
        <v>2.441190023939847E-2</v>
      </c>
      <c r="AS195" s="59">
        <f t="shared" si="68"/>
        <v>5.1600719221070013E-2</v>
      </c>
      <c r="AT195" s="59">
        <f t="shared" si="69"/>
        <v>3.580859148579893E-2</v>
      </c>
      <c r="AU195" s="59">
        <f t="shared" si="70"/>
        <v>3.9791557648700508E-2</v>
      </c>
      <c r="AV195" s="59" t="e">
        <f t="shared" si="71"/>
        <v>#VALUE!</v>
      </c>
      <c r="AX195" s="60">
        <f t="shared" si="72"/>
        <v>60704</v>
      </c>
      <c r="AY195" s="60">
        <f t="shared" si="73"/>
        <v>58494</v>
      </c>
      <c r="AZ195" s="60">
        <f t="shared" si="74"/>
        <v>59571</v>
      </c>
      <c r="BA195" s="60">
        <f t="shared" si="75"/>
        <v>58909</v>
      </c>
      <c r="BB195" s="60">
        <f t="shared" si="76"/>
        <v>61261</v>
      </c>
      <c r="BC195" s="60">
        <f t="shared" si="77"/>
        <v>62780</v>
      </c>
      <c r="BD195" s="60">
        <f t="shared" si="78"/>
        <v>64040</v>
      </c>
      <c r="BE195" s="60">
        <f t="shared" si="79"/>
        <v>67038</v>
      </c>
      <c r="BF195" s="60">
        <f t="shared" si="80"/>
        <v>76324</v>
      </c>
      <c r="BG195" s="60">
        <f t="shared" si="81"/>
        <v>88973</v>
      </c>
      <c r="BH195" s="60">
        <f t="shared" si="82"/>
        <v>88429</v>
      </c>
      <c r="BI195" s="60">
        <f t="shared" si="83"/>
        <v>93162</v>
      </c>
      <c r="BJ195" s="60">
        <f t="shared" si="84"/>
        <v>91728</v>
      </c>
      <c r="BK195" s="60" t="str">
        <f t="shared" si="85"/>
        <v>NA</v>
      </c>
    </row>
    <row r="196" spans="1:63">
      <c r="A196" s="56" t="s">
        <v>322</v>
      </c>
      <c r="B196" s="56">
        <v>4063415</v>
      </c>
      <c r="C196" s="56" t="s">
        <v>432</v>
      </c>
      <c r="D196" s="56" t="s">
        <v>433</v>
      </c>
      <c r="E196" s="56" t="s">
        <v>292</v>
      </c>
      <c r="F196" s="58" t="s">
        <v>434</v>
      </c>
      <c r="G196" s="58">
        <v>23561</v>
      </c>
      <c r="H196" s="58">
        <v>14205</v>
      </c>
      <c r="I196" s="58">
        <v>14299</v>
      </c>
      <c r="J196" s="58">
        <v>13893</v>
      </c>
      <c r="K196" s="58">
        <v>25278</v>
      </c>
      <c r="L196" s="58">
        <v>17932</v>
      </c>
      <c r="M196" s="58">
        <v>435999</v>
      </c>
      <c r="N196" s="58">
        <v>420997</v>
      </c>
      <c r="O196" s="58">
        <v>406518</v>
      </c>
      <c r="P196" s="58">
        <v>404928</v>
      </c>
      <c r="Q196" s="58">
        <v>407607</v>
      </c>
      <c r="R196" s="58">
        <v>419338</v>
      </c>
      <c r="S196" s="58">
        <v>433143</v>
      </c>
      <c r="T196" s="58" t="s">
        <v>434</v>
      </c>
      <c r="U196" s="58">
        <v>460767</v>
      </c>
      <c r="V196" s="58">
        <v>475451</v>
      </c>
      <c r="W196" s="58">
        <v>457084</v>
      </c>
      <c r="X196" s="58">
        <v>449978</v>
      </c>
      <c r="Y196" s="58">
        <v>440203</v>
      </c>
      <c r="Z196" s="58">
        <v>428316</v>
      </c>
      <c r="AA196" s="58">
        <v>416658</v>
      </c>
      <c r="AB196" s="58">
        <v>402184</v>
      </c>
      <c r="AC196" s="58">
        <v>386834</v>
      </c>
      <c r="AD196" s="58">
        <v>382740</v>
      </c>
      <c r="AE196" s="58">
        <v>387062</v>
      </c>
      <c r="AF196" s="58">
        <v>392424</v>
      </c>
      <c r="AG196" s="58">
        <v>403464</v>
      </c>
      <c r="AH196" s="58" t="s">
        <v>436</v>
      </c>
      <c r="AI196" s="59">
        <f t="shared" si="58"/>
        <v>1.073560466361311</v>
      </c>
      <c r="AJ196" s="59">
        <f t="shared" si="59"/>
        <v>1.0685839805924204</v>
      </c>
      <c r="AK196" s="59">
        <f t="shared" si="60"/>
        <v>1.0530793516284214</v>
      </c>
      <c r="AL196" s="59">
        <f t="shared" si="61"/>
        <v>1.0579714688822699</v>
      </c>
      <c r="AM196" s="59">
        <f t="shared" si="62"/>
        <v>1.0508848756831095</v>
      </c>
      <c r="AN196" s="59">
        <f t="shared" si="63"/>
        <v>1.0467770970501065</v>
      </c>
      <c r="AO196" s="59">
        <f t="shared" si="64"/>
        <v>1.0464193655228029</v>
      </c>
      <c r="AP196" s="59">
        <f t="shared" si="65"/>
        <v>4.1866285639574521E-2</v>
      </c>
      <c r="AQ196" s="59">
        <f t="shared" si="66"/>
        <v>5.7423506882052146E-2</v>
      </c>
      <c r="AR196" s="59">
        <f t="shared" si="67"/>
        <v>3.0874842770090984E-2</v>
      </c>
      <c r="AS196" s="59">
        <f t="shared" si="68"/>
        <v>3.1283090197862976E-2</v>
      </c>
      <c r="AT196" s="59">
        <f t="shared" si="69"/>
        <v>2.9876895831536795E-2</v>
      </c>
      <c r="AU196" s="59">
        <f t="shared" si="70"/>
        <v>5.1134304323009243E-2</v>
      </c>
      <c r="AV196" s="59" t="e">
        <f t="shared" si="71"/>
        <v>#VALUE!</v>
      </c>
      <c r="AX196" s="60">
        <f t="shared" si="72"/>
        <v>403464</v>
      </c>
      <c r="AY196" s="60">
        <f t="shared" si="73"/>
        <v>392424</v>
      </c>
      <c r="AZ196" s="60">
        <f t="shared" si="74"/>
        <v>387062</v>
      </c>
      <c r="BA196" s="60">
        <f t="shared" si="75"/>
        <v>382740</v>
      </c>
      <c r="BB196" s="60">
        <f t="shared" si="76"/>
        <v>386834</v>
      </c>
      <c r="BC196" s="60">
        <f t="shared" si="77"/>
        <v>402184</v>
      </c>
      <c r="BD196" s="60">
        <f t="shared" si="78"/>
        <v>416658</v>
      </c>
      <c r="BE196" s="60">
        <f t="shared" si="79"/>
        <v>428316</v>
      </c>
      <c r="BF196" s="60">
        <f t="shared" si="80"/>
        <v>440203</v>
      </c>
      <c r="BG196" s="60">
        <f t="shared" si="81"/>
        <v>449978</v>
      </c>
      <c r="BH196" s="60">
        <f t="shared" si="82"/>
        <v>457084</v>
      </c>
      <c r="BI196" s="60">
        <f t="shared" si="83"/>
        <v>475451</v>
      </c>
      <c r="BJ196" s="60">
        <f t="shared" si="84"/>
        <v>460767</v>
      </c>
      <c r="BK196" s="60" t="str">
        <f t="shared" si="85"/>
        <v>NA</v>
      </c>
    </row>
    <row r="197" spans="1:63" hidden="1">
      <c r="A197" s="56" t="s">
        <v>579</v>
      </c>
      <c r="B197" s="56">
        <v>4063439</v>
      </c>
      <c r="C197" s="56" t="s">
        <v>432</v>
      </c>
      <c r="D197" s="56" t="s">
        <v>433</v>
      </c>
      <c r="E197" s="56" t="s">
        <v>276</v>
      </c>
      <c r="F197" s="58" t="s">
        <v>434</v>
      </c>
      <c r="G197" s="58">
        <v>10593</v>
      </c>
      <c r="H197" s="58">
        <v>8943</v>
      </c>
      <c r="I197" s="58">
        <v>9315</v>
      </c>
      <c r="J197" s="58">
        <v>10385</v>
      </c>
      <c r="K197" s="58">
        <v>7138</v>
      </c>
      <c r="L197" s="58">
        <v>7233</v>
      </c>
      <c r="M197" s="58">
        <v>91143</v>
      </c>
      <c r="N197" s="58">
        <v>88536</v>
      </c>
      <c r="O197" s="58">
        <v>88421</v>
      </c>
      <c r="P197" s="58">
        <v>90148</v>
      </c>
      <c r="Q197" s="58">
        <v>88720</v>
      </c>
      <c r="R197" s="58">
        <v>85122</v>
      </c>
      <c r="S197" s="58">
        <v>96913</v>
      </c>
      <c r="T197" s="58" t="s">
        <v>434</v>
      </c>
      <c r="U197" s="58">
        <v>83175</v>
      </c>
      <c r="V197" s="58">
        <v>83091</v>
      </c>
      <c r="W197" s="58">
        <v>83135</v>
      </c>
      <c r="X197" s="58">
        <v>85531</v>
      </c>
      <c r="Y197" s="58">
        <v>86774</v>
      </c>
      <c r="Z197" s="58">
        <v>83483</v>
      </c>
      <c r="AA197" s="58">
        <v>84495</v>
      </c>
      <c r="AB197" s="58">
        <v>81692</v>
      </c>
      <c r="AC197" s="58">
        <v>82072</v>
      </c>
      <c r="AD197" s="58">
        <v>82984</v>
      </c>
      <c r="AE197" s="58">
        <v>81200</v>
      </c>
      <c r="AF197" s="58">
        <v>77540</v>
      </c>
      <c r="AG197" s="58">
        <v>83168</v>
      </c>
      <c r="AH197" s="58"/>
      <c r="AI197" s="59">
        <f t="shared" si="58"/>
        <v>1.1652678914967296</v>
      </c>
      <c r="AJ197" s="59">
        <f t="shared" si="59"/>
        <v>1.0977817900438482</v>
      </c>
      <c r="AK197" s="59">
        <f t="shared" si="60"/>
        <v>1.0926108374384236</v>
      </c>
      <c r="AL197" s="59">
        <f t="shared" si="61"/>
        <v>1.0863298949195026</v>
      </c>
      <c r="AM197" s="59">
        <f t="shared" si="62"/>
        <v>1.0773589043766449</v>
      </c>
      <c r="AN197" s="59">
        <f t="shared" si="63"/>
        <v>1.0837780933261518</v>
      </c>
      <c r="AO197" s="59">
        <f t="shared" si="64"/>
        <v>1.0786792117876798</v>
      </c>
      <c r="AP197" s="59">
        <f t="shared" si="65"/>
        <v>8.6640393852640663E-2</v>
      </c>
      <c r="AQ197" s="59">
        <f t="shared" si="66"/>
        <v>8.2259663032705654E-2</v>
      </c>
      <c r="AR197" s="59">
        <f t="shared" si="67"/>
        <v>0.12141796541604798</v>
      </c>
      <c r="AS197" s="59">
        <f t="shared" si="68"/>
        <v>0.11204667107716365</v>
      </c>
      <c r="AT197" s="59">
        <f t="shared" si="69"/>
        <v>0.10762898508863776</v>
      </c>
      <c r="AU197" s="59">
        <f t="shared" si="70"/>
        <v>0.1273579801623084</v>
      </c>
      <c r="AV197" s="59" t="e">
        <f t="shared" si="71"/>
        <v>#VALUE!</v>
      </c>
      <c r="AX197" s="60">
        <f t="shared" si="72"/>
        <v>83168</v>
      </c>
      <c r="AY197" s="60">
        <f t="shared" si="73"/>
        <v>77540</v>
      </c>
      <c r="AZ197" s="60">
        <f t="shared" si="74"/>
        <v>81200</v>
      </c>
      <c r="BA197" s="60">
        <f t="shared" si="75"/>
        <v>82984</v>
      </c>
      <c r="BB197" s="60">
        <f t="shared" si="76"/>
        <v>82072</v>
      </c>
      <c r="BC197" s="60">
        <f t="shared" si="77"/>
        <v>81692</v>
      </c>
      <c r="BD197" s="60">
        <f t="shared" si="78"/>
        <v>84495</v>
      </c>
      <c r="BE197" s="60">
        <f t="shared" si="79"/>
        <v>83483</v>
      </c>
      <c r="BF197" s="60">
        <f t="shared" si="80"/>
        <v>86774</v>
      </c>
      <c r="BG197" s="60">
        <f t="shared" si="81"/>
        <v>85531</v>
      </c>
      <c r="BH197" s="60">
        <f t="shared" si="82"/>
        <v>83135</v>
      </c>
      <c r="BI197" s="60">
        <f t="shared" si="83"/>
        <v>83091</v>
      </c>
      <c r="BJ197" s="60">
        <f t="shared" si="84"/>
        <v>83175</v>
      </c>
      <c r="BK197" s="60" t="str">
        <f t="shared" si="85"/>
        <v>NA</v>
      </c>
    </row>
    <row r="198" spans="1:63" hidden="1">
      <c r="A198" s="56" t="s">
        <v>580</v>
      </c>
      <c r="B198" s="56">
        <v>4063508</v>
      </c>
      <c r="C198" s="56" t="s">
        <v>432</v>
      </c>
      <c r="D198" s="56" t="s">
        <v>433</v>
      </c>
      <c r="E198" s="56" t="s">
        <v>276</v>
      </c>
      <c r="F198" s="58" t="s">
        <v>434</v>
      </c>
      <c r="G198" s="58" t="s">
        <v>434</v>
      </c>
      <c r="H198" s="58">
        <v>967</v>
      </c>
      <c r="I198" s="58">
        <v>835</v>
      </c>
      <c r="J198" s="58">
        <v>1204</v>
      </c>
      <c r="K198" s="58">
        <v>1744</v>
      </c>
      <c r="L198" s="58">
        <v>949</v>
      </c>
      <c r="M198" s="58">
        <v>16023</v>
      </c>
      <c r="N198" s="58">
        <v>15812</v>
      </c>
      <c r="O198" s="58">
        <v>14506</v>
      </c>
      <c r="P198" s="58" t="s">
        <v>434</v>
      </c>
      <c r="Q198" s="58" t="s">
        <v>434</v>
      </c>
      <c r="R198" s="58" t="s">
        <v>434</v>
      </c>
      <c r="S198" s="58" t="s">
        <v>434</v>
      </c>
      <c r="T198" s="58" t="s">
        <v>434</v>
      </c>
      <c r="U198" s="58">
        <v>18538</v>
      </c>
      <c r="V198" s="58">
        <v>17338</v>
      </c>
      <c r="W198" s="58">
        <v>16580</v>
      </c>
      <c r="X198" s="58">
        <v>16619</v>
      </c>
      <c r="Y198" s="58">
        <v>15727</v>
      </c>
      <c r="Z198" s="58">
        <v>15576</v>
      </c>
      <c r="AA198" s="58">
        <v>15336</v>
      </c>
      <c r="AB198" s="58">
        <v>15259</v>
      </c>
      <c r="AC198" s="58" t="s">
        <v>434</v>
      </c>
      <c r="AD198" s="58" t="s">
        <v>434</v>
      </c>
      <c r="AE198" s="58" t="s">
        <v>434</v>
      </c>
      <c r="AF198" s="58" t="s">
        <v>434</v>
      </c>
      <c r="AG198" s="58" t="s">
        <v>434</v>
      </c>
      <c r="AH198" s="58"/>
      <c r="AI198" s="59" t="e">
        <f t="shared" si="58"/>
        <v>#VALUE!</v>
      </c>
      <c r="AJ198" s="59" t="e">
        <f t="shared" si="59"/>
        <v>#VALUE!</v>
      </c>
      <c r="AK198" s="59" t="e">
        <f t="shared" si="60"/>
        <v>#VALUE!</v>
      </c>
      <c r="AL198" s="59" t="e">
        <f t="shared" si="61"/>
        <v>#VALUE!</v>
      </c>
      <c r="AM198" s="59" t="e">
        <f t="shared" si="62"/>
        <v>#VALUE!</v>
      </c>
      <c r="AN198" s="59">
        <f t="shared" si="63"/>
        <v>1.0362409070057015</v>
      </c>
      <c r="AO198" s="59">
        <f t="shared" si="64"/>
        <v>1.0447965571205007</v>
      </c>
      <c r="AP198" s="59">
        <f t="shared" si="65"/>
        <v>6.0927067282999486E-2</v>
      </c>
      <c r="AQ198" s="59">
        <f t="shared" si="66"/>
        <v>0.11089209639473517</v>
      </c>
      <c r="AR198" s="59">
        <f t="shared" si="67"/>
        <v>7.2447198989108855E-2</v>
      </c>
      <c r="AS198" s="59">
        <f t="shared" si="68"/>
        <v>5.0361881785283474E-2</v>
      </c>
      <c r="AT198" s="59">
        <f t="shared" si="69"/>
        <v>5.5773445610797091E-2</v>
      </c>
      <c r="AU198" s="59" t="e">
        <f t="shared" si="70"/>
        <v>#VALUE!</v>
      </c>
      <c r="AV198" s="59" t="e">
        <f t="shared" si="71"/>
        <v>#VALUE!</v>
      </c>
      <c r="AX198" s="60" t="str">
        <f t="shared" si="72"/>
        <v>NA</v>
      </c>
      <c r="AY198" s="60" t="str">
        <f t="shared" si="73"/>
        <v>NA</v>
      </c>
      <c r="AZ198" s="60" t="str">
        <f t="shared" si="74"/>
        <v>NA</v>
      </c>
      <c r="BA198" s="60" t="str">
        <f t="shared" si="75"/>
        <v>NA</v>
      </c>
      <c r="BB198" s="60" t="str">
        <f t="shared" si="76"/>
        <v>NA</v>
      </c>
      <c r="BC198" s="60">
        <f t="shared" si="77"/>
        <v>15259</v>
      </c>
      <c r="BD198" s="60">
        <f t="shared" si="78"/>
        <v>15336</v>
      </c>
      <c r="BE198" s="60">
        <f t="shared" si="79"/>
        <v>15576</v>
      </c>
      <c r="BF198" s="60">
        <f t="shared" si="80"/>
        <v>15727</v>
      </c>
      <c r="BG198" s="60">
        <f t="shared" si="81"/>
        <v>16619</v>
      </c>
      <c r="BH198" s="60">
        <f t="shared" si="82"/>
        <v>16580</v>
      </c>
      <c r="BI198" s="60">
        <f t="shared" si="83"/>
        <v>17338</v>
      </c>
      <c r="BJ198" s="60">
        <f t="shared" si="84"/>
        <v>18538</v>
      </c>
      <c r="BK198" s="60" t="str">
        <f t="shared" si="85"/>
        <v>NA</v>
      </c>
    </row>
    <row r="199" spans="1:63" hidden="1">
      <c r="A199" s="56" t="s">
        <v>581</v>
      </c>
      <c r="B199" s="56">
        <v>4063509</v>
      </c>
      <c r="C199" s="56" t="s">
        <v>432</v>
      </c>
      <c r="D199" s="56" t="s">
        <v>433</v>
      </c>
      <c r="E199" s="56" t="s">
        <v>241</v>
      </c>
      <c r="F199" s="58" t="s">
        <v>434</v>
      </c>
      <c r="G199" s="58">
        <v>5270</v>
      </c>
      <c r="H199" s="58">
        <v>8604</v>
      </c>
      <c r="I199" s="58">
        <v>6837</v>
      </c>
      <c r="J199" s="58">
        <v>6553</v>
      </c>
      <c r="K199" s="58">
        <v>7549</v>
      </c>
      <c r="L199" s="58">
        <v>7251</v>
      </c>
      <c r="M199" s="58">
        <v>153210</v>
      </c>
      <c r="N199" s="58">
        <v>142852</v>
      </c>
      <c r="O199" s="58">
        <v>140252</v>
      </c>
      <c r="P199" s="58" t="s">
        <v>434</v>
      </c>
      <c r="Q199" s="58" t="s">
        <v>434</v>
      </c>
      <c r="R199" s="58" t="s">
        <v>434</v>
      </c>
      <c r="S199" s="58" t="s">
        <v>434</v>
      </c>
      <c r="T199" s="58" t="s">
        <v>434</v>
      </c>
      <c r="U199" s="58">
        <v>145522</v>
      </c>
      <c r="V199" s="58">
        <v>149515</v>
      </c>
      <c r="W199" s="58">
        <v>147121</v>
      </c>
      <c r="X199" s="58">
        <v>146420</v>
      </c>
      <c r="Y199" s="58">
        <v>147848</v>
      </c>
      <c r="Z199" s="58">
        <v>146400</v>
      </c>
      <c r="AA199" s="58">
        <v>143908</v>
      </c>
      <c r="AB199" s="58">
        <v>135919</v>
      </c>
      <c r="AC199" s="58" t="s">
        <v>434</v>
      </c>
      <c r="AD199" s="58" t="s">
        <v>434</v>
      </c>
      <c r="AE199" s="58" t="s">
        <v>434</v>
      </c>
      <c r="AF199" s="58" t="s">
        <v>434</v>
      </c>
      <c r="AG199" s="58" t="s">
        <v>434</v>
      </c>
      <c r="AH199" s="58"/>
      <c r="AI199" s="59" t="e">
        <f t="shared" si="58"/>
        <v>#VALUE!</v>
      </c>
      <c r="AJ199" s="59" t="e">
        <f t="shared" si="59"/>
        <v>#VALUE!</v>
      </c>
      <c r="AK199" s="59" t="e">
        <f t="shared" si="60"/>
        <v>#VALUE!</v>
      </c>
      <c r="AL199" s="59" t="e">
        <f t="shared" si="61"/>
        <v>#VALUE!</v>
      </c>
      <c r="AM199" s="59" t="e">
        <f t="shared" si="62"/>
        <v>#VALUE!</v>
      </c>
      <c r="AN199" s="59">
        <f t="shared" si="63"/>
        <v>1.0510083211324392</v>
      </c>
      <c r="AO199" s="59">
        <f t="shared" si="64"/>
        <v>1.0646385190538399</v>
      </c>
      <c r="AP199" s="59">
        <f t="shared" si="65"/>
        <v>4.9528688524590164E-2</v>
      </c>
      <c r="AQ199" s="59">
        <f t="shared" si="66"/>
        <v>5.1059195930956119E-2</v>
      </c>
      <c r="AR199" s="59">
        <f t="shared" si="67"/>
        <v>4.4754814915995082E-2</v>
      </c>
      <c r="AS199" s="59">
        <f t="shared" si="68"/>
        <v>4.6471951658838641E-2</v>
      </c>
      <c r="AT199" s="59">
        <f t="shared" si="69"/>
        <v>5.7546065612145939E-2</v>
      </c>
      <c r="AU199" s="59">
        <f t="shared" si="70"/>
        <v>3.6214455546240434E-2</v>
      </c>
      <c r="AV199" s="59" t="e">
        <f t="shared" si="71"/>
        <v>#VALUE!</v>
      </c>
      <c r="AX199" s="60" t="str">
        <f t="shared" si="72"/>
        <v>NA</v>
      </c>
      <c r="AY199" s="60" t="str">
        <f t="shared" si="73"/>
        <v>NA</v>
      </c>
      <c r="AZ199" s="60" t="str">
        <f t="shared" si="74"/>
        <v>NA</v>
      </c>
      <c r="BA199" s="60" t="str">
        <f t="shared" si="75"/>
        <v>NA</v>
      </c>
      <c r="BB199" s="60" t="str">
        <f t="shared" si="76"/>
        <v>NA</v>
      </c>
      <c r="BC199" s="60">
        <f t="shared" si="77"/>
        <v>135919</v>
      </c>
      <c r="BD199" s="60">
        <f t="shared" si="78"/>
        <v>143908</v>
      </c>
      <c r="BE199" s="60">
        <f t="shared" si="79"/>
        <v>146400</v>
      </c>
      <c r="BF199" s="60">
        <f t="shared" si="80"/>
        <v>147848</v>
      </c>
      <c r="BG199" s="60">
        <f t="shared" si="81"/>
        <v>146420</v>
      </c>
      <c r="BH199" s="60">
        <f t="shared" si="82"/>
        <v>147121</v>
      </c>
      <c r="BI199" s="60">
        <f t="shared" si="83"/>
        <v>149515</v>
      </c>
      <c r="BJ199" s="60">
        <f t="shared" si="84"/>
        <v>145522</v>
      </c>
      <c r="BK199" s="60" t="str">
        <f t="shared" si="85"/>
        <v>NA</v>
      </c>
    </row>
    <row r="200" spans="1:63">
      <c r="A200" s="56" t="s">
        <v>582</v>
      </c>
      <c r="B200" s="56">
        <v>4063567</v>
      </c>
      <c r="C200" s="56" t="s">
        <v>432</v>
      </c>
      <c r="D200" s="56" t="s">
        <v>433</v>
      </c>
      <c r="E200" s="56" t="s">
        <v>292</v>
      </c>
      <c r="F200" s="58" t="s">
        <v>434</v>
      </c>
      <c r="G200" s="58">
        <v>47529</v>
      </c>
      <c r="H200" s="58">
        <v>46430</v>
      </c>
      <c r="I200" s="58">
        <v>42852</v>
      </c>
      <c r="J200" s="58">
        <v>30372</v>
      </c>
      <c r="K200" s="58">
        <v>49583</v>
      </c>
      <c r="L200" s="58">
        <v>42412</v>
      </c>
      <c r="M200" s="58">
        <v>846624</v>
      </c>
      <c r="N200" s="58">
        <v>878574</v>
      </c>
      <c r="O200" s="58">
        <v>848221</v>
      </c>
      <c r="P200" s="58">
        <v>852721</v>
      </c>
      <c r="Q200" s="58">
        <v>855067</v>
      </c>
      <c r="R200" s="58">
        <v>801464</v>
      </c>
      <c r="S200" s="58">
        <v>834792</v>
      </c>
      <c r="T200" s="58" t="s">
        <v>434</v>
      </c>
      <c r="U200" s="58">
        <v>973381</v>
      </c>
      <c r="V200" s="58">
        <v>922432</v>
      </c>
      <c r="W200" s="58">
        <v>883081</v>
      </c>
      <c r="X200" s="58">
        <v>926838</v>
      </c>
      <c r="Y200" s="58">
        <v>911485</v>
      </c>
      <c r="Z200" s="58">
        <v>874855</v>
      </c>
      <c r="AA200" s="58">
        <v>807173</v>
      </c>
      <c r="AB200" s="58">
        <v>836073</v>
      </c>
      <c r="AC200" s="58">
        <v>812599</v>
      </c>
      <c r="AD200" s="58">
        <v>812149</v>
      </c>
      <c r="AE200" s="58">
        <v>808281</v>
      </c>
      <c r="AF200" s="58">
        <v>768225</v>
      </c>
      <c r="AG200" s="58">
        <v>796081</v>
      </c>
      <c r="AH200" s="58" t="s">
        <v>436</v>
      </c>
      <c r="AI200" s="59">
        <f t="shared" si="58"/>
        <v>1.0486269613267996</v>
      </c>
      <c r="AJ200" s="59">
        <f t="shared" si="59"/>
        <v>1.0432672719580851</v>
      </c>
      <c r="AK200" s="59">
        <f t="shared" si="60"/>
        <v>1.0578833351272638</v>
      </c>
      <c r="AL200" s="59">
        <f t="shared" si="61"/>
        <v>1.0499563503741309</v>
      </c>
      <c r="AM200" s="59">
        <f t="shared" si="62"/>
        <v>1.0438371201539751</v>
      </c>
      <c r="AN200" s="59">
        <f t="shared" si="63"/>
        <v>1.0508340778855434</v>
      </c>
      <c r="AO200" s="59">
        <f t="shared" si="64"/>
        <v>1.048875519869966</v>
      </c>
      <c r="AP200" s="59">
        <f t="shared" si="65"/>
        <v>4.8478890787616233E-2</v>
      </c>
      <c r="AQ200" s="59">
        <f t="shared" si="66"/>
        <v>5.4398042754406274E-2</v>
      </c>
      <c r="AR200" s="59">
        <f t="shared" si="67"/>
        <v>3.2769480750681347E-2</v>
      </c>
      <c r="AS200" s="59">
        <f t="shared" si="68"/>
        <v>4.8525559942972391E-2</v>
      </c>
      <c r="AT200" s="59">
        <f t="shared" si="69"/>
        <v>5.0334333587733295E-2</v>
      </c>
      <c r="AU200" s="59">
        <f t="shared" si="70"/>
        <v>4.882877311145379E-2</v>
      </c>
      <c r="AV200" s="59" t="e">
        <f t="shared" si="71"/>
        <v>#VALUE!</v>
      </c>
      <c r="AX200" s="60">
        <f t="shared" si="72"/>
        <v>796081</v>
      </c>
      <c r="AY200" s="60">
        <f t="shared" si="73"/>
        <v>768225</v>
      </c>
      <c r="AZ200" s="60">
        <f t="shared" si="74"/>
        <v>808281</v>
      </c>
      <c r="BA200" s="60">
        <f t="shared" si="75"/>
        <v>812149</v>
      </c>
      <c r="BB200" s="60">
        <f t="shared" si="76"/>
        <v>812599</v>
      </c>
      <c r="BC200" s="60">
        <f t="shared" si="77"/>
        <v>836073</v>
      </c>
      <c r="BD200" s="60">
        <f t="shared" si="78"/>
        <v>807173</v>
      </c>
      <c r="BE200" s="60">
        <f t="shared" si="79"/>
        <v>874855</v>
      </c>
      <c r="BF200" s="60">
        <f t="shared" si="80"/>
        <v>911485</v>
      </c>
      <c r="BG200" s="60">
        <f t="shared" si="81"/>
        <v>926838</v>
      </c>
      <c r="BH200" s="60">
        <f t="shared" si="82"/>
        <v>883081</v>
      </c>
      <c r="BI200" s="60">
        <f t="shared" si="83"/>
        <v>922432</v>
      </c>
      <c r="BJ200" s="60">
        <f t="shared" si="84"/>
        <v>973381</v>
      </c>
      <c r="BK200" s="60" t="str">
        <f t="shared" si="85"/>
        <v>NA</v>
      </c>
    </row>
    <row r="201" spans="1:63">
      <c r="A201" s="56" t="s">
        <v>583</v>
      </c>
      <c r="B201" s="56">
        <v>4082751</v>
      </c>
      <c r="C201" s="56" t="s">
        <v>432</v>
      </c>
      <c r="D201" s="56" t="s">
        <v>433</v>
      </c>
      <c r="E201" s="56" t="s">
        <v>246</v>
      </c>
      <c r="F201" s="58" t="s">
        <v>434</v>
      </c>
      <c r="G201" s="58">
        <v>14352</v>
      </c>
      <c r="H201" s="58">
        <v>12173</v>
      </c>
      <c r="I201" s="58">
        <v>15452</v>
      </c>
      <c r="J201" s="58">
        <v>14103</v>
      </c>
      <c r="K201" s="58">
        <v>12803</v>
      </c>
      <c r="L201" s="58">
        <v>10565</v>
      </c>
      <c r="M201" s="58">
        <v>195021</v>
      </c>
      <c r="N201" s="58">
        <v>178891</v>
      </c>
      <c r="O201" s="58">
        <v>193465</v>
      </c>
      <c r="P201" s="58" t="s">
        <v>434</v>
      </c>
      <c r="Q201" s="58" t="s">
        <v>434</v>
      </c>
      <c r="R201" s="58" t="s">
        <v>434</v>
      </c>
      <c r="S201" s="58" t="s">
        <v>434</v>
      </c>
      <c r="T201" s="58" t="s">
        <v>434</v>
      </c>
      <c r="U201" s="58">
        <v>258700</v>
      </c>
      <c r="V201" s="58">
        <v>252622</v>
      </c>
      <c r="W201" s="58">
        <v>243588</v>
      </c>
      <c r="X201" s="58">
        <v>212431</v>
      </c>
      <c r="Y201" s="58">
        <v>222652</v>
      </c>
      <c r="Z201" s="58">
        <v>186209</v>
      </c>
      <c r="AA201" s="58">
        <v>181174</v>
      </c>
      <c r="AB201" s="58">
        <v>169965</v>
      </c>
      <c r="AC201" s="58" t="s">
        <v>434</v>
      </c>
      <c r="AD201" s="58" t="s">
        <v>434</v>
      </c>
      <c r="AE201" s="58" t="s">
        <v>434</v>
      </c>
      <c r="AF201" s="58" t="s">
        <v>434</v>
      </c>
      <c r="AG201" s="58" t="s">
        <v>434</v>
      </c>
      <c r="AH201" s="58" t="s">
        <v>436</v>
      </c>
      <c r="AI201" s="59" t="e">
        <f t="shared" ref="AI201:AI212" si="86">S201/AG201</f>
        <v>#VALUE!</v>
      </c>
      <c r="AJ201" s="59" t="e">
        <f t="shared" ref="AJ201:AJ212" si="87">R201/AF201</f>
        <v>#VALUE!</v>
      </c>
      <c r="AK201" s="59" t="e">
        <f t="shared" ref="AK201:AK212" si="88">Q201/AE201</f>
        <v>#VALUE!</v>
      </c>
      <c r="AL201" s="59" t="e">
        <f t="shared" ref="AL201:AL212" si="89">P201/AD201</f>
        <v>#VALUE!</v>
      </c>
      <c r="AM201" s="59" t="e">
        <f t="shared" ref="AM201:AM212" si="90">O201/AC201</f>
        <v>#VALUE!</v>
      </c>
      <c r="AN201" s="59">
        <f t="shared" ref="AN201:AN212" si="91">N201/AB201</f>
        <v>1.0525166946135969</v>
      </c>
      <c r="AO201" s="59">
        <f t="shared" ref="AO201:AO212" si="92">M201/AA201</f>
        <v>1.0764292889708236</v>
      </c>
      <c r="AP201" s="59">
        <f t="shared" ref="AP201:AP212" si="93">L201/Z201</f>
        <v>5.6737322041362129E-2</v>
      </c>
      <c r="AQ201" s="59">
        <f t="shared" ref="AQ201:AQ212" si="94">K201/Y201</f>
        <v>5.7502290570037549E-2</v>
      </c>
      <c r="AR201" s="59">
        <f t="shared" ref="AR201:AR212" si="95">J201/X201</f>
        <v>6.63886155975352E-2</v>
      </c>
      <c r="AS201" s="59">
        <f t="shared" ref="AS201:AS212" si="96">I201/W201</f>
        <v>6.3434980376701644E-2</v>
      </c>
      <c r="AT201" s="59">
        <f t="shared" ref="AT201:AT212" si="97">H201/V201</f>
        <v>4.8186618742627321E-2</v>
      </c>
      <c r="AU201" s="59">
        <f t="shared" ref="AU201:AU212" si="98">G201/U201</f>
        <v>5.547738693467337E-2</v>
      </c>
      <c r="AV201" s="59" t="e">
        <f t="shared" ref="AV201:AV212" si="99">F201/T201</f>
        <v>#VALUE!</v>
      </c>
      <c r="AX201" s="60" t="str">
        <f t="shared" ref="AX201:AX212" si="100">AG201</f>
        <v>NA</v>
      </c>
      <c r="AY201" s="60" t="str">
        <f t="shared" ref="AY201:AY212" si="101">AF201</f>
        <v>NA</v>
      </c>
      <c r="AZ201" s="60" t="str">
        <f t="shared" ref="AZ201:AZ212" si="102">AE201</f>
        <v>NA</v>
      </c>
      <c r="BA201" s="60" t="str">
        <f t="shared" ref="BA201:BA212" si="103">AD201</f>
        <v>NA</v>
      </c>
      <c r="BB201" s="60" t="str">
        <f t="shared" ref="BB201:BB212" si="104">AC201</f>
        <v>NA</v>
      </c>
      <c r="BC201" s="60">
        <f t="shared" ref="BC201:BC212" si="105">AB201</f>
        <v>169965</v>
      </c>
      <c r="BD201" s="60">
        <f t="shared" ref="BD201:BD212" si="106">AA201</f>
        <v>181174</v>
      </c>
      <c r="BE201" s="60">
        <f t="shared" ref="BE201:BE212" si="107">Z201</f>
        <v>186209</v>
      </c>
      <c r="BF201" s="60">
        <f t="shared" ref="BF201:BF212" si="108">Y201</f>
        <v>222652</v>
      </c>
      <c r="BG201" s="60">
        <f t="shared" ref="BG201:BG212" si="109">X201</f>
        <v>212431</v>
      </c>
      <c r="BH201" s="60">
        <f t="shared" ref="BH201:BH212" si="110">W201</f>
        <v>243588</v>
      </c>
      <c r="BI201" s="60">
        <f t="shared" ref="BI201:BI212" si="111">V201</f>
        <v>252622</v>
      </c>
      <c r="BJ201" s="60">
        <f t="shared" ref="BJ201:BJ212" si="112">U201</f>
        <v>258700</v>
      </c>
      <c r="BK201" s="60" t="str">
        <f t="shared" ref="BK201:BK212" si="113">T201</f>
        <v>NA</v>
      </c>
    </row>
    <row r="202" spans="1:63">
      <c r="A202" s="56" t="s">
        <v>584</v>
      </c>
      <c r="B202" s="56">
        <v>4082571</v>
      </c>
      <c r="C202" s="56" t="s">
        <v>432</v>
      </c>
      <c r="D202" s="56" t="s">
        <v>433</v>
      </c>
      <c r="E202" s="56" t="s">
        <v>276</v>
      </c>
      <c r="F202" s="58" t="s">
        <v>434</v>
      </c>
      <c r="G202" s="58">
        <v>36849</v>
      </c>
      <c r="H202" s="58">
        <v>21276</v>
      </c>
      <c r="I202" s="58">
        <v>27765</v>
      </c>
      <c r="J202" s="58">
        <v>29799</v>
      </c>
      <c r="K202" s="58">
        <v>29872</v>
      </c>
      <c r="L202" s="58">
        <v>23893</v>
      </c>
      <c r="M202" s="58">
        <v>406074</v>
      </c>
      <c r="N202" s="58">
        <v>381995</v>
      </c>
      <c r="O202" s="58">
        <v>364541</v>
      </c>
      <c r="P202" s="58">
        <v>372539</v>
      </c>
      <c r="Q202" s="58">
        <v>360668</v>
      </c>
      <c r="R202" s="58">
        <v>345583</v>
      </c>
      <c r="S202" s="58">
        <v>339699</v>
      </c>
      <c r="T202" s="58" t="s">
        <v>434</v>
      </c>
      <c r="U202" s="58">
        <v>353302</v>
      </c>
      <c r="V202" s="58">
        <v>373284</v>
      </c>
      <c r="W202" s="58">
        <v>332052</v>
      </c>
      <c r="X202" s="58">
        <v>358213</v>
      </c>
      <c r="Y202" s="58">
        <v>350168</v>
      </c>
      <c r="Z202" s="58">
        <v>341328</v>
      </c>
      <c r="AA202" s="58">
        <v>331596</v>
      </c>
      <c r="AB202" s="58">
        <v>322063</v>
      </c>
      <c r="AC202" s="58">
        <v>311904</v>
      </c>
      <c r="AD202" s="58">
        <v>303251</v>
      </c>
      <c r="AE202" s="58">
        <v>306112</v>
      </c>
      <c r="AF202" s="58">
        <v>327294</v>
      </c>
      <c r="AG202" s="58">
        <v>319372</v>
      </c>
      <c r="AH202" s="58" t="s">
        <v>436</v>
      </c>
      <c r="AI202" s="59">
        <f t="shared" si="86"/>
        <v>1.0636467818093007</v>
      </c>
      <c r="AJ202" s="59">
        <f t="shared" si="87"/>
        <v>1.0558794233930351</v>
      </c>
      <c r="AK202" s="59">
        <f t="shared" si="88"/>
        <v>1.1782223499895463</v>
      </c>
      <c r="AL202" s="59">
        <f t="shared" si="89"/>
        <v>1.228483995106364</v>
      </c>
      <c r="AM202" s="59">
        <f t="shared" si="90"/>
        <v>1.1687602595670463</v>
      </c>
      <c r="AN202" s="59">
        <f t="shared" si="91"/>
        <v>1.1860878151169181</v>
      </c>
      <c r="AO202" s="59">
        <f t="shared" si="92"/>
        <v>1.2246046393804508</v>
      </c>
      <c r="AP202" s="59">
        <f t="shared" si="93"/>
        <v>7.0000117189331079E-2</v>
      </c>
      <c r="AQ202" s="59">
        <f t="shared" si="94"/>
        <v>8.5307623769162233E-2</v>
      </c>
      <c r="AR202" s="59">
        <f t="shared" si="95"/>
        <v>8.3187935669559732E-2</v>
      </c>
      <c r="AS202" s="59">
        <f t="shared" si="96"/>
        <v>8.3616421524339568E-2</v>
      </c>
      <c r="AT202" s="59">
        <f t="shared" si="97"/>
        <v>5.6996817436589832E-2</v>
      </c>
      <c r="AU202" s="59">
        <f t="shared" si="98"/>
        <v>0.10429887178674335</v>
      </c>
      <c r="AV202" s="59" t="e">
        <f t="shared" si="99"/>
        <v>#VALUE!</v>
      </c>
      <c r="AX202" s="60">
        <f t="shared" si="100"/>
        <v>319372</v>
      </c>
      <c r="AY202" s="60">
        <f t="shared" si="101"/>
        <v>327294</v>
      </c>
      <c r="AZ202" s="60">
        <f t="shared" si="102"/>
        <v>306112</v>
      </c>
      <c r="BA202" s="60">
        <f t="shared" si="103"/>
        <v>303251</v>
      </c>
      <c r="BB202" s="60">
        <f t="shared" si="104"/>
        <v>311904</v>
      </c>
      <c r="BC202" s="60">
        <f t="shared" si="105"/>
        <v>322063</v>
      </c>
      <c r="BD202" s="60">
        <f t="shared" si="106"/>
        <v>331596</v>
      </c>
      <c r="BE202" s="60">
        <f t="shared" si="107"/>
        <v>341328</v>
      </c>
      <c r="BF202" s="60">
        <f t="shared" si="108"/>
        <v>350168</v>
      </c>
      <c r="BG202" s="60">
        <f t="shared" si="109"/>
        <v>358213</v>
      </c>
      <c r="BH202" s="60">
        <f t="shared" si="110"/>
        <v>332052</v>
      </c>
      <c r="BI202" s="60">
        <f t="shared" si="111"/>
        <v>373284</v>
      </c>
      <c r="BJ202" s="60">
        <f t="shared" si="112"/>
        <v>353302</v>
      </c>
      <c r="BK202" s="60" t="str">
        <f t="shared" si="113"/>
        <v>NA</v>
      </c>
    </row>
    <row r="203" spans="1:63" hidden="1">
      <c r="A203" s="56" t="s">
        <v>585</v>
      </c>
      <c r="B203" s="56">
        <v>4063668</v>
      </c>
      <c r="C203" s="56" t="s">
        <v>432</v>
      </c>
      <c r="D203" s="56" t="s">
        <v>433</v>
      </c>
      <c r="E203" s="56" t="s">
        <v>444</v>
      </c>
      <c r="F203" s="58" t="s">
        <v>434</v>
      </c>
      <c r="G203" s="58">
        <v>0</v>
      </c>
      <c r="H203" s="58">
        <v>0</v>
      </c>
      <c r="I203" s="58">
        <v>0</v>
      </c>
      <c r="J203" s="58">
        <v>0</v>
      </c>
      <c r="K203" s="58">
        <v>0</v>
      </c>
      <c r="L203" s="58">
        <v>0</v>
      </c>
      <c r="M203" s="58">
        <v>4482436</v>
      </c>
      <c r="N203" s="58">
        <v>4209477</v>
      </c>
      <c r="O203" s="58">
        <v>3820090</v>
      </c>
      <c r="P203" s="58">
        <v>2625916</v>
      </c>
      <c r="Q203" s="58">
        <v>3957153</v>
      </c>
      <c r="R203" s="58">
        <v>4266198</v>
      </c>
      <c r="S203" s="58">
        <v>2881117</v>
      </c>
      <c r="T203" s="58" t="s">
        <v>434</v>
      </c>
      <c r="U203" s="58" t="s">
        <v>434</v>
      </c>
      <c r="V203" s="58" t="s">
        <v>434</v>
      </c>
      <c r="W203" s="58" t="s">
        <v>434</v>
      </c>
      <c r="X203" s="58" t="s">
        <v>434</v>
      </c>
      <c r="Y203" s="58" t="s">
        <v>434</v>
      </c>
      <c r="Z203" s="58" t="s">
        <v>434</v>
      </c>
      <c r="AA203" s="58" t="s">
        <v>434</v>
      </c>
      <c r="AB203" s="58" t="s">
        <v>434</v>
      </c>
      <c r="AC203" s="58" t="s">
        <v>434</v>
      </c>
      <c r="AD203" s="58" t="s">
        <v>434</v>
      </c>
      <c r="AE203" s="58" t="s">
        <v>434</v>
      </c>
      <c r="AF203" s="58" t="s">
        <v>434</v>
      </c>
      <c r="AG203" s="58" t="s">
        <v>434</v>
      </c>
      <c r="AH203" s="58"/>
      <c r="AI203" s="59" t="e">
        <f t="shared" si="86"/>
        <v>#VALUE!</v>
      </c>
      <c r="AJ203" s="59" t="e">
        <f t="shared" si="87"/>
        <v>#VALUE!</v>
      </c>
      <c r="AK203" s="59" t="e">
        <f t="shared" si="88"/>
        <v>#VALUE!</v>
      </c>
      <c r="AL203" s="59" t="e">
        <f t="shared" si="89"/>
        <v>#VALUE!</v>
      </c>
      <c r="AM203" s="59" t="e">
        <f t="shared" si="90"/>
        <v>#VALUE!</v>
      </c>
      <c r="AN203" s="59" t="e">
        <f t="shared" si="91"/>
        <v>#VALUE!</v>
      </c>
      <c r="AO203" s="59" t="e">
        <f t="shared" si="92"/>
        <v>#VALUE!</v>
      </c>
      <c r="AP203" s="59" t="e">
        <f t="shared" si="93"/>
        <v>#VALUE!</v>
      </c>
      <c r="AQ203" s="59" t="e">
        <f t="shared" si="94"/>
        <v>#VALUE!</v>
      </c>
      <c r="AR203" s="59" t="e">
        <f t="shared" si="95"/>
        <v>#VALUE!</v>
      </c>
      <c r="AS203" s="59" t="e">
        <f t="shared" si="96"/>
        <v>#VALUE!</v>
      </c>
      <c r="AT203" s="59" t="e">
        <f t="shared" si="97"/>
        <v>#VALUE!</v>
      </c>
      <c r="AU203" s="59" t="e">
        <f t="shared" si="98"/>
        <v>#VALUE!</v>
      </c>
      <c r="AV203" s="59" t="e">
        <f t="shared" si="99"/>
        <v>#VALUE!</v>
      </c>
      <c r="AX203" s="60" t="str">
        <f t="shared" si="100"/>
        <v>NA</v>
      </c>
      <c r="AY203" s="60" t="str">
        <f t="shared" si="101"/>
        <v>NA</v>
      </c>
      <c r="AZ203" s="60" t="str">
        <f t="shared" si="102"/>
        <v>NA</v>
      </c>
      <c r="BA203" s="60" t="str">
        <f t="shared" si="103"/>
        <v>NA</v>
      </c>
      <c r="BB203" s="60" t="str">
        <f t="shared" si="104"/>
        <v>NA</v>
      </c>
      <c r="BC203" s="60" t="str">
        <f t="shared" si="105"/>
        <v>NA</v>
      </c>
      <c r="BD203" s="60" t="str">
        <f t="shared" si="106"/>
        <v>NA</v>
      </c>
      <c r="BE203" s="60" t="str">
        <f t="shared" si="107"/>
        <v>NA</v>
      </c>
      <c r="BF203" s="60" t="str">
        <f t="shared" si="108"/>
        <v>NA</v>
      </c>
      <c r="BG203" s="60" t="str">
        <f t="shared" si="109"/>
        <v>NA</v>
      </c>
      <c r="BH203" s="60" t="str">
        <f t="shared" si="110"/>
        <v>NA</v>
      </c>
      <c r="BI203" s="60" t="str">
        <f t="shared" si="111"/>
        <v>NA</v>
      </c>
      <c r="BJ203" s="60" t="str">
        <f t="shared" si="112"/>
        <v>NA</v>
      </c>
      <c r="BK203" s="60" t="str">
        <f t="shared" si="113"/>
        <v>NA</v>
      </c>
    </row>
    <row r="204" spans="1:63" hidden="1">
      <c r="A204" s="56" t="s">
        <v>203</v>
      </c>
      <c r="B204" s="56">
        <v>4063670</v>
      </c>
      <c r="C204" s="56" t="s">
        <v>432</v>
      </c>
      <c r="D204" s="56" t="s">
        <v>433</v>
      </c>
      <c r="E204" s="56" t="s">
        <v>444</v>
      </c>
      <c r="F204" s="58" t="s">
        <v>434</v>
      </c>
      <c r="G204" s="58">
        <v>45458</v>
      </c>
      <c r="H204" s="58">
        <v>56544</v>
      </c>
      <c r="I204" s="58">
        <v>58233</v>
      </c>
      <c r="J204" s="58">
        <v>74899</v>
      </c>
      <c r="K204" s="58">
        <v>86862</v>
      </c>
      <c r="L204" s="58">
        <v>59157</v>
      </c>
      <c r="M204" s="58">
        <v>1531278</v>
      </c>
      <c r="N204" s="58">
        <v>1416761</v>
      </c>
      <c r="O204" s="58">
        <v>1353695</v>
      </c>
      <c r="P204" s="58">
        <v>1356940</v>
      </c>
      <c r="Q204" s="58">
        <v>1152121</v>
      </c>
      <c r="R204" s="58">
        <v>1260663</v>
      </c>
      <c r="S204" s="58">
        <v>1273237</v>
      </c>
      <c r="T204" s="58" t="s">
        <v>434</v>
      </c>
      <c r="U204" s="58" t="s">
        <v>434</v>
      </c>
      <c r="V204" s="58" t="s">
        <v>434</v>
      </c>
      <c r="W204" s="58" t="s">
        <v>434</v>
      </c>
      <c r="X204" s="58" t="s">
        <v>434</v>
      </c>
      <c r="Y204" s="58" t="s">
        <v>434</v>
      </c>
      <c r="Z204" s="58" t="s">
        <v>434</v>
      </c>
      <c r="AA204" s="58" t="s">
        <v>434</v>
      </c>
      <c r="AB204" s="58" t="s">
        <v>434</v>
      </c>
      <c r="AC204" s="58" t="s">
        <v>434</v>
      </c>
      <c r="AD204" s="58" t="s">
        <v>434</v>
      </c>
      <c r="AE204" s="58" t="s">
        <v>434</v>
      </c>
      <c r="AF204" s="58" t="s">
        <v>434</v>
      </c>
      <c r="AG204" s="58" t="s">
        <v>434</v>
      </c>
      <c r="AH204" s="58"/>
      <c r="AI204" s="59" t="e">
        <f t="shared" si="86"/>
        <v>#VALUE!</v>
      </c>
      <c r="AJ204" s="59" t="e">
        <f t="shared" si="87"/>
        <v>#VALUE!</v>
      </c>
      <c r="AK204" s="59" t="e">
        <f t="shared" si="88"/>
        <v>#VALUE!</v>
      </c>
      <c r="AL204" s="59" t="e">
        <f t="shared" si="89"/>
        <v>#VALUE!</v>
      </c>
      <c r="AM204" s="59" t="e">
        <f t="shared" si="90"/>
        <v>#VALUE!</v>
      </c>
      <c r="AN204" s="59" t="e">
        <f t="shared" si="91"/>
        <v>#VALUE!</v>
      </c>
      <c r="AO204" s="59" t="e">
        <f t="shared" si="92"/>
        <v>#VALUE!</v>
      </c>
      <c r="AP204" s="59" t="e">
        <f t="shared" si="93"/>
        <v>#VALUE!</v>
      </c>
      <c r="AQ204" s="59" t="e">
        <f t="shared" si="94"/>
        <v>#VALUE!</v>
      </c>
      <c r="AR204" s="59" t="e">
        <f t="shared" si="95"/>
        <v>#VALUE!</v>
      </c>
      <c r="AS204" s="59" t="e">
        <f t="shared" si="96"/>
        <v>#VALUE!</v>
      </c>
      <c r="AT204" s="59" t="e">
        <f t="shared" si="97"/>
        <v>#VALUE!</v>
      </c>
      <c r="AU204" s="59" t="e">
        <f t="shared" si="98"/>
        <v>#VALUE!</v>
      </c>
      <c r="AV204" s="59" t="e">
        <f t="shared" si="99"/>
        <v>#VALUE!</v>
      </c>
      <c r="AX204" s="60" t="str">
        <f t="shared" si="100"/>
        <v>NA</v>
      </c>
      <c r="AY204" s="60" t="str">
        <f t="shared" si="101"/>
        <v>NA</v>
      </c>
      <c r="AZ204" s="60" t="str">
        <f t="shared" si="102"/>
        <v>NA</v>
      </c>
      <c r="BA204" s="60" t="str">
        <f t="shared" si="103"/>
        <v>NA</v>
      </c>
      <c r="BB204" s="60" t="str">
        <f t="shared" si="104"/>
        <v>NA</v>
      </c>
      <c r="BC204" s="60" t="str">
        <f t="shared" si="105"/>
        <v>NA</v>
      </c>
      <c r="BD204" s="60" t="str">
        <f t="shared" si="106"/>
        <v>NA</v>
      </c>
      <c r="BE204" s="60" t="str">
        <f t="shared" si="107"/>
        <v>NA</v>
      </c>
      <c r="BF204" s="60" t="str">
        <f t="shared" si="108"/>
        <v>NA</v>
      </c>
      <c r="BG204" s="60" t="str">
        <f t="shared" si="109"/>
        <v>NA</v>
      </c>
      <c r="BH204" s="60" t="str">
        <f t="shared" si="110"/>
        <v>NA</v>
      </c>
      <c r="BI204" s="60" t="str">
        <f t="shared" si="111"/>
        <v>NA</v>
      </c>
      <c r="BJ204" s="60" t="str">
        <f t="shared" si="112"/>
        <v>NA</v>
      </c>
      <c r="BK204" s="60" t="str">
        <f t="shared" si="113"/>
        <v>NA</v>
      </c>
    </row>
    <row r="205" spans="1:63">
      <c r="A205" s="56" t="s">
        <v>379</v>
      </c>
      <c r="B205" s="56">
        <v>4063720</v>
      </c>
      <c r="C205" s="56" t="s">
        <v>432</v>
      </c>
      <c r="D205" s="56" t="s">
        <v>433</v>
      </c>
      <c r="E205" s="56" t="s">
        <v>327</v>
      </c>
      <c r="F205" s="58" t="s">
        <v>434</v>
      </c>
      <c r="G205" s="58">
        <v>9750</v>
      </c>
      <c r="H205" s="58">
        <v>8670</v>
      </c>
      <c r="I205" s="58">
        <v>9192</v>
      </c>
      <c r="J205" s="58">
        <v>6305</v>
      </c>
      <c r="K205" s="58">
        <v>10721</v>
      </c>
      <c r="L205" s="58">
        <v>8416</v>
      </c>
      <c r="M205" s="58">
        <v>222624</v>
      </c>
      <c r="N205" s="58">
        <v>212600</v>
      </c>
      <c r="O205" s="58">
        <v>208310</v>
      </c>
      <c r="P205" s="58">
        <v>206924</v>
      </c>
      <c r="Q205" s="58">
        <v>200611</v>
      </c>
      <c r="R205" s="58">
        <v>198621</v>
      </c>
      <c r="S205" s="58">
        <v>206999</v>
      </c>
      <c r="T205" s="58" t="s">
        <v>434</v>
      </c>
      <c r="U205" s="58">
        <v>220262</v>
      </c>
      <c r="V205" s="58">
        <v>223282</v>
      </c>
      <c r="W205" s="58">
        <v>217256</v>
      </c>
      <c r="X205" s="58">
        <v>232821</v>
      </c>
      <c r="Y205" s="58">
        <v>225346</v>
      </c>
      <c r="Z205" s="58">
        <v>219945</v>
      </c>
      <c r="AA205" s="58">
        <v>214708</v>
      </c>
      <c r="AB205" s="58">
        <v>201038</v>
      </c>
      <c r="AC205" s="58">
        <v>202331</v>
      </c>
      <c r="AD205" s="58">
        <v>196676</v>
      </c>
      <c r="AE205" s="58">
        <v>193042</v>
      </c>
      <c r="AF205" s="58">
        <v>189945</v>
      </c>
      <c r="AG205" s="58">
        <v>200379</v>
      </c>
      <c r="AH205" s="58" t="s">
        <v>436</v>
      </c>
      <c r="AI205" s="59">
        <f t="shared" si="86"/>
        <v>1.0330373941381084</v>
      </c>
      <c r="AJ205" s="59">
        <f t="shared" si="87"/>
        <v>1.0456763800047382</v>
      </c>
      <c r="AK205" s="59">
        <f t="shared" si="88"/>
        <v>1.0392090840335264</v>
      </c>
      <c r="AL205" s="59">
        <f t="shared" si="89"/>
        <v>1.0521060017490695</v>
      </c>
      <c r="AM205" s="59">
        <f t="shared" si="90"/>
        <v>1.0295505878980482</v>
      </c>
      <c r="AN205" s="59">
        <f t="shared" si="91"/>
        <v>1.0575115152359256</v>
      </c>
      <c r="AO205" s="59">
        <f t="shared" si="92"/>
        <v>1.0368686774596196</v>
      </c>
      <c r="AP205" s="59">
        <f t="shared" si="93"/>
        <v>3.8264111482416062E-2</v>
      </c>
      <c r="AQ205" s="59">
        <f t="shared" si="94"/>
        <v>4.7575727991621776E-2</v>
      </c>
      <c r="AR205" s="59">
        <f t="shared" si="95"/>
        <v>2.7080890469502322E-2</v>
      </c>
      <c r="AS205" s="59">
        <f t="shared" si="96"/>
        <v>4.2309533453621533E-2</v>
      </c>
      <c r="AT205" s="59">
        <f t="shared" si="97"/>
        <v>3.8829820585627145E-2</v>
      </c>
      <c r="AU205" s="59">
        <f t="shared" si="98"/>
        <v>4.426546567269888E-2</v>
      </c>
      <c r="AV205" s="59" t="e">
        <f t="shared" si="99"/>
        <v>#VALUE!</v>
      </c>
      <c r="AX205" s="60">
        <f t="shared" si="100"/>
        <v>200379</v>
      </c>
      <c r="AY205" s="60">
        <f t="shared" si="101"/>
        <v>189945</v>
      </c>
      <c r="AZ205" s="60">
        <f t="shared" si="102"/>
        <v>193042</v>
      </c>
      <c r="BA205" s="60">
        <f t="shared" si="103"/>
        <v>196676</v>
      </c>
      <c r="BB205" s="60">
        <f t="shared" si="104"/>
        <v>202331</v>
      </c>
      <c r="BC205" s="60">
        <f t="shared" si="105"/>
        <v>201038</v>
      </c>
      <c r="BD205" s="60">
        <f t="shared" si="106"/>
        <v>214708</v>
      </c>
      <c r="BE205" s="60">
        <f t="shared" si="107"/>
        <v>219945</v>
      </c>
      <c r="BF205" s="60">
        <f t="shared" si="108"/>
        <v>225346</v>
      </c>
      <c r="BG205" s="60">
        <f t="shared" si="109"/>
        <v>232821</v>
      </c>
      <c r="BH205" s="60">
        <f t="shared" si="110"/>
        <v>217256</v>
      </c>
      <c r="BI205" s="60">
        <f t="shared" si="111"/>
        <v>223282</v>
      </c>
      <c r="BJ205" s="60">
        <f t="shared" si="112"/>
        <v>220262</v>
      </c>
      <c r="BK205" s="60" t="str">
        <f t="shared" si="113"/>
        <v>NA</v>
      </c>
    </row>
    <row r="206" spans="1:63">
      <c r="A206" s="56" t="s">
        <v>586</v>
      </c>
      <c r="B206" s="56">
        <v>4063744</v>
      </c>
      <c r="C206" s="56" t="s">
        <v>432</v>
      </c>
      <c r="D206" s="56" t="s">
        <v>433</v>
      </c>
      <c r="E206" s="56" t="s">
        <v>276</v>
      </c>
      <c r="F206" s="58" t="s">
        <v>434</v>
      </c>
      <c r="G206" s="58">
        <v>15234</v>
      </c>
      <c r="H206" s="58">
        <v>14310</v>
      </c>
      <c r="I206" s="58">
        <v>15182</v>
      </c>
      <c r="J206" s="58">
        <v>15357</v>
      </c>
      <c r="K206" s="58">
        <v>16084</v>
      </c>
      <c r="L206" s="58">
        <v>13937</v>
      </c>
      <c r="M206" s="58">
        <v>150874</v>
      </c>
      <c r="N206" s="58">
        <v>140024</v>
      </c>
      <c r="O206" s="58">
        <v>137438</v>
      </c>
      <c r="P206" s="58">
        <v>139958</v>
      </c>
      <c r="Q206" s="58">
        <v>134697</v>
      </c>
      <c r="R206" s="58">
        <v>135769</v>
      </c>
      <c r="S206" s="58">
        <v>140394</v>
      </c>
      <c r="T206" s="58" t="s">
        <v>434</v>
      </c>
      <c r="U206" s="58">
        <v>160673</v>
      </c>
      <c r="V206" s="58">
        <v>152997</v>
      </c>
      <c r="W206" s="58">
        <v>141164</v>
      </c>
      <c r="X206" s="58">
        <v>149400</v>
      </c>
      <c r="Y206" s="58">
        <v>151003</v>
      </c>
      <c r="Z206" s="58">
        <v>143371</v>
      </c>
      <c r="AA206" s="58">
        <v>137255</v>
      </c>
      <c r="AB206" s="58">
        <v>126569</v>
      </c>
      <c r="AC206" s="58">
        <v>124595</v>
      </c>
      <c r="AD206" s="58">
        <v>127609</v>
      </c>
      <c r="AE206" s="58">
        <v>122649</v>
      </c>
      <c r="AF206" s="58">
        <v>122927</v>
      </c>
      <c r="AG206" s="58">
        <v>125809</v>
      </c>
      <c r="AH206" s="58" t="s">
        <v>436</v>
      </c>
      <c r="AI206" s="59">
        <f t="shared" si="86"/>
        <v>1.1159297029624271</v>
      </c>
      <c r="AJ206" s="59">
        <f t="shared" si="87"/>
        <v>1.104468505698504</v>
      </c>
      <c r="AK206" s="59">
        <f t="shared" si="88"/>
        <v>1.0982315387814006</v>
      </c>
      <c r="AL206" s="59">
        <f t="shared" si="89"/>
        <v>1.0967721712418403</v>
      </c>
      <c r="AM206" s="59">
        <f t="shared" si="90"/>
        <v>1.1030779726313256</v>
      </c>
      <c r="AN206" s="59">
        <f t="shared" si="91"/>
        <v>1.1063056514628384</v>
      </c>
      <c r="AO206" s="59">
        <f t="shared" si="92"/>
        <v>1.0992240719828057</v>
      </c>
      <c r="AP206" s="59">
        <f t="shared" si="93"/>
        <v>9.7209338011173804E-2</v>
      </c>
      <c r="AQ206" s="59">
        <f t="shared" si="94"/>
        <v>0.10651444011046138</v>
      </c>
      <c r="AR206" s="59">
        <f t="shared" si="95"/>
        <v>0.10279116465863454</v>
      </c>
      <c r="AS206" s="59">
        <f t="shared" si="96"/>
        <v>0.10754866679890057</v>
      </c>
      <c r="AT206" s="59">
        <f t="shared" si="97"/>
        <v>9.3531245710700206E-2</v>
      </c>
      <c r="AU206" s="59">
        <f t="shared" si="98"/>
        <v>9.4813689916787514E-2</v>
      </c>
      <c r="AV206" s="59" t="e">
        <f t="shared" si="99"/>
        <v>#VALUE!</v>
      </c>
      <c r="AX206" s="60">
        <f t="shared" si="100"/>
        <v>125809</v>
      </c>
      <c r="AY206" s="60">
        <f t="shared" si="101"/>
        <v>122927</v>
      </c>
      <c r="AZ206" s="60">
        <f t="shared" si="102"/>
        <v>122649</v>
      </c>
      <c r="BA206" s="60">
        <f t="shared" si="103"/>
        <v>127609</v>
      </c>
      <c r="BB206" s="60">
        <f t="shared" si="104"/>
        <v>124595</v>
      </c>
      <c r="BC206" s="60">
        <f t="shared" si="105"/>
        <v>126569</v>
      </c>
      <c r="BD206" s="60">
        <f t="shared" si="106"/>
        <v>137255</v>
      </c>
      <c r="BE206" s="60">
        <f t="shared" si="107"/>
        <v>143371</v>
      </c>
      <c r="BF206" s="60">
        <f t="shared" si="108"/>
        <v>151003</v>
      </c>
      <c r="BG206" s="60">
        <f t="shared" si="109"/>
        <v>149400</v>
      </c>
      <c r="BH206" s="60">
        <f t="shared" si="110"/>
        <v>141164</v>
      </c>
      <c r="BI206" s="60">
        <f t="shared" si="111"/>
        <v>152997</v>
      </c>
      <c r="BJ206" s="60">
        <f t="shared" si="112"/>
        <v>160673</v>
      </c>
      <c r="BK206" s="60" t="str">
        <f t="shared" si="113"/>
        <v>NA</v>
      </c>
    </row>
    <row r="207" spans="1:63">
      <c r="A207" s="56" t="s">
        <v>587</v>
      </c>
      <c r="B207" s="56">
        <v>4063828</v>
      </c>
      <c r="C207" s="56" t="s">
        <v>432</v>
      </c>
      <c r="D207" s="56" t="s">
        <v>433</v>
      </c>
      <c r="E207" s="56" t="s">
        <v>292</v>
      </c>
      <c r="F207" s="58" t="s">
        <v>434</v>
      </c>
      <c r="G207" s="58">
        <v>4951</v>
      </c>
      <c r="H207" s="58">
        <v>8144</v>
      </c>
      <c r="I207" s="58">
        <v>8080</v>
      </c>
      <c r="J207" s="58">
        <v>10002</v>
      </c>
      <c r="K207" s="58">
        <v>9838</v>
      </c>
      <c r="L207" s="58">
        <v>8707</v>
      </c>
      <c r="M207" s="58">
        <v>101633</v>
      </c>
      <c r="N207" s="58">
        <v>99077</v>
      </c>
      <c r="O207" s="58">
        <v>96278</v>
      </c>
      <c r="P207" s="58">
        <v>95616</v>
      </c>
      <c r="Q207" s="58">
        <v>98672</v>
      </c>
      <c r="R207" s="58">
        <v>90945</v>
      </c>
      <c r="S207" s="58">
        <v>97636</v>
      </c>
      <c r="T207" s="58" t="s">
        <v>434</v>
      </c>
      <c r="U207" s="58">
        <v>107307</v>
      </c>
      <c r="V207" s="58">
        <v>107460</v>
      </c>
      <c r="W207" s="58">
        <v>105993</v>
      </c>
      <c r="X207" s="58">
        <v>107525</v>
      </c>
      <c r="Y207" s="58">
        <v>99721</v>
      </c>
      <c r="Z207" s="58">
        <v>95782</v>
      </c>
      <c r="AA207" s="58">
        <v>92541</v>
      </c>
      <c r="AB207" s="58">
        <v>88785</v>
      </c>
      <c r="AC207" s="58">
        <v>88783</v>
      </c>
      <c r="AD207" s="58">
        <v>87132</v>
      </c>
      <c r="AE207" s="58">
        <v>89900</v>
      </c>
      <c r="AF207" s="58">
        <v>86625</v>
      </c>
      <c r="AG207" s="58">
        <v>87577</v>
      </c>
      <c r="AH207" s="58" t="s">
        <v>436</v>
      </c>
      <c r="AI207" s="59">
        <f t="shared" si="86"/>
        <v>1.1148589241467508</v>
      </c>
      <c r="AJ207" s="59">
        <f t="shared" si="87"/>
        <v>1.0498701298701298</v>
      </c>
      <c r="AK207" s="59">
        <f t="shared" si="88"/>
        <v>1.0975750834260289</v>
      </c>
      <c r="AL207" s="59">
        <f t="shared" si="89"/>
        <v>1.0973695083321857</v>
      </c>
      <c r="AM207" s="59">
        <f t="shared" si="90"/>
        <v>1.0844193145084082</v>
      </c>
      <c r="AN207" s="59">
        <f t="shared" si="91"/>
        <v>1.1159204820634117</v>
      </c>
      <c r="AO207" s="59">
        <f t="shared" si="92"/>
        <v>1.0982483439772641</v>
      </c>
      <c r="AP207" s="59">
        <f t="shared" si="93"/>
        <v>9.0904345284082602E-2</v>
      </c>
      <c r="AQ207" s="59">
        <f t="shared" si="94"/>
        <v>9.8655248142317062E-2</v>
      </c>
      <c r="AR207" s="59">
        <f t="shared" si="95"/>
        <v>9.3020227853987447E-2</v>
      </c>
      <c r="AS207" s="59">
        <f t="shared" si="96"/>
        <v>7.6231449246648361E-2</v>
      </c>
      <c r="AT207" s="59">
        <f t="shared" si="97"/>
        <v>7.5786339102922012E-2</v>
      </c>
      <c r="AU207" s="59">
        <f t="shared" si="98"/>
        <v>4.6138648923183014E-2</v>
      </c>
      <c r="AV207" s="59" t="e">
        <f t="shared" si="99"/>
        <v>#VALUE!</v>
      </c>
      <c r="AX207" s="60">
        <f t="shared" si="100"/>
        <v>87577</v>
      </c>
      <c r="AY207" s="60">
        <f t="shared" si="101"/>
        <v>86625</v>
      </c>
      <c r="AZ207" s="60">
        <f t="shared" si="102"/>
        <v>89900</v>
      </c>
      <c r="BA207" s="60">
        <f t="shared" si="103"/>
        <v>87132</v>
      </c>
      <c r="BB207" s="60">
        <f t="shared" si="104"/>
        <v>88783</v>
      </c>
      <c r="BC207" s="60">
        <f t="shared" si="105"/>
        <v>88785</v>
      </c>
      <c r="BD207" s="60">
        <f t="shared" si="106"/>
        <v>92541</v>
      </c>
      <c r="BE207" s="60">
        <f t="shared" si="107"/>
        <v>95782</v>
      </c>
      <c r="BF207" s="60">
        <f t="shared" si="108"/>
        <v>99721</v>
      </c>
      <c r="BG207" s="60">
        <f t="shared" si="109"/>
        <v>107525</v>
      </c>
      <c r="BH207" s="60">
        <f t="shared" si="110"/>
        <v>105993</v>
      </c>
      <c r="BI207" s="60">
        <f t="shared" si="111"/>
        <v>107460</v>
      </c>
      <c r="BJ207" s="60">
        <f t="shared" si="112"/>
        <v>107307</v>
      </c>
      <c r="BK207" s="60" t="str">
        <f t="shared" si="113"/>
        <v>NA</v>
      </c>
    </row>
    <row r="208" spans="1:63" hidden="1">
      <c r="A208" s="56" t="s">
        <v>588</v>
      </c>
      <c r="B208" s="56">
        <v>4059236</v>
      </c>
      <c r="C208" s="56" t="s">
        <v>432</v>
      </c>
      <c r="D208" s="56" t="s">
        <v>433</v>
      </c>
      <c r="E208" s="56" t="s">
        <v>444</v>
      </c>
      <c r="F208" s="58" t="s">
        <v>434</v>
      </c>
      <c r="G208" s="58">
        <v>0</v>
      </c>
      <c r="H208" s="58">
        <v>0</v>
      </c>
      <c r="I208" s="58">
        <v>0</v>
      </c>
      <c r="J208" s="58">
        <v>0</v>
      </c>
      <c r="K208" s="58">
        <v>0</v>
      </c>
      <c r="L208" s="58">
        <v>0</v>
      </c>
      <c r="M208" s="58">
        <v>75563</v>
      </c>
      <c r="N208" s="58">
        <v>68406</v>
      </c>
      <c r="O208" s="58">
        <v>58035</v>
      </c>
      <c r="P208" s="58" t="s">
        <v>434</v>
      </c>
      <c r="Q208" s="58" t="s">
        <v>434</v>
      </c>
      <c r="R208" s="58" t="s">
        <v>434</v>
      </c>
      <c r="S208" s="58" t="s">
        <v>434</v>
      </c>
      <c r="T208" s="58" t="s">
        <v>434</v>
      </c>
      <c r="U208" s="58">
        <v>92323</v>
      </c>
      <c r="V208" s="58">
        <v>89084</v>
      </c>
      <c r="W208" s="58">
        <v>90822</v>
      </c>
      <c r="X208" s="58">
        <v>92945</v>
      </c>
      <c r="Y208" s="58">
        <v>88489</v>
      </c>
      <c r="Z208" s="58">
        <v>85217</v>
      </c>
      <c r="AA208" s="58">
        <v>75563</v>
      </c>
      <c r="AB208" s="58">
        <v>68406</v>
      </c>
      <c r="AC208" s="58" t="s">
        <v>434</v>
      </c>
      <c r="AD208" s="58" t="s">
        <v>434</v>
      </c>
      <c r="AE208" s="58" t="s">
        <v>434</v>
      </c>
      <c r="AF208" s="58" t="s">
        <v>434</v>
      </c>
      <c r="AG208" s="58" t="s">
        <v>434</v>
      </c>
      <c r="AH208" s="58"/>
      <c r="AI208" s="59" t="e">
        <f t="shared" si="86"/>
        <v>#VALUE!</v>
      </c>
      <c r="AJ208" s="59" t="e">
        <f t="shared" si="87"/>
        <v>#VALUE!</v>
      </c>
      <c r="AK208" s="59" t="e">
        <f t="shared" si="88"/>
        <v>#VALUE!</v>
      </c>
      <c r="AL208" s="59" t="e">
        <f t="shared" si="89"/>
        <v>#VALUE!</v>
      </c>
      <c r="AM208" s="59" t="e">
        <f t="shared" si="90"/>
        <v>#VALUE!</v>
      </c>
      <c r="AN208" s="59">
        <f t="shared" si="91"/>
        <v>1</v>
      </c>
      <c r="AO208" s="59">
        <f t="shared" si="92"/>
        <v>1</v>
      </c>
      <c r="AP208" s="59">
        <f t="shared" si="93"/>
        <v>0</v>
      </c>
      <c r="AQ208" s="59">
        <f t="shared" si="94"/>
        <v>0</v>
      </c>
      <c r="AR208" s="59">
        <f t="shared" si="95"/>
        <v>0</v>
      </c>
      <c r="AS208" s="59">
        <f t="shared" si="96"/>
        <v>0</v>
      </c>
      <c r="AT208" s="59">
        <f t="shared" si="97"/>
        <v>0</v>
      </c>
      <c r="AU208" s="59">
        <f t="shared" si="98"/>
        <v>0</v>
      </c>
      <c r="AV208" s="59" t="e">
        <f t="shared" si="99"/>
        <v>#VALUE!</v>
      </c>
      <c r="AX208" s="60" t="str">
        <f t="shared" si="100"/>
        <v>NA</v>
      </c>
      <c r="AY208" s="60" t="str">
        <f t="shared" si="101"/>
        <v>NA</v>
      </c>
      <c r="AZ208" s="60" t="str">
        <f t="shared" si="102"/>
        <v>NA</v>
      </c>
      <c r="BA208" s="60" t="str">
        <f t="shared" si="103"/>
        <v>NA</v>
      </c>
      <c r="BB208" s="60" t="str">
        <f t="shared" si="104"/>
        <v>NA</v>
      </c>
      <c r="BC208" s="60">
        <f t="shared" si="105"/>
        <v>68406</v>
      </c>
      <c r="BD208" s="60">
        <f t="shared" si="106"/>
        <v>75563</v>
      </c>
      <c r="BE208" s="60">
        <f t="shared" si="107"/>
        <v>85217</v>
      </c>
      <c r="BF208" s="60">
        <f t="shared" si="108"/>
        <v>88489</v>
      </c>
      <c r="BG208" s="60">
        <f t="shared" si="109"/>
        <v>92945</v>
      </c>
      <c r="BH208" s="60">
        <f t="shared" si="110"/>
        <v>90822</v>
      </c>
      <c r="BI208" s="60">
        <f t="shared" si="111"/>
        <v>89084</v>
      </c>
      <c r="BJ208" s="60">
        <f t="shared" si="112"/>
        <v>92323</v>
      </c>
      <c r="BK208" s="60" t="str">
        <f t="shared" si="113"/>
        <v>NA</v>
      </c>
    </row>
    <row r="209" spans="1:63">
      <c r="A209" s="56" t="s">
        <v>589</v>
      </c>
      <c r="B209" s="56">
        <v>4063896</v>
      </c>
      <c r="C209" s="56" t="s">
        <v>432</v>
      </c>
      <c r="D209" s="56" t="s">
        <v>433</v>
      </c>
      <c r="E209" s="56" t="s">
        <v>246</v>
      </c>
      <c r="F209" s="58" t="s">
        <v>434</v>
      </c>
      <c r="G209" s="58" t="s">
        <v>434</v>
      </c>
      <c r="H209" s="58">
        <v>2740</v>
      </c>
      <c r="I209" s="58">
        <v>2095</v>
      </c>
      <c r="J209" s="58">
        <v>3769</v>
      </c>
      <c r="K209" s="58">
        <v>3599</v>
      </c>
      <c r="L209" s="58">
        <v>2000</v>
      </c>
      <c r="M209" s="58">
        <v>50339</v>
      </c>
      <c r="N209" s="58">
        <v>55949</v>
      </c>
      <c r="O209" s="58">
        <v>51175</v>
      </c>
      <c r="P209" s="58" t="s">
        <v>434</v>
      </c>
      <c r="Q209" s="58" t="s">
        <v>434</v>
      </c>
      <c r="R209" s="58" t="s">
        <v>434</v>
      </c>
      <c r="S209" s="58" t="s">
        <v>434</v>
      </c>
      <c r="T209" s="58" t="s">
        <v>434</v>
      </c>
      <c r="U209" s="58">
        <v>49236</v>
      </c>
      <c r="V209" s="58">
        <v>50363</v>
      </c>
      <c r="W209" s="58">
        <v>48281</v>
      </c>
      <c r="X209" s="58">
        <v>47735</v>
      </c>
      <c r="Y209" s="58">
        <v>46877</v>
      </c>
      <c r="Z209" s="58">
        <v>46000</v>
      </c>
      <c r="AA209" s="58">
        <v>50339</v>
      </c>
      <c r="AB209" s="58">
        <v>55949</v>
      </c>
      <c r="AC209" s="58" t="s">
        <v>434</v>
      </c>
      <c r="AD209" s="58" t="s">
        <v>434</v>
      </c>
      <c r="AE209" s="58" t="s">
        <v>434</v>
      </c>
      <c r="AF209" s="58" t="s">
        <v>434</v>
      </c>
      <c r="AG209" s="58" t="s">
        <v>434</v>
      </c>
      <c r="AH209" s="58" t="s">
        <v>436</v>
      </c>
      <c r="AI209" s="59" t="e">
        <f t="shared" si="86"/>
        <v>#VALUE!</v>
      </c>
      <c r="AJ209" s="59" t="e">
        <f t="shared" si="87"/>
        <v>#VALUE!</v>
      </c>
      <c r="AK209" s="59" t="e">
        <f t="shared" si="88"/>
        <v>#VALUE!</v>
      </c>
      <c r="AL209" s="59" t="e">
        <f t="shared" si="89"/>
        <v>#VALUE!</v>
      </c>
      <c r="AM209" s="59" t="e">
        <f t="shared" si="90"/>
        <v>#VALUE!</v>
      </c>
      <c r="AN209" s="59">
        <f t="shared" si="91"/>
        <v>1</v>
      </c>
      <c r="AO209" s="59">
        <f t="shared" si="92"/>
        <v>1</v>
      </c>
      <c r="AP209" s="59">
        <f t="shared" si="93"/>
        <v>4.3478260869565216E-2</v>
      </c>
      <c r="AQ209" s="59">
        <f t="shared" si="94"/>
        <v>7.6775390916654224E-2</v>
      </c>
      <c r="AR209" s="59">
        <f t="shared" si="95"/>
        <v>7.895674033727873E-2</v>
      </c>
      <c r="AS209" s="59">
        <f t="shared" si="96"/>
        <v>4.339181044303142E-2</v>
      </c>
      <c r="AT209" s="59">
        <f t="shared" si="97"/>
        <v>5.4405019558008853E-2</v>
      </c>
      <c r="AU209" s="59" t="e">
        <f t="shared" si="98"/>
        <v>#VALUE!</v>
      </c>
      <c r="AV209" s="59" t="e">
        <f t="shared" si="99"/>
        <v>#VALUE!</v>
      </c>
      <c r="AX209" s="60" t="str">
        <f t="shared" si="100"/>
        <v>NA</v>
      </c>
      <c r="AY209" s="60" t="str">
        <f t="shared" si="101"/>
        <v>NA</v>
      </c>
      <c r="AZ209" s="60" t="str">
        <f t="shared" si="102"/>
        <v>NA</v>
      </c>
      <c r="BA209" s="60" t="str">
        <f t="shared" si="103"/>
        <v>NA</v>
      </c>
      <c r="BB209" s="60" t="str">
        <f t="shared" si="104"/>
        <v>NA</v>
      </c>
      <c r="BC209" s="60">
        <f t="shared" si="105"/>
        <v>55949</v>
      </c>
      <c r="BD209" s="60">
        <f t="shared" si="106"/>
        <v>50339</v>
      </c>
      <c r="BE209" s="60">
        <f t="shared" si="107"/>
        <v>46000</v>
      </c>
      <c r="BF209" s="60">
        <f t="shared" si="108"/>
        <v>46877</v>
      </c>
      <c r="BG209" s="60">
        <f t="shared" si="109"/>
        <v>47735</v>
      </c>
      <c r="BH209" s="60">
        <f t="shared" si="110"/>
        <v>48281</v>
      </c>
      <c r="BI209" s="60">
        <f t="shared" si="111"/>
        <v>50363</v>
      </c>
      <c r="BJ209" s="60">
        <f t="shared" si="112"/>
        <v>49236</v>
      </c>
      <c r="BK209" s="60" t="str">
        <f t="shared" si="113"/>
        <v>NA</v>
      </c>
    </row>
    <row r="210" spans="1:63" hidden="1">
      <c r="A210" s="56" t="s">
        <v>290</v>
      </c>
      <c r="B210" s="56">
        <v>4063904</v>
      </c>
      <c r="C210" s="56" t="s">
        <v>432</v>
      </c>
      <c r="D210" s="56" t="s">
        <v>433</v>
      </c>
      <c r="E210" s="56" t="s">
        <v>287</v>
      </c>
      <c r="F210" s="58" t="s">
        <v>434</v>
      </c>
      <c r="G210" s="58">
        <v>15681</v>
      </c>
      <c r="H210" s="58">
        <v>10264</v>
      </c>
      <c r="I210" s="58">
        <v>20151</v>
      </c>
      <c r="J210" s="58">
        <v>18899</v>
      </c>
      <c r="K210" s="58">
        <v>15989</v>
      </c>
      <c r="L210" s="58">
        <v>14237</v>
      </c>
      <c r="M210" s="58">
        <v>778165</v>
      </c>
      <c r="N210" s="58">
        <v>746216</v>
      </c>
      <c r="O210" s="58">
        <v>695159</v>
      </c>
      <c r="P210" s="58">
        <v>643667</v>
      </c>
      <c r="Q210" s="58">
        <v>682935</v>
      </c>
      <c r="R210" s="58">
        <v>658555</v>
      </c>
      <c r="S210" s="58">
        <v>677894</v>
      </c>
      <c r="T210" s="58" t="s">
        <v>434</v>
      </c>
      <c r="U210" s="58">
        <v>839178</v>
      </c>
      <c r="V210" s="58">
        <v>813776</v>
      </c>
      <c r="W210" s="58">
        <v>790658</v>
      </c>
      <c r="X210" s="58">
        <v>819458</v>
      </c>
      <c r="Y210" s="58">
        <v>821949</v>
      </c>
      <c r="Z210" s="58">
        <v>788798</v>
      </c>
      <c r="AA210" s="58">
        <v>736157</v>
      </c>
      <c r="AB210" s="58">
        <v>706252</v>
      </c>
      <c r="AC210" s="58">
        <v>678629</v>
      </c>
      <c r="AD210" s="58">
        <v>619957</v>
      </c>
      <c r="AE210" s="58">
        <v>674809</v>
      </c>
      <c r="AF210" s="58">
        <v>653172</v>
      </c>
      <c r="AG210" s="58">
        <v>639999</v>
      </c>
      <c r="AH210" s="58"/>
      <c r="AI210" s="59">
        <f t="shared" si="86"/>
        <v>1.0592110300172344</v>
      </c>
      <c r="AJ210" s="59">
        <f t="shared" si="87"/>
        <v>1.0082413208159566</v>
      </c>
      <c r="AK210" s="59">
        <f t="shared" si="88"/>
        <v>1.0120419259375615</v>
      </c>
      <c r="AL210" s="59">
        <f t="shared" si="89"/>
        <v>1.0382445879310984</v>
      </c>
      <c r="AM210" s="59">
        <f t="shared" si="90"/>
        <v>1.0243579334216486</v>
      </c>
      <c r="AN210" s="59">
        <f t="shared" si="91"/>
        <v>1.056586034446628</v>
      </c>
      <c r="AO210" s="59">
        <f t="shared" si="92"/>
        <v>1.0570639143552258</v>
      </c>
      <c r="AP210" s="59">
        <f t="shared" si="93"/>
        <v>1.8048980854413931E-2</v>
      </c>
      <c r="AQ210" s="59">
        <f t="shared" si="94"/>
        <v>1.9452545109246436E-2</v>
      </c>
      <c r="AR210" s="59">
        <f t="shared" si="95"/>
        <v>2.3062804927159172E-2</v>
      </c>
      <c r="AS210" s="59">
        <f t="shared" si="96"/>
        <v>2.5486367051240865E-2</v>
      </c>
      <c r="AT210" s="59">
        <f t="shared" si="97"/>
        <v>1.2612807455614321E-2</v>
      </c>
      <c r="AU210" s="59">
        <f t="shared" si="98"/>
        <v>1.8686142868378341E-2</v>
      </c>
      <c r="AV210" s="59" t="e">
        <f t="shared" si="99"/>
        <v>#VALUE!</v>
      </c>
      <c r="AX210" s="60">
        <f t="shared" si="100"/>
        <v>639999</v>
      </c>
      <c r="AY210" s="60">
        <f t="shared" si="101"/>
        <v>653172</v>
      </c>
      <c r="AZ210" s="60">
        <f t="shared" si="102"/>
        <v>674809</v>
      </c>
      <c r="BA210" s="60">
        <f t="shared" si="103"/>
        <v>619957</v>
      </c>
      <c r="BB210" s="60">
        <f t="shared" si="104"/>
        <v>678629</v>
      </c>
      <c r="BC210" s="60">
        <f t="shared" si="105"/>
        <v>706252</v>
      </c>
      <c r="BD210" s="60">
        <f t="shared" si="106"/>
        <v>736157</v>
      </c>
      <c r="BE210" s="60">
        <f t="shared" si="107"/>
        <v>788798</v>
      </c>
      <c r="BF210" s="60">
        <f t="shared" si="108"/>
        <v>821949</v>
      </c>
      <c r="BG210" s="60">
        <f t="shared" si="109"/>
        <v>819458</v>
      </c>
      <c r="BH210" s="60">
        <f t="shared" si="110"/>
        <v>790658</v>
      </c>
      <c r="BI210" s="60">
        <f t="shared" si="111"/>
        <v>813776</v>
      </c>
      <c r="BJ210" s="60">
        <f t="shared" si="112"/>
        <v>839178</v>
      </c>
      <c r="BK210" s="60" t="str">
        <f t="shared" si="113"/>
        <v>NA</v>
      </c>
    </row>
    <row r="211" spans="1:63">
      <c r="A211" s="56" t="s">
        <v>590</v>
      </c>
      <c r="B211" s="56">
        <v>4063928</v>
      </c>
      <c r="C211" s="56" t="s">
        <v>432</v>
      </c>
      <c r="D211" s="56" t="s">
        <v>433</v>
      </c>
      <c r="E211" s="56" t="s">
        <v>292</v>
      </c>
      <c r="F211" s="58" t="s">
        <v>434</v>
      </c>
      <c r="G211" s="58" t="s">
        <v>434</v>
      </c>
      <c r="H211" s="58">
        <v>2962</v>
      </c>
      <c r="I211" s="58">
        <v>4293</v>
      </c>
      <c r="J211" s="58">
        <v>7776</v>
      </c>
      <c r="K211" s="58">
        <v>4826</v>
      </c>
      <c r="L211" s="58">
        <v>4044</v>
      </c>
      <c r="M211" s="58">
        <v>70740</v>
      </c>
      <c r="N211" s="58">
        <v>75005</v>
      </c>
      <c r="O211" s="58">
        <v>75200</v>
      </c>
      <c r="P211" s="58">
        <v>73571</v>
      </c>
      <c r="Q211" s="58">
        <v>72376</v>
      </c>
      <c r="R211" s="58">
        <v>73079</v>
      </c>
      <c r="S211" s="58">
        <v>75966</v>
      </c>
      <c r="T211" s="58" t="s">
        <v>434</v>
      </c>
      <c r="U211" s="58">
        <v>68195</v>
      </c>
      <c r="V211" s="58">
        <v>68707</v>
      </c>
      <c r="W211" s="58">
        <v>67396</v>
      </c>
      <c r="X211" s="58">
        <v>67028</v>
      </c>
      <c r="Y211" s="58">
        <v>70773</v>
      </c>
      <c r="Z211" s="58">
        <v>72090</v>
      </c>
      <c r="AA211" s="58">
        <v>68296</v>
      </c>
      <c r="AB211" s="58">
        <v>68221</v>
      </c>
      <c r="AC211" s="58">
        <v>68230</v>
      </c>
      <c r="AD211" s="58">
        <v>67104</v>
      </c>
      <c r="AE211" s="58">
        <v>67291</v>
      </c>
      <c r="AF211" s="58">
        <v>66931</v>
      </c>
      <c r="AG211" s="58">
        <v>69585</v>
      </c>
      <c r="AH211" s="58" t="s">
        <v>436</v>
      </c>
      <c r="AI211" s="59">
        <f t="shared" si="86"/>
        <v>1.0917007975856865</v>
      </c>
      <c r="AJ211" s="59">
        <f t="shared" si="87"/>
        <v>1.0918557917855702</v>
      </c>
      <c r="AK211" s="59">
        <f t="shared" si="88"/>
        <v>1.0755673121219778</v>
      </c>
      <c r="AL211" s="59">
        <f t="shared" si="89"/>
        <v>1.0963727944682879</v>
      </c>
      <c r="AM211" s="59">
        <f t="shared" si="90"/>
        <v>1.1021544775025649</v>
      </c>
      <c r="AN211" s="59">
        <f t="shared" si="91"/>
        <v>1.0994415209393003</v>
      </c>
      <c r="AO211" s="59">
        <f t="shared" si="92"/>
        <v>1.0357854047089141</v>
      </c>
      <c r="AP211" s="59">
        <f t="shared" si="93"/>
        <v>5.6096545984186431E-2</v>
      </c>
      <c r="AQ211" s="59">
        <f t="shared" si="94"/>
        <v>6.8189846410354235E-2</v>
      </c>
      <c r="AR211" s="59">
        <f t="shared" si="95"/>
        <v>0.11601121919197947</v>
      </c>
      <c r="AS211" s="59">
        <f t="shared" si="96"/>
        <v>6.3698142322986526E-2</v>
      </c>
      <c r="AT211" s="59">
        <f t="shared" si="97"/>
        <v>4.3110600084416438E-2</v>
      </c>
      <c r="AU211" s="59" t="e">
        <f t="shared" si="98"/>
        <v>#VALUE!</v>
      </c>
      <c r="AV211" s="59" t="e">
        <f t="shared" si="99"/>
        <v>#VALUE!</v>
      </c>
      <c r="AX211" s="60">
        <f t="shared" si="100"/>
        <v>69585</v>
      </c>
      <c r="AY211" s="60">
        <f t="shared" si="101"/>
        <v>66931</v>
      </c>
      <c r="AZ211" s="60">
        <f t="shared" si="102"/>
        <v>67291</v>
      </c>
      <c r="BA211" s="60">
        <f t="shared" si="103"/>
        <v>67104</v>
      </c>
      <c r="BB211" s="60">
        <f t="shared" si="104"/>
        <v>68230</v>
      </c>
      <c r="BC211" s="60">
        <f t="shared" si="105"/>
        <v>68221</v>
      </c>
      <c r="BD211" s="60">
        <f t="shared" si="106"/>
        <v>68296</v>
      </c>
      <c r="BE211" s="60">
        <f t="shared" si="107"/>
        <v>72090</v>
      </c>
      <c r="BF211" s="60">
        <f t="shared" si="108"/>
        <v>70773</v>
      </c>
      <c r="BG211" s="60">
        <f t="shared" si="109"/>
        <v>67028</v>
      </c>
      <c r="BH211" s="60">
        <f t="shared" si="110"/>
        <v>67396</v>
      </c>
      <c r="BI211" s="60">
        <f t="shared" si="111"/>
        <v>68707</v>
      </c>
      <c r="BJ211" s="60">
        <f t="shared" si="112"/>
        <v>68195</v>
      </c>
      <c r="BK211" s="60" t="str">
        <f t="shared" si="113"/>
        <v>NA</v>
      </c>
    </row>
    <row r="212" spans="1:63" hidden="1">
      <c r="A212" s="56" t="s">
        <v>591</v>
      </c>
      <c r="B212" s="56">
        <v>4064146</v>
      </c>
      <c r="C212" s="56" t="s">
        <v>432</v>
      </c>
      <c r="D212" s="56" t="s">
        <v>433</v>
      </c>
      <c r="E212" s="56" t="s">
        <v>276</v>
      </c>
      <c r="F212" s="58" t="s">
        <v>434</v>
      </c>
      <c r="G212" s="58">
        <v>27882</v>
      </c>
      <c r="H212" s="58">
        <v>27557</v>
      </c>
      <c r="I212" s="58">
        <v>21182</v>
      </c>
      <c r="J212" s="58">
        <v>15023</v>
      </c>
      <c r="K212" s="58">
        <v>21848</v>
      </c>
      <c r="L212" s="58">
        <v>11830</v>
      </c>
      <c r="M212" s="58">
        <v>237368</v>
      </c>
      <c r="N212" s="58">
        <v>224449</v>
      </c>
      <c r="O212" s="58">
        <v>214697</v>
      </c>
      <c r="P212" s="58">
        <v>218208</v>
      </c>
      <c r="Q212" s="58">
        <v>204199</v>
      </c>
      <c r="R212" s="58">
        <v>189115</v>
      </c>
      <c r="S212" s="58">
        <v>200668</v>
      </c>
      <c r="T212" s="58" t="s">
        <v>434</v>
      </c>
      <c r="U212" s="58">
        <v>246839</v>
      </c>
      <c r="V212" s="58">
        <v>249239</v>
      </c>
      <c r="W212" s="58">
        <v>232444</v>
      </c>
      <c r="X212" s="58">
        <v>236385</v>
      </c>
      <c r="Y212" s="58">
        <v>229485</v>
      </c>
      <c r="Z212" s="58">
        <v>237988</v>
      </c>
      <c r="AA212" s="58">
        <v>219161</v>
      </c>
      <c r="AB212" s="58">
        <v>205922</v>
      </c>
      <c r="AC212" s="58">
        <v>197065</v>
      </c>
      <c r="AD212" s="58">
        <v>199996</v>
      </c>
      <c r="AE212" s="58">
        <v>191343</v>
      </c>
      <c r="AF212" s="58">
        <v>182039</v>
      </c>
      <c r="AG212" s="58">
        <v>178417</v>
      </c>
      <c r="AH212" s="58"/>
      <c r="AI212" s="59">
        <f t="shared" si="86"/>
        <v>1.124713452193457</v>
      </c>
      <c r="AJ212" s="59">
        <f t="shared" si="87"/>
        <v>1.0388707914238158</v>
      </c>
      <c r="AK212" s="59">
        <f t="shared" si="88"/>
        <v>1.0671882431027004</v>
      </c>
      <c r="AL212" s="59">
        <f t="shared" si="89"/>
        <v>1.0910618212364247</v>
      </c>
      <c r="AM212" s="59">
        <f t="shared" si="90"/>
        <v>1.0894730165173927</v>
      </c>
      <c r="AN212" s="59">
        <f t="shared" si="91"/>
        <v>1.0899709598780121</v>
      </c>
      <c r="AO212" s="59">
        <f t="shared" si="92"/>
        <v>1.0830759122289093</v>
      </c>
      <c r="AP212" s="59">
        <f t="shared" si="93"/>
        <v>4.9708388658251675E-2</v>
      </c>
      <c r="AQ212" s="59">
        <f t="shared" si="94"/>
        <v>9.5204479595616273E-2</v>
      </c>
      <c r="AR212" s="59">
        <f t="shared" si="95"/>
        <v>6.3553101931171599E-2</v>
      </c>
      <c r="AS212" s="59">
        <f t="shared" si="96"/>
        <v>9.1127325291252947E-2</v>
      </c>
      <c r="AT212" s="59">
        <f t="shared" si="97"/>
        <v>0.11056455851612308</v>
      </c>
      <c r="AU212" s="59">
        <f t="shared" si="98"/>
        <v>0.11295621842577551</v>
      </c>
      <c r="AV212" s="59" t="e">
        <f t="shared" si="99"/>
        <v>#VALUE!</v>
      </c>
      <c r="AX212" s="60">
        <f t="shared" si="100"/>
        <v>178417</v>
      </c>
      <c r="AY212" s="60">
        <f t="shared" si="101"/>
        <v>182039</v>
      </c>
      <c r="AZ212" s="60">
        <f t="shared" si="102"/>
        <v>191343</v>
      </c>
      <c r="BA212" s="60">
        <f t="shared" si="103"/>
        <v>199996</v>
      </c>
      <c r="BB212" s="60">
        <f t="shared" si="104"/>
        <v>197065</v>
      </c>
      <c r="BC212" s="60">
        <f t="shared" si="105"/>
        <v>205922</v>
      </c>
      <c r="BD212" s="60">
        <f t="shared" si="106"/>
        <v>219161</v>
      </c>
      <c r="BE212" s="60">
        <f t="shared" si="107"/>
        <v>237988</v>
      </c>
      <c r="BF212" s="60">
        <f t="shared" si="108"/>
        <v>229485</v>
      </c>
      <c r="BG212" s="60">
        <f t="shared" si="109"/>
        <v>236385</v>
      </c>
      <c r="BH212" s="60">
        <f t="shared" si="110"/>
        <v>232444</v>
      </c>
      <c r="BI212" s="60">
        <f t="shared" si="111"/>
        <v>249239</v>
      </c>
      <c r="BJ212" s="60">
        <f t="shared" si="112"/>
        <v>246839</v>
      </c>
      <c r="BK212" s="60" t="str">
        <f t="shared" si="113"/>
        <v>NA</v>
      </c>
    </row>
    <row r="214" spans="1:63">
      <c r="A214" s="56" t="s">
        <v>592</v>
      </c>
      <c r="AI214" s="61" t="e">
        <f t="shared" ref="AI214:AO214" si="114">AVERAGE(AI8:AI212)</f>
        <v>#VALUE!</v>
      </c>
      <c r="AJ214" s="61" t="e">
        <f t="shared" si="114"/>
        <v>#VALUE!</v>
      </c>
      <c r="AK214" s="61" t="e">
        <f t="shared" si="114"/>
        <v>#VALUE!</v>
      </c>
      <c r="AL214" s="61" t="e">
        <f t="shared" si="114"/>
        <v>#VALUE!</v>
      </c>
      <c r="AM214" s="61" t="e">
        <f t="shared" si="114"/>
        <v>#VALUE!</v>
      </c>
      <c r="AN214" s="61" t="e">
        <f t="shared" si="114"/>
        <v>#VALUE!</v>
      </c>
      <c r="AO214" s="61" t="e">
        <f t="shared" si="114"/>
        <v>#VALUE!</v>
      </c>
      <c r="AP214" s="61" t="e">
        <f>AVERAGE(AP8:AP212)</f>
        <v>#VALUE!</v>
      </c>
      <c r="AQ214" s="61" t="e">
        <f t="shared" ref="AQ214:AV214" si="115">AVERAGE(AQ8:AQ212)</f>
        <v>#VALUE!</v>
      </c>
      <c r="AR214" s="61" t="e">
        <f t="shared" si="115"/>
        <v>#VALUE!</v>
      </c>
      <c r="AS214" s="61" t="e">
        <f t="shared" si="115"/>
        <v>#VALUE!</v>
      </c>
      <c r="AT214" s="61" t="e">
        <f t="shared" si="115"/>
        <v>#VALUE!</v>
      </c>
      <c r="AU214" s="61" t="e">
        <f t="shared" si="115"/>
        <v>#VALUE!</v>
      </c>
      <c r="AV214" s="61" t="e">
        <f t="shared" si="115"/>
        <v>#VALUE!</v>
      </c>
      <c r="AX214" s="62">
        <f t="shared" ref="AX214:BK214" si="116">AVERAGE(AX8:AX212)</f>
        <v>2250350.0888888887</v>
      </c>
      <c r="AY214" s="62">
        <f t="shared" si="116"/>
        <v>1954085.5978260869</v>
      </c>
      <c r="AZ214" s="62">
        <f t="shared" si="116"/>
        <v>1903666.0543478262</v>
      </c>
      <c r="BA214" s="62">
        <f t="shared" si="116"/>
        <v>1954910.793478261</v>
      </c>
      <c r="BB214" s="62">
        <f t="shared" si="116"/>
        <v>1977693.8214285714</v>
      </c>
      <c r="BC214" s="62">
        <f t="shared" si="116"/>
        <v>1207278.4111675126</v>
      </c>
      <c r="BD214" s="62">
        <f t="shared" si="116"/>
        <v>1246230.4314720812</v>
      </c>
      <c r="BE214" s="62">
        <f t="shared" si="116"/>
        <v>1271069.614213198</v>
      </c>
      <c r="BF214" s="62">
        <f t="shared" si="116"/>
        <v>1289729.1319796955</v>
      </c>
      <c r="BG214" s="62">
        <f t="shared" si="116"/>
        <v>1282352.116751269</v>
      </c>
      <c r="BH214" s="62">
        <f t="shared" si="116"/>
        <v>1269710.502538071</v>
      </c>
      <c r="BI214" s="62">
        <f t="shared" si="116"/>
        <v>1302778.1725888324</v>
      </c>
      <c r="BJ214" s="62">
        <f t="shared" si="116"/>
        <v>1299499.4162436549</v>
      </c>
      <c r="BK214" s="62" t="e">
        <f t="shared" si="116"/>
        <v>#DIV/0!</v>
      </c>
    </row>
    <row r="215" spans="1:63">
      <c r="A215" s="56" t="s">
        <v>381</v>
      </c>
      <c r="AI215" s="61" t="e">
        <f t="shared" ref="AI215:AO215" si="117">MEDIAN(AI8:AI212)</f>
        <v>#VALUE!</v>
      </c>
      <c r="AJ215" s="61" t="e">
        <f t="shared" si="117"/>
        <v>#VALUE!</v>
      </c>
      <c r="AK215" s="61" t="e">
        <f t="shared" si="117"/>
        <v>#VALUE!</v>
      </c>
      <c r="AL215" s="61" t="e">
        <f t="shared" si="117"/>
        <v>#VALUE!</v>
      </c>
      <c r="AM215" s="61" t="e">
        <f t="shared" si="117"/>
        <v>#VALUE!</v>
      </c>
      <c r="AN215" s="61" t="e">
        <f t="shared" si="117"/>
        <v>#VALUE!</v>
      </c>
      <c r="AO215" s="61" t="e">
        <f t="shared" si="117"/>
        <v>#VALUE!</v>
      </c>
      <c r="AP215" s="61" t="e">
        <f>MEDIAN(AP8:AP212)</f>
        <v>#VALUE!</v>
      </c>
      <c r="AQ215" s="61" t="e">
        <f t="shared" ref="AQ215:AV215" si="118">MEDIAN(AQ8:AQ212)</f>
        <v>#VALUE!</v>
      </c>
      <c r="AR215" s="61" t="e">
        <f t="shared" si="118"/>
        <v>#VALUE!</v>
      </c>
      <c r="AS215" s="61" t="e">
        <f t="shared" si="118"/>
        <v>#VALUE!</v>
      </c>
      <c r="AT215" s="61" t="e">
        <f t="shared" si="118"/>
        <v>#VALUE!</v>
      </c>
      <c r="AU215" s="61" t="e">
        <f t="shared" si="118"/>
        <v>#VALUE!</v>
      </c>
      <c r="AV215" s="61" t="e">
        <f t="shared" si="118"/>
        <v>#VALUE!</v>
      </c>
      <c r="AX215" s="62">
        <f t="shared" ref="AX215:BK215" si="119">MEDIAN(AX8:AX212)</f>
        <v>305134</v>
      </c>
      <c r="AY215" s="62">
        <f t="shared" si="119"/>
        <v>285778.5</v>
      </c>
      <c r="AZ215" s="62">
        <f t="shared" si="119"/>
        <v>276031</v>
      </c>
      <c r="BA215" s="62">
        <f t="shared" si="119"/>
        <v>276415</v>
      </c>
      <c r="BB215" s="62">
        <f t="shared" si="119"/>
        <v>251599.5</v>
      </c>
      <c r="BC215" s="62">
        <f t="shared" si="119"/>
        <v>122132</v>
      </c>
      <c r="BD215" s="62">
        <f t="shared" si="119"/>
        <v>128773</v>
      </c>
      <c r="BE215" s="62">
        <f t="shared" si="119"/>
        <v>133396</v>
      </c>
      <c r="BF215" s="62">
        <f t="shared" si="119"/>
        <v>130896</v>
      </c>
      <c r="BG215" s="62">
        <f t="shared" si="119"/>
        <v>133740</v>
      </c>
      <c r="BH215" s="62">
        <f t="shared" si="119"/>
        <v>133795</v>
      </c>
      <c r="BI215" s="62">
        <f t="shared" si="119"/>
        <v>146713</v>
      </c>
      <c r="BJ215" s="62">
        <f t="shared" si="119"/>
        <v>145522</v>
      </c>
      <c r="BK215" s="62" t="e">
        <f t="shared" si="119"/>
        <v>#NUM!</v>
      </c>
    </row>
    <row r="216" spans="1:63">
      <c r="A216" s="56" t="s">
        <v>593</v>
      </c>
      <c r="AI216" s="61" t="e">
        <f>MODE(AI8:AI212)</f>
        <v>#VALUE!</v>
      </c>
      <c r="AJ216" s="61" t="e">
        <f t="shared" ref="AJ216:AV216" si="120">MODE(AJ8:AJ212)</f>
        <v>#VALUE!</v>
      </c>
      <c r="AK216" s="61" t="e">
        <f t="shared" si="120"/>
        <v>#VALUE!</v>
      </c>
      <c r="AL216" s="61" t="e">
        <f t="shared" si="120"/>
        <v>#VALUE!</v>
      </c>
      <c r="AM216" s="61" t="e">
        <f t="shared" si="120"/>
        <v>#VALUE!</v>
      </c>
      <c r="AN216" s="61" t="e">
        <f t="shared" si="120"/>
        <v>#VALUE!</v>
      </c>
      <c r="AO216" s="61" t="e">
        <f t="shared" si="120"/>
        <v>#VALUE!</v>
      </c>
      <c r="AP216" s="61" t="e">
        <f t="shared" si="120"/>
        <v>#VALUE!</v>
      </c>
      <c r="AQ216" s="61" t="e">
        <f t="shared" si="120"/>
        <v>#VALUE!</v>
      </c>
      <c r="AR216" s="61" t="e">
        <f t="shared" si="120"/>
        <v>#VALUE!</v>
      </c>
      <c r="AS216" s="61" t="e">
        <f t="shared" si="120"/>
        <v>#VALUE!</v>
      </c>
      <c r="AT216" s="61" t="e">
        <f t="shared" si="120"/>
        <v>#VALUE!</v>
      </c>
      <c r="AU216" s="61" t="e">
        <f t="shared" si="120"/>
        <v>#VALUE!</v>
      </c>
      <c r="AV216" s="61" t="e">
        <f t="shared" si="120"/>
        <v>#VALUE!</v>
      </c>
      <c r="AX216" s="62" t="e">
        <f t="shared" ref="AX216:BK216" si="121">MODE(AX8:AX212)</f>
        <v>#N/A</v>
      </c>
      <c r="AY216" s="62" t="e">
        <f t="shared" si="121"/>
        <v>#N/A</v>
      </c>
      <c r="AZ216" s="62" t="e">
        <f t="shared" si="121"/>
        <v>#N/A</v>
      </c>
      <c r="BA216" s="62" t="e">
        <f t="shared" si="121"/>
        <v>#N/A</v>
      </c>
      <c r="BB216" s="62">
        <f t="shared" si="121"/>
        <v>13239589</v>
      </c>
      <c r="BC216" s="62">
        <f t="shared" si="121"/>
        <v>13288812</v>
      </c>
      <c r="BD216" s="62">
        <f t="shared" si="121"/>
        <v>13939314</v>
      </c>
      <c r="BE216" s="62">
        <f t="shared" si="121"/>
        <v>14541825</v>
      </c>
      <c r="BF216" s="62">
        <f t="shared" si="121"/>
        <v>14543714</v>
      </c>
      <c r="BG216" s="62">
        <f t="shared" si="121"/>
        <v>13948280</v>
      </c>
      <c r="BH216" s="62">
        <f t="shared" si="121"/>
        <v>13512504</v>
      </c>
      <c r="BI216" s="62">
        <f t="shared" si="121"/>
        <v>13734430</v>
      </c>
      <c r="BJ216" s="62">
        <f t="shared" si="121"/>
        <v>14085316</v>
      </c>
      <c r="BK216" s="62" t="e">
        <f t="shared" si="121"/>
        <v>#N/A</v>
      </c>
    </row>
    <row r="217" spans="1:63">
      <c r="AX217" s="62"/>
      <c r="AY217" s="62"/>
      <c r="AZ217" s="62"/>
      <c r="BA217" s="62"/>
      <c r="BB217" s="62"/>
      <c r="BC217" s="62"/>
      <c r="BD217" s="62"/>
      <c r="BE217" s="62"/>
      <c r="BF217" s="62"/>
      <c r="BG217" s="62"/>
      <c r="BH217" s="62"/>
      <c r="BI217" s="62"/>
      <c r="BJ217" s="62"/>
      <c r="BK217" s="62"/>
    </row>
    <row r="218" spans="1:63">
      <c r="A218" s="56" t="s">
        <v>594</v>
      </c>
      <c r="AI218" s="63" t="e">
        <f>SUBTOTAL(1,AI8:AI212)</f>
        <v>#VALUE!</v>
      </c>
      <c r="AJ218" s="63" t="e">
        <f t="shared" ref="AJ218:AV218" si="122">SUBTOTAL(1,AJ8:AJ212)</f>
        <v>#VALUE!</v>
      </c>
      <c r="AK218" s="63" t="e">
        <f t="shared" si="122"/>
        <v>#VALUE!</v>
      </c>
      <c r="AL218" s="63" t="e">
        <f t="shared" si="122"/>
        <v>#VALUE!</v>
      </c>
      <c r="AM218" s="63" t="e">
        <f t="shared" si="122"/>
        <v>#VALUE!</v>
      </c>
      <c r="AN218" s="63">
        <f t="shared" si="122"/>
        <v>1.2220522412664589</v>
      </c>
      <c r="AO218" s="63" t="e">
        <f t="shared" si="122"/>
        <v>#VALUE!</v>
      </c>
      <c r="AP218" s="64">
        <f t="shared" si="122"/>
        <v>5.5722911600069452E-2</v>
      </c>
      <c r="AQ218" s="64">
        <f t="shared" si="122"/>
        <v>6.4082251646575078E-2</v>
      </c>
      <c r="AR218" s="64">
        <f t="shared" si="122"/>
        <v>5.133596714674539E-2</v>
      </c>
      <c r="AS218" s="64">
        <f t="shared" si="122"/>
        <v>4.8402453153524712E-2</v>
      </c>
      <c r="AT218" s="64">
        <f t="shared" si="122"/>
        <v>4.8980092577952515E-2</v>
      </c>
      <c r="AU218" s="64" t="e">
        <f t="shared" si="122"/>
        <v>#VALUE!</v>
      </c>
      <c r="AV218" s="63" t="e">
        <f t="shared" si="122"/>
        <v>#VALUE!</v>
      </c>
      <c r="AX218" s="62">
        <f t="shared" ref="AX218:BK218" si="123">SUBTOTAL(1,AX8:AX212)</f>
        <v>2594527.7727272729</v>
      </c>
      <c r="AY218" s="62">
        <f t="shared" si="123"/>
        <v>2473577.0454545454</v>
      </c>
      <c r="AZ218" s="62">
        <f t="shared" si="123"/>
        <v>2436016.8333333335</v>
      </c>
      <c r="BA218" s="62">
        <f t="shared" si="123"/>
        <v>2492957.6212121211</v>
      </c>
      <c r="BB218" s="62">
        <f t="shared" si="123"/>
        <v>2498412.4197530863</v>
      </c>
      <c r="BC218" s="62">
        <f t="shared" si="123"/>
        <v>1698877.472440945</v>
      </c>
      <c r="BD218" s="62">
        <f t="shared" si="123"/>
        <v>1759197.874015748</v>
      </c>
      <c r="BE218" s="62">
        <f t="shared" si="123"/>
        <v>1812751.7322834646</v>
      </c>
      <c r="BF218" s="62">
        <f t="shared" si="123"/>
        <v>1841009.7637795275</v>
      </c>
      <c r="BG218" s="62">
        <f t="shared" si="123"/>
        <v>1805546.7559055118</v>
      </c>
      <c r="BH218" s="62">
        <f t="shared" si="123"/>
        <v>1764804.8425196849</v>
      </c>
      <c r="BI218" s="62">
        <f t="shared" si="123"/>
        <v>1811971.1102362205</v>
      </c>
      <c r="BJ218" s="62">
        <f t="shared" si="123"/>
        <v>1803485.653543307</v>
      </c>
      <c r="BK218" s="62" t="e">
        <f t="shared" si="123"/>
        <v>#DIV/0!</v>
      </c>
    </row>
  </sheetData>
  <autoFilter ref="A7:BK212" xr:uid="{00000000-0009-0000-0000-000004000000}">
    <filterColumn colId="33">
      <customFilters>
        <customFilter operator="notEqual" val=" "/>
      </custom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K241"/>
  <sheetViews>
    <sheetView workbookViewId="0">
      <pane xSplit="1" ySplit="1" topLeftCell="B2" activePane="bottomRight" state="frozen"/>
      <selection activeCell="A113" sqref="A113"/>
      <selection pane="topRight" activeCell="A113" sqref="A113"/>
      <selection pane="bottomLeft" activeCell="A113" sqref="A113"/>
      <selection pane="bottomRight" activeCell="F1" sqref="F1"/>
    </sheetView>
  </sheetViews>
  <sheetFormatPr defaultColWidth="9.109375" defaultRowHeight="14.4"/>
  <cols>
    <col min="1" max="1" width="26" style="52" customWidth="1"/>
    <col min="2" max="41" width="9.109375" style="52"/>
    <col min="42" max="42" width="10" style="52" customWidth="1"/>
    <col min="43" max="49" width="9.109375" style="52"/>
    <col min="50" max="56" width="10.33203125" style="52" customWidth="1"/>
    <col min="57" max="57" width="12.109375" style="52" customWidth="1"/>
    <col min="58" max="62" width="11.6640625" style="52" customWidth="1"/>
    <col min="63" max="16384" width="9.109375" style="52"/>
  </cols>
  <sheetData>
    <row r="1" spans="1:63" ht="66.75" customHeight="1">
      <c r="A1" s="65" t="s">
        <v>422</v>
      </c>
      <c r="B1" s="65" t="s">
        <v>423</v>
      </c>
      <c r="C1" s="65" t="s">
        <v>424</v>
      </c>
      <c r="D1" s="65" t="s">
        <v>425</v>
      </c>
      <c r="E1" s="65" t="s">
        <v>234</v>
      </c>
      <c r="F1" s="65" t="s">
        <v>595</v>
      </c>
      <c r="G1" s="65" t="s">
        <v>596</v>
      </c>
      <c r="H1" s="65" t="s">
        <v>597</v>
      </c>
      <c r="I1" s="65" t="s">
        <v>598</v>
      </c>
      <c r="J1" s="65" t="s">
        <v>599</v>
      </c>
      <c r="K1" s="65" t="s">
        <v>600</v>
      </c>
      <c r="L1" s="65" t="s">
        <v>601</v>
      </c>
      <c r="M1" s="65" t="s">
        <v>602</v>
      </c>
      <c r="N1" s="65" t="s">
        <v>603</v>
      </c>
      <c r="O1" s="65" t="s">
        <v>604</v>
      </c>
      <c r="P1" s="65" t="s">
        <v>605</v>
      </c>
      <c r="Q1" s="65" t="s">
        <v>606</v>
      </c>
      <c r="R1" s="65" t="s">
        <v>607</v>
      </c>
      <c r="S1" s="65" t="s">
        <v>608</v>
      </c>
      <c r="T1" s="65" t="s">
        <v>609</v>
      </c>
      <c r="U1" s="65" t="s">
        <v>610</v>
      </c>
      <c r="V1" s="65" t="s">
        <v>611</v>
      </c>
      <c r="W1" s="65" t="s">
        <v>612</v>
      </c>
      <c r="X1" s="65" t="s">
        <v>613</v>
      </c>
      <c r="Y1" s="65" t="s">
        <v>614</v>
      </c>
      <c r="Z1" s="65" t="s">
        <v>615</v>
      </c>
      <c r="AA1" s="65" t="s">
        <v>616</v>
      </c>
      <c r="AB1" s="65" t="s">
        <v>617</v>
      </c>
      <c r="AC1" s="65" t="s">
        <v>618</v>
      </c>
      <c r="AD1" s="65" t="s">
        <v>619</v>
      </c>
      <c r="AE1" s="65" t="s">
        <v>620</v>
      </c>
      <c r="AF1" s="65" t="s">
        <v>621</v>
      </c>
      <c r="AG1" s="65" t="s">
        <v>622</v>
      </c>
      <c r="AH1" s="65" t="s">
        <v>430</v>
      </c>
      <c r="AI1" s="65" t="s">
        <v>623</v>
      </c>
      <c r="AJ1" s="65" t="s">
        <v>624</v>
      </c>
      <c r="AK1" s="65" t="s">
        <v>625</v>
      </c>
      <c r="AL1" s="65" t="s">
        <v>626</v>
      </c>
      <c r="AM1" s="65" t="s">
        <v>627</v>
      </c>
      <c r="AN1" s="65" t="s">
        <v>628</v>
      </c>
      <c r="AO1" s="65" t="s">
        <v>629</v>
      </c>
      <c r="AP1" s="65" t="s">
        <v>630</v>
      </c>
      <c r="AQ1" s="65" t="s">
        <v>631</v>
      </c>
      <c r="AR1" s="65" t="s">
        <v>632</v>
      </c>
      <c r="AS1" s="65" t="s">
        <v>633</v>
      </c>
      <c r="AT1" s="65" t="s">
        <v>634</v>
      </c>
      <c r="AU1" s="65" t="s">
        <v>635</v>
      </c>
      <c r="AV1" s="65" t="s">
        <v>636</v>
      </c>
      <c r="AW1" s="65"/>
      <c r="AX1" s="65" t="s">
        <v>637</v>
      </c>
      <c r="AY1" s="65" t="s">
        <v>638</v>
      </c>
      <c r="AZ1" s="65" t="s">
        <v>639</v>
      </c>
      <c r="BA1" s="65" t="s">
        <v>640</v>
      </c>
      <c r="BB1" s="65" t="s">
        <v>641</v>
      </c>
      <c r="BC1" s="65" t="s">
        <v>642</v>
      </c>
      <c r="BD1" s="65" t="s">
        <v>643</v>
      </c>
      <c r="BE1" s="65" t="s">
        <v>644</v>
      </c>
      <c r="BF1" s="65" t="s">
        <v>645</v>
      </c>
      <c r="BG1" s="65" t="s">
        <v>646</v>
      </c>
      <c r="BH1" s="65" t="s">
        <v>647</v>
      </c>
      <c r="BI1" s="65" t="s">
        <v>648</v>
      </c>
      <c r="BJ1" s="65" t="s">
        <v>649</v>
      </c>
      <c r="BK1" s="65" t="s">
        <v>650</v>
      </c>
    </row>
    <row r="2" spans="1:63">
      <c r="A2" s="52" t="s">
        <v>435</v>
      </c>
      <c r="B2" s="52">
        <v>4058386</v>
      </c>
      <c r="C2" s="52" t="s">
        <v>432</v>
      </c>
      <c r="D2" s="52" t="s">
        <v>433</v>
      </c>
      <c r="E2" s="52" t="s">
        <v>246</v>
      </c>
      <c r="F2" s="60" t="s">
        <v>434</v>
      </c>
      <c r="G2" s="60" t="s">
        <v>434</v>
      </c>
      <c r="H2" s="60">
        <v>320</v>
      </c>
      <c r="I2" s="60">
        <v>243</v>
      </c>
      <c r="J2" s="60">
        <v>287</v>
      </c>
      <c r="K2" s="60">
        <v>273</v>
      </c>
      <c r="L2" s="60">
        <v>309</v>
      </c>
      <c r="M2" s="60">
        <v>3373</v>
      </c>
      <c r="N2" s="60">
        <v>3268</v>
      </c>
      <c r="O2" s="60">
        <v>3286</v>
      </c>
      <c r="P2" s="60" t="s">
        <v>434</v>
      </c>
      <c r="Q2" s="60" t="s">
        <v>434</v>
      </c>
      <c r="R2" s="60" t="s">
        <v>434</v>
      </c>
      <c r="S2" s="60" t="s">
        <v>434</v>
      </c>
      <c r="T2" s="60" t="s">
        <v>434</v>
      </c>
      <c r="U2" s="60">
        <v>2749</v>
      </c>
      <c r="V2" s="60">
        <v>3241</v>
      </c>
      <c r="W2" s="60">
        <v>3157</v>
      </c>
      <c r="X2" s="60">
        <v>3278</v>
      </c>
      <c r="Y2" s="60">
        <v>3324</v>
      </c>
      <c r="Z2" s="60">
        <v>3023</v>
      </c>
      <c r="AA2" s="60">
        <v>2992</v>
      </c>
      <c r="AB2" s="60">
        <v>2962</v>
      </c>
      <c r="AC2" s="60" t="s">
        <v>434</v>
      </c>
      <c r="AD2" s="60" t="s">
        <v>434</v>
      </c>
      <c r="AE2" s="60" t="s">
        <v>434</v>
      </c>
      <c r="AF2" s="60" t="s">
        <v>434</v>
      </c>
      <c r="AG2" s="60" t="s">
        <v>434</v>
      </c>
      <c r="AH2" s="60" t="s">
        <v>436</v>
      </c>
      <c r="AI2" s="61" t="e">
        <v>#VALUE!</v>
      </c>
      <c r="AJ2" s="61" t="e">
        <v>#VALUE!</v>
      </c>
      <c r="AK2" s="61" t="e">
        <v>#VALUE!</v>
      </c>
      <c r="AL2" s="61" t="e">
        <v>#VALUE!</v>
      </c>
      <c r="AM2" s="61" t="e">
        <v>#VALUE!</v>
      </c>
      <c r="AN2" s="61">
        <v>1.1033085752869682</v>
      </c>
      <c r="AO2" s="61">
        <v>1.1273395721925135</v>
      </c>
      <c r="AP2" s="61">
        <v>0.10221634138273239</v>
      </c>
      <c r="AQ2" s="61">
        <v>8.2129963898916969E-2</v>
      </c>
      <c r="AR2" s="61">
        <v>8.7553386211104325E-2</v>
      </c>
      <c r="AS2" s="61">
        <v>7.6971808679125758E-2</v>
      </c>
      <c r="AT2" s="61">
        <v>9.873495834618945E-2</v>
      </c>
      <c r="AU2" s="61" t="e">
        <v>#VALUE!</v>
      </c>
      <c r="AV2" s="61" t="e">
        <v>#VALUE!</v>
      </c>
      <c r="AX2" s="60" t="s">
        <v>434</v>
      </c>
      <c r="AY2" s="60" t="s">
        <v>434</v>
      </c>
      <c r="AZ2" s="60" t="s">
        <v>434</v>
      </c>
      <c r="BA2" s="60" t="s">
        <v>434</v>
      </c>
      <c r="BB2" s="60" t="s">
        <v>434</v>
      </c>
      <c r="BC2" s="60">
        <v>2962</v>
      </c>
      <c r="BD2" s="60">
        <v>2992</v>
      </c>
      <c r="BE2" s="60">
        <v>3023</v>
      </c>
      <c r="BF2" s="60">
        <v>3324</v>
      </c>
      <c r="BG2" s="60">
        <v>3278</v>
      </c>
      <c r="BH2" s="60">
        <v>3157</v>
      </c>
      <c r="BI2" s="60">
        <v>3241</v>
      </c>
      <c r="BJ2" s="60">
        <v>2749</v>
      </c>
      <c r="BK2" s="60" t="s">
        <v>434</v>
      </c>
    </row>
    <row r="3" spans="1:63">
      <c r="A3" s="52" t="s">
        <v>437</v>
      </c>
      <c r="B3" s="52">
        <v>4058395</v>
      </c>
      <c r="C3" s="52" t="s">
        <v>432</v>
      </c>
      <c r="D3" s="52" t="s">
        <v>433</v>
      </c>
      <c r="E3" s="52" t="s">
        <v>327</v>
      </c>
      <c r="F3" s="60" t="s">
        <v>434</v>
      </c>
      <c r="G3" s="60" t="s">
        <v>434</v>
      </c>
      <c r="H3" s="60">
        <v>496</v>
      </c>
      <c r="I3" s="60">
        <v>397</v>
      </c>
      <c r="J3" s="60">
        <v>567</v>
      </c>
      <c r="K3" s="60">
        <v>281</v>
      </c>
      <c r="L3" s="60">
        <v>506</v>
      </c>
      <c r="M3" s="60">
        <v>4076</v>
      </c>
      <c r="N3" s="60">
        <v>3876</v>
      </c>
      <c r="O3" s="60">
        <v>3662</v>
      </c>
      <c r="P3" s="60" t="s">
        <v>434</v>
      </c>
      <c r="Q3" s="60" t="s">
        <v>434</v>
      </c>
      <c r="R3" s="60" t="s">
        <v>434</v>
      </c>
      <c r="S3" s="60" t="s">
        <v>434</v>
      </c>
      <c r="T3" s="60" t="s">
        <v>434</v>
      </c>
      <c r="U3" s="60">
        <v>4621</v>
      </c>
      <c r="V3" s="60">
        <v>4347</v>
      </c>
      <c r="W3" s="60">
        <v>4220</v>
      </c>
      <c r="X3" s="60">
        <v>4220</v>
      </c>
      <c r="Y3" s="60">
        <v>4445</v>
      </c>
      <c r="Z3" s="60">
        <v>3888</v>
      </c>
      <c r="AA3" s="60">
        <v>3798</v>
      </c>
      <c r="AB3" s="60">
        <v>3577</v>
      </c>
      <c r="AC3" s="60" t="s">
        <v>434</v>
      </c>
      <c r="AD3" s="60" t="s">
        <v>434</v>
      </c>
      <c r="AE3" s="60" t="s">
        <v>434</v>
      </c>
      <c r="AF3" s="60" t="s">
        <v>434</v>
      </c>
      <c r="AG3" s="60" t="s">
        <v>434</v>
      </c>
      <c r="AH3" s="60" t="s">
        <v>436</v>
      </c>
      <c r="AI3" s="61" t="e">
        <v>#VALUE!</v>
      </c>
      <c r="AJ3" s="61" t="e">
        <v>#VALUE!</v>
      </c>
      <c r="AK3" s="61" t="e">
        <v>#VALUE!</v>
      </c>
      <c r="AL3" s="61" t="e">
        <v>#VALUE!</v>
      </c>
      <c r="AM3" s="61" t="e">
        <v>#VALUE!</v>
      </c>
      <c r="AN3" s="61">
        <v>1.0835896002236511</v>
      </c>
      <c r="AO3" s="61">
        <v>1.0731964191679833</v>
      </c>
      <c r="AP3" s="61">
        <v>0.1301440329218107</v>
      </c>
      <c r="AQ3" s="61">
        <v>6.3217097862767149E-2</v>
      </c>
      <c r="AR3" s="61">
        <v>0.13436018957345972</v>
      </c>
      <c r="AS3" s="61">
        <v>9.4075829383886256E-2</v>
      </c>
      <c r="AT3" s="61">
        <v>0.11410167931907063</v>
      </c>
      <c r="AU3" s="61" t="e">
        <v>#VALUE!</v>
      </c>
      <c r="AV3" s="61" t="e">
        <v>#VALUE!</v>
      </c>
      <c r="AX3" s="60" t="s">
        <v>434</v>
      </c>
      <c r="AY3" s="60" t="s">
        <v>434</v>
      </c>
      <c r="AZ3" s="60" t="s">
        <v>434</v>
      </c>
      <c r="BA3" s="60" t="s">
        <v>434</v>
      </c>
      <c r="BB3" s="60" t="s">
        <v>434</v>
      </c>
      <c r="BC3" s="60">
        <v>3577</v>
      </c>
      <c r="BD3" s="60">
        <v>3798</v>
      </c>
      <c r="BE3" s="60">
        <v>3888</v>
      </c>
      <c r="BF3" s="60">
        <v>4445</v>
      </c>
      <c r="BG3" s="60">
        <v>4220</v>
      </c>
      <c r="BH3" s="60">
        <v>4220</v>
      </c>
      <c r="BI3" s="60">
        <v>4347</v>
      </c>
      <c r="BJ3" s="60">
        <v>4621</v>
      </c>
      <c r="BK3" s="60" t="s">
        <v>434</v>
      </c>
    </row>
    <row r="4" spans="1:63">
      <c r="A4" s="52" t="s">
        <v>438</v>
      </c>
      <c r="B4" s="52">
        <v>4058533</v>
      </c>
      <c r="C4" s="52" t="s">
        <v>432</v>
      </c>
      <c r="D4" s="52" t="s">
        <v>433</v>
      </c>
      <c r="E4" s="52" t="s">
        <v>292</v>
      </c>
      <c r="F4" s="60" t="s">
        <v>434</v>
      </c>
      <c r="G4" s="60">
        <v>13559</v>
      </c>
      <c r="H4" s="60">
        <v>7272</v>
      </c>
      <c r="I4" s="60">
        <v>1906</v>
      </c>
      <c r="J4" s="60">
        <v>14408</v>
      </c>
      <c r="K4" s="60">
        <v>4779</v>
      </c>
      <c r="L4" s="60">
        <v>4997</v>
      </c>
      <c r="M4" s="60">
        <v>178847</v>
      </c>
      <c r="N4" s="60">
        <v>177406</v>
      </c>
      <c r="O4" s="60">
        <v>181283</v>
      </c>
      <c r="P4" s="60">
        <v>172466</v>
      </c>
      <c r="Q4" s="60">
        <v>169325</v>
      </c>
      <c r="R4" s="60">
        <v>180269</v>
      </c>
      <c r="S4" s="60" t="s">
        <v>434</v>
      </c>
      <c r="T4" s="60" t="s">
        <v>434</v>
      </c>
      <c r="U4" s="60">
        <v>172148</v>
      </c>
      <c r="V4" s="60">
        <v>175389</v>
      </c>
      <c r="W4" s="60">
        <v>173022</v>
      </c>
      <c r="X4" s="60">
        <v>165688</v>
      </c>
      <c r="Y4" s="60">
        <v>180514</v>
      </c>
      <c r="Z4" s="60">
        <v>175565</v>
      </c>
      <c r="AA4" s="60">
        <v>173811</v>
      </c>
      <c r="AB4" s="60">
        <v>169156</v>
      </c>
      <c r="AC4" s="60">
        <v>169437</v>
      </c>
      <c r="AD4" s="60">
        <v>166468</v>
      </c>
      <c r="AE4" s="60">
        <v>158872</v>
      </c>
      <c r="AF4" s="60">
        <v>169410</v>
      </c>
      <c r="AG4" s="60" t="s">
        <v>434</v>
      </c>
      <c r="AH4" s="60" t="s">
        <v>436</v>
      </c>
      <c r="AI4" s="61" t="e">
        <v>#VALUE!</v>
      </c>
      <c r="AJ4" s="61">
        <v>1.0640989315860929</v>
      </c>
      <c r="AK4" s="61">
        <v>1.0657951054937309</v>
      </c>
      <c r="AL4" s="61">
        <v>1.0360309488910782</v>
      </c>
      <c r="AM4" s="61">
        <v>1.0699138912988309</v>
      </c>
      <c r="AN4" s="61">
        <v>1.048771548156731</v>
      </c>
      <c r="AO4" s="61">
        <v>1.0289740004947903</v>
      </c>
      <c r="AP4" s="61">
        <v>2.846239284595449E-2</v>
      </c>
      <c r="AQ4" s="61">
        <v>2.6474400877494267E-2</v>
      </c>
      <c r="AR4" s="61">
        <v>8.6958621022644969E-2</v>
      </c>
      <c r="AS4" s="61">
        <v>1.1015940169458218E-2</v>
      </c>
      <c r="AT4" s="61">
        <v>4.1462121341703302E-2</v>
      </c>
      <c r="AU4" s="61">
        <v>7.8763621999674696E-2</v>
      </c>
      <c r="AV4" s="61" t="e">
        <v>#VALUE!</v>
      </c>
      <c r="AX4" s="60" t="s">
        <v>434</v>
      </c>
      <c r="AY4" s="60">
        <v>169410</v>
      </c>
      <c r="AZ4" s="60">
        <v>158872</v>
      </c>
      <c r="BA4" s="60">
        <v>166468</v>
      </c>
      <c r="BB4" s="60">
        <v>169437</v>
      </c>
      <c r="BC4" s="60">
        <v>169156</v>
      </c>
      <c r="BD4" s="60">
        <v>173811</v>
      </c>
      <c r="BE4" s="60">
        <v>175565</v>
      </c>
      <c r="BF4" s="60">
        <v>180514</v>
      </c>
      <c r="BG4" s="60">
        <v>165688</v>
      </c>
      <c r="BH4" s="60">
        <v>173022</v>
      </c>
      <c r="BI4" s="60">
        <v>175389</v>
      </c>
      <c r="BJ4" s="60">
        <v>172148</v>
      </c>
      <c r="BK4" s="60" t="s">
        <v>434</v>
      </c>
    </row>
    <row r="5" spans="1:63">
      <c r="A5" s="52" t="s">
        <v>439</v>
      </c>
      <c r="B5" s="52">
        <v>4057075</v>
      </c>
      <c r="C5" s="52" t="s">
        <v>432</v>
      </c>
      <c r="D5" s="52" t="s">
        <v>433</v>
      </c>
      <c r="E5" s="52" t="s">
        <v>327</v>
      </c>
      <c r="F5" s="60">
        <v>606456</v>
      </c>
      <c r="G5" s="60">
        <v>623656</v>
      </c>
      <c r="H5" s="60">
        <v>572406</v>
      </c>
      <c r="I5" s="60">
        <v>566042</v>
      </c>
      <c r="J5" s="60">
        <v>532335</v>
      </c>
      <c r="K5" s="60">
        <v>623811</v>
      </c>
      <c r="L5" s="60">
        <v>617437</v>
      </c>
      <c r="M5" s="60">
        <v>12911776</v>
      </c>
      <c r="N5" s="60">
        <v>13317814</v>
      </c>
      <c r="O5" s="60">
        <v>11225172</v>
      </c>
      <c r="P5" s="60">
        <v>10700931</v>
      </c>
      <c r="Q5" s="60">
        <v>10413523</v>
      </c>
      <c r="R5" s="60">
        <v>14723351</v>
      </c>
      <c r="S5" s="60">
        <v>24670757</v>
      </c>
      <c r="T5" s="60" t="s">
        <v>434</v>
      </c>
      <c r="U5" s="60">
        <v>8873005</v>
      </c>
      <c r="V5" s="60">
        <v>9035133</v>
      </c>
      <c r="W5" s="60">
        <v>8856389</v>
      </c>
      <c r="X5" s="60">
        <v>8954984</v>
      </c>
      <c r="Y5" s="60">
        <v>9029319</v>
      </c>
      <c r="Z5" s="60">
        <v>8924726</v>
      </c>
      <c r="AA5" s="60">
        <v>8787002</v>
      </c>
      <c r="AB5" s="60">
        <v>8542674</v>
      </c>
      <c r="AC5" s="60">
        <v>8376616</v>
      </c>
      <c r="AD5" s="60">
        <v>8041166</v>
      </c>
      <c r="AE5" s="60">
        <v>7598029</v>
      </c>
      <c r="AF5" s="60">
        <v>8031037</v>
      </c>
      <c r="AG5" s="60">
        <v>8251809</v>
      </c>
      <c r="AH5" s="60" t="s">
        <v>436</v>
      </c>
      <c r="AI5" s="61">
        <v>2.9897392196062706</v>
      </c>
      <c r="AJ5" s="61">
        <v>1.8333063339142879</v>
      </c>
      <c r="AK5" s="61">
        <v>1.370555837573139</v>
      </c>
      <c r="AL5" s="61">
        <v>1.3307685726174536</v>
      </c>
      <c r="AM5" s="61">
        <v>1.3400604731075174</v>
      </c>
      <c r="AN5" s="61">
        <v>1.5589748596282615</v>
      </c>
      <c r="AO5" s="61">
        <v>1.4694176694167134</v>
      </c>
      <c r="AP5" s="61">
        <v>6.9182740176000915E-2</v>
      </c>
      <c r="AQ5" s="61">
        <v>6.9087270036643958E-2</v>
      </c>
      <c r="AR5" s="61">
        <v>5.9445667351276113E-2</v>
      </c>
      <c r="AS5" s="61">
        <v>6.3913407597611174E-2</v>
      </c>
      <c r="AT5" s="61">
        <v>6.3353356281529008E-2</v>
      </c>
      <c r="AU5" s="61">
        <v>7.0286898294320804E-2</v>
      </c>
      <c r="AV5" s="61" t="e">
        <v>#VALUE!</v>
      </c>
      <c r="AX5" s="60">
        <v>8251809</v>
      </c>
      <c r="AY5" s="60">
        <v>8031037</v>
      </c>
      <c r="AZ5" s="60">
        <v>7598029</v>
      </c>
      <c r="BA5" s="60">
        <v>8041166</v>
      </c>
      <c r="BB5" s="60">
        <v>8376616</v>
      </c>
      <c r="BC5" s="60">
        <v>8542674</v>
      </c>
      <c r="BD5" s="60">
        <v>8787002</v>
      </c>
      <c r="BE5" s="60">
        <v>8924726</v>
      </c>
      <c r="BF5" s="60">
        <v>9029319</v>
      </c>
      <c r="BG5" s="60">
        <v>8954984</v>
      </c>
      <c r="BH5" s="60">
        <v>8856389</v>
      </c>
      <c r="BI5" s="60">
        <v>9035133</v>
      </c>
      <c r="BJ5" s="60">
        <v>8873005</v>
      </c>
      <c r="BK5" s="60" t="s">
        <v>434</v>
      </c>
    </row>
    <row r="6" spans="1:63">
      <c r="A6" s="52" t="s">
        <v>440</v>
      </c>
      <c r="B6" s="52">
        <v>4058611</v>
      </c>
      <c r="C6" s="52" t="s">
        <v>432</v>
      </c>
      <c r="D6" s="52" t="s">
        <v>433</v>
      </c>
      <c r="E6" s="52" t="s">
        <v>292</v>
      </c>
      <c r="F6" s="60" t="s">
        <v>434</v>
      </c>
      <c r="G6" s="60">
        <v>3700</v>
      </c>
      <c r="H6" s="60">
        <v>3973</v>
      </c>
      <c r="I6" s="60">
        <v>3165</v>
      </c>
      <c r="J6" s="60">
        <v>2285</v>
      </c>
      <c r="K6" s="60">
        <v>5516</v>
      </c>
      <c r="L6" s="60">
        <v>2580</v>
      </c>
      <c r="M6" s="60">
        <v>65129</v>
      </c>
      <c r="N6" s="60">
        <v>61797</v>
      </c>
      <c r="O6" s="60">
        <v>60327</v>
      </c>
      <c r="P6" s="60" t="s">
        <v>434</v>
      </c>
      <c r="Q6" s="60" t="s">
        <v>434</v>
      </c>
      <c r="R6" s="60" t="s">
        <v>434</v>
      </c>
      <c r="S6" s="60" t="s">
        <v>434</v>
      </c>
      <c r="T6" s="60" t="s">
        <v>434</v>
      </c>
      <c r="U6" s="60">
        <v>63804</v>
      </c>
      <c r="V6" s="60">
        <v>63044</v>
      </c>
      <c r="W6" s="60">
        <v>61957</v>
      </c>
      <c r="X6" s="60">
        <v>64582</v>
      </c>
      <c r="Y6" s="60">
        <v>64888</v>
      </c>
      <c r="Z6" s="60">
        <v>64860</v>
      </c>
      <c r="AA6" s="60">
        <v>59581</v>
      </c>
      <c r="AB6" s="60">
        <v>58511</v>
      </c>
      <c r="AC6" s="60" t="s">
        <v>434</v>
      </c>
      <c r="AD6" s="60" t="s">
        <v>434</v>
      </c>
      <c r="AE6" s="60" t="s">
        <v>434</v>
      </c>
      <c r="AF6" s="60" t="s">
        <v>434</v>
      </c>
      <c r="AG6" s="60" t="s">
        <v>434</v>
      </c>
      <c r="AH6" s="60" t="s">
        <v>436</v>
      </c>
      <c r="AI6" s="61" t="e">
        <v>#VALUE!</v>
      </c>
      <c r="AJ6" s="61" t="e">
        <v>#VALUE!</v>
      </c>
      <c r="AK6" s="61" t="e">
        <v>#VALUE!</v>
      </c>
      <c r="AL6" s="61" t="e">
        <v>#VALUE!</v>
      </c>
      <c r="AM6" s="61" t="e">
        <v>#VALUE!</v>
      </c>
      <c r="AN6" s="61">
        <v>1.0561603800994686</v>
      </c>
      <c r="AO6" s="61">
        <v>1.0931169332505328</v>
      </c>
      <c r="AP6" s="61">
        <v>3.9777983348751156E-2</v>
      </c>
      <c r="AQ6" s="61">
        <v>8.5008013808408334E-2</v>
      </c>
      <c r="AR6" s="61">
        <v>3.5381375615496577E-2</v>
      </c>
      <c r="AS6" s="61">
        <v>5.1083816195103056E-2</v>
      </c>
      <c r="AT6" s="61">
        <v>6.3019478459488618E-2</v>
      </c>
      <c r="AU6" s="61">
        <v>5.7990094664911292E-2</v>
      </c>
      <c r="AV6" s="61" t="e">
        <v>#VALUE!</v>
      </c>
      <c r="AX6" s="60" t="s">
        <v>434</v>
      </c>
      <c r="AY6" s="60" t="s">
        <v>434</v>
      </c>
      <c r="AZ6" s="60" t="s">
        <v>434</v>
      </c>
      <c r="BA6" s="60" t="s">
        <v>434</v>
      </c>
      <c r="BB6" s="60" t="s">
        <v>434</v>
      </c>
      <c r="BC6" s="60">
        <v>58511</v>
      </c>
      <c r="BD6" s="60">
        <v>59581</v>
      </c>
      <c r="BE6" s="60">
        <v>64860</v>
      </c>
      <c r="BF6" s="60">
        <v>64888</v>
      </c>
      <c r="BG6" s="60">
        <v>64582</v>
      </c>
      <c r="BH6" s="60">
        <v>61957</v>
      </c>
      <c r="BI6" s="60">
        <v>63044</v>
      </c>
      <c r="BJ6" s="60">
        <v>63804</v>
      </c>
      <c r="BK6" s="60" t="s">
        <v>434</v>
      </c>
    </row>
    <row r="7" spans="1:63">
      <c r="A7" s="52" t="s">
        <v>11</v>
      </c>
      <c r="B7" s="52">
        <v>4058703</v>
      </c>
      <c r="C7" s="52" t="s">
        <v>432</v>
      </c>
      <c r="D7" s="52" t="s">
        <v>433</v>
      </c>
      <c r="E7" s="52" t="s">
        <v>327</v>
      </c>
      <c r="F7" s="60" t="s">
        <v>434</v>
      </c>
      <c r="G7" s="60">
        <v>25431</v>
      </c>
      <c r="H7" s="60">
        <v>31491</v>
      </c>
      <c r="I7" s="60">
        <v>27975</v>
      </c>
      <c r="J7" s="60">
        <v>37458</v>
      </c>
      <c r="K7" s="60">
        <v>41578</v>
      </c>
      <c r="L7" s="60">
        <v>28483</v>
      </c>
      <c r="M7" s="60">
        <v>527590</v>
      </c>
      <c r="N7" s="60">
        <v>529921</v>
      </c>
      <c r="O7" s="60">
        <v>506893</v>
      </c>
      <c r="P7" s="60">
        <v>502684</v>
      </c>
      <c r="Q7" s="60">
        <v>479950</v>
      </c>
      <c r="R7" s="60">
        <v>481828</v>
      </c>
      <c r="S7" s="60">
        <v>468110</v>
      </c>
      <c r="T7" s="60" t="s">
        <v>434</v>
      </c>
      <c r="U7" s="60">
        <v>554323</v>
      </c>
      <c r="V7" s="60">
        <v>544304</v>
      </c>
      <c r="W7" s="60">
        <v>530642</v>
      </c>
      <c r="X7" s="60">
        <v>565803</v>
      </c>
      <c r="Y7" s="60">
        <v>525959</v>
      </c>
      <c r="Z7" s="60">
        <v>515522</v>
      </c>
      <c r="AA7" s="60">
        <v>491621</v>
      </c>
      <c r="AB7" s="60">
        <v>491051</v>
      </c>
      <c r="AC7" s="60">
        <v>471930</v>
      </c>
      <c r="AD7" s="60">
        <v>464977</v>
      </c>
      <c r="AE7" s="60">
        <v>449110</v>
      </c>
      <c r="AF7" s="60">
        <v>450760</v>
      </c>
      <c r="AG7" s="60">
        <v>431101</v>
      </c>
      <c r="AH7" s="60" t="s">
        <v>436</v>
      </c>
      <c r="AI7" s="61">
        <v>1.0858476319934307</v>
      </c>
      <c r="AJ7" s="61">
        <v>1.0689235957050316</v>
      </c>
      <c r="AK7" s="61">
        <v>1.0686691456436062</v>
      </c>
      <c r="AL7" s="61">
        <v>1.0810943336982259</v>
      </c>
      <c r="AM7" s="61">
        <v>1.0740851397453013</v>
      </c>
      <c r="AN7" s="61">
        <v>1.0791567474661492</v>
      </c>
      <c r="AO7" s="61">
        <v>1.0731640837148941</v>
      </c>
      <c r="AP7" s="61">
        <v>5.5250794340493715E-2</v>
      </c>
      <c r="AQ7" s="61">
        <v>7.9051789207904039E-2</v>
      </c>
      <c r="AR7" s="61">
        <v>6.6203254489636848E-2</v>
      </c>
      <c r="AS7" s="61">
        <v>5.2719159056388298E-2</v>
      </c>
      <c r="AT7" s="61">
        <v>5.7855536611893355E-2</v>
      </c>
      <c r="AU7" s="61">
        <v>4.5877584007879883E-2</v>
      </c>
      <c r="AV7" s="61" t="e">
        <v>#VALUE!</v>
      </c>
      <c r="AX7" s="60">
        <v>431101</v>
      </c>
      <c r="AY7" s="60">
        <v>450760</v>
      </c>
      <c r="AZ7" s="60">
        <v>449110</v>
      </c>
      <c r="BA7" s="60">
        <v>464977</v>
      </c>
      <c r="BB7" s="60">
        <v>471930</v>
      </c>
      <c r="BC7" s="60">
        <v>491051</v>
      </c>
      <c r="BD7" s="60">
        <v>491621</v>
      </c>
      <c r="BE7" s="60">
        <v>515522</v>
      </c>
      <c r="BF7" s="60">
        <v>525959</v>
      </c>
      <c r="BG7" s="60">
        <v>565803</v>
      </c>
      <c r="BH7" s="60">
        <v>530642</v>
      </c>
      <c r="BI7" s="60">
        <v>544304</v>
      </c>
      <c r="BJ7" s="60">
        <v>554323</v>
      </c>
      <c r="BK7" s="60" t="s">
        <v>434</v>
      </c>
    </row>
    <row r="8" spans="1:63">
      <c r="A8" s="52" t="s">
        <v>445</v>
      </c>
      <c r="B8" s="52">
        <v>4058726</v>
      </c>
      <c r="C8" s="52" t="s">
        <v>432</v>
      </c>
      <c r="D8" s="52" t="s">
        <v>433</v>
      </c>
      <c r="E8" s="52" t="s">
        <v>327</v>
      </c>
      <c r="F8" s="60" t="s">
        <v>434</v>
      </c>
      <c r="G8" s="60">
        <v>27802</v>
      </c>
      <c r="H8" s="60">
        <v>25023</v>
      </c>
      <c r="I8" s="60">
        <v>27011</v>
      </c>
      <c r="J8" s="60">
        <v>27003</v>
      </c>
      <c r="K8" s="60">
        <v>36080</v>
      </c>
      <c r="L8" s="60">
        <v>22012</v>
      </c>
      <c r="M8" s="60">
        <v>483120</v>
      </c>
      <c r="N8" s="60">
        <v>502014</v>
      </c>
      <c r="O8" s="60">
        <v>480162</v>
      </c>
      <c r="P8" s="60" t="s">
        <v>434</v>
      </c>
      <c r="Q8" s="60" t="s">
        <v>434</v>
      </c>
      <c r="R8" s="60" t="s">
        <v>434</v>
      </c>
      <c r="S8" s="60" t="s">
        <v>434</v>
      </c>
      <c r="T8" s="60" t="s">
        <v>434</v>
      </c>
      <c r="U8" s="60">
        <v>493656</v>
      </c>
      <c r="V8" s="60">
        <v>483953</v>
      </c>
      <c r="W8" s="60">
        <v>472487</v>
      </c>
      <c r="X8" s="60">
        <v>506195</v>
      </c>
      <c r="Y8" s="60">
        <v>504036</v>
      </c>
      <c r="Z8" s="60">
        <v>484669</v>
      </c>
      <c r="AA8" s="60">
        <v>455042</v>
      </c>
      <c r="AB8" s="60">
        <v>471023</v>
      </c>
      <c r="AC8" s="60" t="s">
        <v>434</v>
      </c>
      <c r="AD8" s="60" t="s">
        <v>434</v>
      </c>
      <c r="AE8" s="60" t="s">
        <v>434</v>
      </c>
      <c r="AF8" s="60" t="s">
        <v>434</v>
      </c>
      <c r="AG8" s="60" t="s">
        <v>434</v>
      </c>
      <c r="AH8" s="60" t="s">
        <v>436</v>
      </c>
      <c r="AI8" s="61" t="e">
        <v>#VALUE!</v>
      </c>
      <c r="AJ8" s="61" t="e">
        <v>#VALUE!</v>
      </c>
      <c r="AK8" s="61" t="e">
        <v>#VALUE!</v>
      </c>
      <c r="AL8" s="61" t="e">
        <v>#VALUE!</v>
      </c>
      <c r="AM8" s="61" t="e">
        <v>#VALUE!</v>
      </c>
      <c r="AN8" s="61">
        <v>1.0657950885625542</v>
      </c>
      <c r="AO8" s="61">
        <v>1.0617041943381051</v>
      </c>
      <c r="AP8" s="61">
        <v>4.5416562643783694E-2</v>
      </c>
      <c r="AQ8" s="61">
        <v>7.1582188573832028E-2</v>
      </c>
      <c r="AR8" s="61">
        <v>5.3345054771382572E-2</v>
      </c>
      <c r="AS8" s="61">
        <v>5.7167710434361155E-2</v>
      </c>
      <c r="AT8" s="61">
        <v>5.1705434205387715E-2</v>
      </c>
      <c r="AU8" s="61">
        <v>5.6318570016367676E-2</v>
      </c>
      <c r="AV8" s="61" t="e">
        <v>#VALUE!</v>
      </c>
      <c r="AX8" s="60" t="s">
        <v>434</v>
      </c>
      <c r="AY8" s="60" t="s">
        <v>434</v>
      </c>
      <c r="AZ8" s="60" t="s">
        <v>434</v>
      </c>
      <c r="BA8" s="60" t="s">
        <v>434</v>
      </c>
      <c r="BB8" s="60" t="s">
        <v>434</v>
      </c>
      <c r="BC8" s="60">
        <v>471023</v>
      </c>
      <c r="BD8" s="60">
        <v>455042</v>
      </c>
      <c r="BE8" s="60">
        <v>484669</v>
      </c>
      <c r="BF8" s="60">
        <v>504036</v>
      </c>
      <c r="BG8" s="60">
        <v>506195</v>
      </c>
      <c r="BH8" s="60">
        <v>472487</v>
      </c>
      <c r="BI8" s="60">
        <v>483953</v>
      </c>
      <c r="BJ8" s="60">
        <v>493656</v>
      </c>
      <c r="BK8" s="60" t="s">
        <v>434</v>
      </c>
    </row>
    <row r="9" spans="1:63">
      <c r="A9" s="52" t="s">
        <v>448</v>
      </c>
      <c r="B9" s="52">
        <v>4058753</v>
      </c>
      <c r="C9" s="52" t="s">
        <v>432</v>
      </c>
      <c r="D9" s="52" t="s">
        <v>433</v>
      </c>
      <c r="E9" s="52" t="s">
        <v>292</v>
      </c>
      <c r="F9" s="60" t="s">
        <v>434</v>
      </c>
      <c r="G9" s="60">
        <v>6654</v>
      </c>
      <c r="H9" s="60">
        <v>8773</v>
      </c>
      <c r="I9" s="60">
        <v>6644</v>
      </c>
      <c r="J9" s="60">
        <v>8031</v>
      </c>
      <c r="K9" s="60">
        <v>9099</v>
      </c>
      <c r="L9" s="60">
        <v>7888</v>
      </c>
      <c r="M9" s="60">
        <v>153918</v>
      </c>
      <c r="N9" s="60">
        <v>153250</v>
      </c>
      <c r="O9" s="60">
        <v>154540</v>
      </c>
      <c r="P9" s="60">
        <v>151213</v>
      </c>
      <c r="Q9" s="60">
        <v>152981</v>
      </c>
      <c r="R9" s="60">
        <v>159871</v>
      </c>
      <c r="S9" s="60">
        <v>167611</v>
      </c>
      <c r="T9" s="60" t="s">
        <v>434</v>
      </c>
      <c r="U9" s="60">
        <v>158523</v>
      </c>
      <c r="V9" s="60">
        <v>151082</v>
      </c>
      <c r="W9" s="60">
        <v>133795</v>
      </c>
      <c r="X9" s="60">
        <v>133740</v>
      </c>
      <c r="Y9" s="60">
        <v>140500</v>
      </c>
      <c r="Z9" s="60">
        <v>145760</v>
      </c>
      <c r="AA9" s="60">
        <v>144733</v>
      </c>
      <c r="AB9" s="60">
        <v>144471</v>
      </c>
      <c r="AC9" s="60">
        <v>147297</v>
      </c>
      <c r="AD9" s="60" t="s">
        <v>434</v>
      </c>
      <c r="AE9" s="60" t="s">
        <v>434</v>
      </c>
      <c r="AF9" s="60" t="s">
        <v>434</v>
      </c>
      <c r="AG9" s="60" t="s">
        <v>434</v>
      </c>
      <c r="AH9" s="60" t="s">
        <v>436</v>
      </c>
      <c r="AI9" s="61" t="e">
        <v>#VALUE!</v>
      </c>
      <c r="AJ9" s="61" t="e">
        <v>#VALUE!</v>
      </c>
      <c r="AK9" s="61" t="e">
        <v>#VALUE!</v>
      </c>
      <c r="AL9" s="61" t="e">
        <v>#VALUE!</v>
      </c>
      <c r="AM9" s="61">
        <v>1.0491727597982308</v>
      </c>
      <c r="AN9" s="61">
        <v>1.0607665206165944</v>
      </c>
      <c r="AO9" s="61">
        <v>1.0634616846192644</v>
      </c>
      <c r="AP9" s="61">
        <v>5.4116355653128431E-2</v>
      </c>
      <c r="AQ9" s="61">
        <v>6.4761565836298926E-2</v>
      </c>
      <c r="AR9" s="61">
        <v>6.0049349484073575E-2</v>
      </c>
      <c r="AS9" s="61">
        <v>4.9658058970813559E-2</v>
      </c>
      <c r="AT9" s="61">
        <v>5.8067804238757757E-2</v>
      </c>
      <c r="AU9" s="61">
        <v>4.197498154841884E-2</v>
      </c>
      <c r="AV9" s="61" t="e">
        <v>#VALUE!</v>
      </c>
      <c r="AX9" s="60" t="s">
        <v>434</v>
      </c>
      <c r="AY9" s="60" t="s">
        <v>434</v>
      </c>
      <c r="AZ9" s="60" t="s">
        <v>434</v>
      </c>
      <c r="BA9" s="60" t="s">
        <v>434</v>
      </c>
      <c r="BB9" s="60">
        <v>147297</v>
      </c>
      <c r="BC9" s="60">
        <v>144471</v>
      </c>
      <c r="BD9" s="60">
        <v>144733</v>
      </c>
      <c r="BE9" s="60">
        <v>145760</v>
      </c>
      <c r="BF9" s="60">
        <v>140500</v>
      </c>
      <c r="BG9" s="60">
        <v>133740</v>
      </c>
      <c r="BH9" s="60">
        <v>133795</v>
      </c>
      <c r="BI9" s="60">
        <v>151082</v>
      </c>
      <c r="BJ9" s="60">
        <v>158523</v>
      </c>
      <c r="BK9" s="60" t="s">
        <v>434</v>
      </c>
    </row>
    <row r="10" spans="1:63">
      <c r="A10" s="52" t="s">
        <v>449</v>
      </c>
      <c r="B10" s="52">
        <v>4058769</v>
      </c>
      <c r="C10" s="52" t="s">
        <v>432</v>
      </c>
      <c r="D10" s="52" t="s">
        <v>433</v>
      </c>
      <c r="E10" s="52" t="s">
        <v>327</v>
      </c>
      <c r="F10" s="60" t="s">
        <v>434</v>
      </c>
      <c r="G10" s="60">
        <v>6180</v>
      </c>
      <c r="H10" s="60">
        <v>5411</v>
      </c>
      <c r="I10" s="60">
        <v>4591</v>
      </c>
      <c r="J10" s="60">
        <v>4486</v>
      </c>
      <c r="K10" s="60">
        <v>5081</v>
      </c>
      <c r="L10" s="60">
        <v>4528</v>
      </c>
      <c r="M10" s="60">
        <v>72133</v>
      </c>
      <c r="N10" s="60">
        <v>69696</v>
      </c>
      <c r="O10" s="60">
        <v>66596</v>
      </c>
      <c r="P10" s="60" t="s">
        <v>434</v>
      </c>
      <c r="Q10" s="60" t="s">
        <v>434</v>
      </c>
      <c r="R10" s="60" t="s">
        <v>434</v>
      </c>
      <c r="S10" s="60" t="s">
        <v>434</v>
      </c>
      <c r="T10" s="60" t="s">
        <v>434</v>
      </c>
      <c r="U10" s="60">
        <v>72810</v>
      </c>
      <c r="V10" s="60">
        <v>74098</v>
      </c>
      <c r="W10" s="60">
        <v>70121</v>
      </c>
      <c r="X10" s="60">
        <v>69791</v>
      </c>
      <c r="Y10" s="60">
        <v>69380</v>
      </c>
      <c r="Z10" s="60">
        <v>70761</v>
      </c>
      <c r="AA10" s="60">
        <v>66917</v>
      </c>
      <c r="AB10" s="60">
        <v>63892</v>
      </c>
      <c r="AC10" s="60" t="s">
        <v>434</v>
      </c>
      <c r="AD10" s="60" t="s">
        <v>434</v>
      </c>
      <c r="AE10" s="60" t="s">
        <v>434</v>
      </c>
      <c r="AF10" s="60" t="s">
        <v>434</v>
      </c>
      <c r="AG10" s="60" t="s">
        <v>434</v>
      </c>
      <c r="AH10" s="60" t="s">
        <v>436</v>
      </c>
      <c r="AI10" s="61" t="e">
        <v>#VALUE!</v>
      </c>
      <c r="AJ10" s="61" t="e">
        <v>#VALUE!</v>
      </c>
      <c r="AK10" s="61" t="e">
        <v>#VALUE!</v>
      </c>
      <c r="AL10" s="61" t="e">
        <v>#VALUE!</v>
      </c>
      <c r="AM10" s="61" t="e">
        <v>#VALUE!</v>
      </c>
      <c r="AN10" s="61">
        <v>1.0908407938396043</v>
      </c>
      <c r="AO10" s="61">
        <v>1.0779473078589894</v>
      </c>
      <c r="AP10" s="61">
        <v>6.3990051016803037E-2</v>
      </c>
      <c r="AQ10" s="61">
        <v>7.3234361487460362E-2</v>
      </c>
      <c r="AR10" s="61">
        <v>6.4277628920634461E-2</v>
      </c>
      <c r="AS10" s="61">
        <v>6.5472540323155692E-2</v>
      </c>
      <c r="AT10" s="61">
        <v>7.3024912953116139E-2</v>
      </c>
      <c r="AU10" s="61">
        <v>8.4878450762257932E-2</v>
      </c>
      <c r="AV10" s="61" t="e">
        <v>#VALUE!</v>
      </c>
      <c r="AX10" s="60" t="s">
        <v>434</v>
      </c>
      <c r="AY10" s="60" t="s">
        <v>434</v>
      </c>
      <c r="AZ10" s="60" t="s">
        <v>434</v>
      </c>
      <c r="BA10" s="60" t="s">
        <v>434</v>
      </c>
      <c r="BB10" s="60" t="s">
        <v>434</v>
      </c>
      <c r="BC10" s="60">
        <v>63892</v>
      </c>
      <c r="BD10" s="60">
        <v>66917</v>
      </c>
      <c r="BE10" s="60">
        <v>70761</v>
      </c>
      <c r="BF10" s="60">
        <v>69380</v>
      </c>
      <c r="BG10" s="60">
        <v>69791</v>
      </c>
      <c r="BH10" s="60">
        <v>70121</v>
      </c>
      <c r="BI10" s="60">
        <v>74098</v>
      </c>
      <c r="BJ10" s="60">
        <v>72810</v>
      </c>
      <c r="BK10" s="60" t="s">
        <v>434</v>
      </c>
    </row>
    <row r="11" spans="1:63">
      <c r="A11" s="52" t="s">
        <v>451</v>
      </c>
      <c r="B11" s="52">
        <v>4058807</v>
      </c>
      <c r="C11" s="52" t="s">
        <v>432</v>
      </c>
      <c r="D11" s="52" t="s">
        <v>433</v>
      </c>
      <c r="E11" s="52" t="s">
        <v>246</v>
      </c>
      <c r="F11" s="60" t="s">
        <v>434</v>
      </c>
      <c r="G11" s="60" t="s">
        <v>434</v>
      </c>
      <c r="H11" s="60">
        <v>875</v>
      </c>
      <c r="I11" s="60">
        <v>2905</v>
      </c>
      <c r="J11" s="60">
        <v>5476</v>
      </c>
      <c r="K11" s="60">
        <v>4253</v>
      </c>
      <c r="L11" s="60">
        <v>3326</v>
      </c>
      <c r="M11" s="60">
        <v>69333</v>
      </c>
      <c r="N11" s="60">
        <v>71556</v>
      </c>
      <c r="O11" s="60">
        <v>69062</v>
      </c>
      <c r="P11" s="60" t="s">
        <v>434</v>
      </c>
      <c r="Q11" s="60" t="s">
        <v>434</v>
      </c>
      <c r="R11" s="60" t="s">
        <v>434</v>
      </c>
      <c r="S11" s="60" t="s">
        <v>434</v>
      </c>
      <c r="T11" s="60" t="s">
        <v>434</v>
      </c>
      <c r="U11" s="60">
        <v>66046</v>
      </c>
      <c r="V11" s="60">
        <v>66095</v>
      </c>
      <c r="W11" s="60">
        <v>65040</v>
      </c>
      <c r="X11" s="60">
        <v>65203</v>
      </c>
      <c r="Y11" s="60">
        <v>65842</v>
      </c>
      <c r="Z11" s="60">
        <v>65202</v>
      </c>
      <c r="AA11" s="60">
        <v>63300</v>
      </c>
      <c r="AB11" s="60">
        <v>70501</v>
      </c>
      <c r="AC11" s="60" t="s">
        <v>434</v>
      </c>
      <c r="AD11" s="60" t="s">
        <v>434</v>
      </c>
      <c r="AE11" s="60" t="s">
        <v>434</v>
      </c>
      <c r="AF11" s="60" t="s">
        <v>434</v>
      </c>
      <c r="AG11" s="60" t="s">
        <v>434</v>
      </c>
      <c r="AH11" s="60" t="s">
        <v>436</v>
      </c>
      <c r="AI11" s="61" t="e">
        <v>#VALUE!</v>
      </c>
      <c r="AJ11" s="61" t="e">
        <v>#VALUE!</v>
      </c>
      <c r="AK11" s="61" t="e">
        <v>#VALUE!</v>
      </c>
      <c r="AL11" s="61" t="e">
        <v>#VALUE!</v>
      </c>
      <c r="AM11" s="61" t="e">
        <v>#VALUE!</v>
      </c>
      <c r="AN11" s="61">
        <v>1.0149643267471384</v>
      </c>
      <c r="AO11" s="61">
        <v>1.0953080568720379</v>
      </c>
      <c r="AP11" s="61">
        <v>5.1010705193092233E-2</v>
      </c>
      <c r="AQ11" s="61">
        <v>6.4594028127942654E-2</v>
      </c>
      <c r="AR11" s="61">
        <v>8.3983865773047256E-2</v>
      </c>
      <c r="AS11" s="61">
        <v>4.4664821648216481E-2</v>
      </c>
      <c r="AT11" s="61">
        <v>1.3238520311672592E-2</v>
      </c>
      <c r="AU11" s="61" t="e">
        <v>#VALUE!</v>
      </c>
      <c r="AV11" s="61" t="e">
        <v>#VALUE!</v>
      </c>
      <c r="AX11" s="60" t="s">
        <v>434</v>
      </c>
      <c r="AY11" s="60" t="s">
        <v>434</v>
      </c>
      <c r="AZ11" s="60" t="s">
        <v>434</v>
      </c>
      <c r="BA11" s="60" t="s">
        <v>434</v>
      </c>
      <c r="BB11" s="60" t="s">
        <v>434</v>
      </c>
      <c r="BC11" s="60">
        <v>70501</v>
      </c>
      <c r="BD11" s="60">
        <v>63300</v>
      </c>
      <c r="BE11" s="60">
        <v>65202</v>
      </c>
      <c r="BF11" s="60">
        <v>65842</v>
      </c>
      <c r="BG11" s="60">
        <v>65203</v>
      </c>
      <c r="BH11" s="60">
        <v>65040</v>
      </c>
      <c r="BI11" s="60">
        <v>66095</v>
      </c>
      <c r="BJ11" s="60">
        <v>66046</v>
      </c>
      <c r="BK11" s="60" t="s">
        <v>434</v>
      </c>
    </row>
    <row r="12" spans="1:63">
      <c r="A12" s="52" t="s">
        <v>454</v>
      </c>
      <c r="B12" s="52">
        <v>4058927</v>
      </c>
      <c r="C12" s="52" t="s">
        <v>432</v>
      </c>
      <c r="D12" s="52" t="s">
        <v>433</v>
      </c>
      <c r="E12" s="52" t="s">
        <v>246</v>
      </c>
      <c r="F12" s="60" t="s">
        <v>434</v>
      </c>
      <c r="G12" s="60">
        <v>0</v>
      </c>
      <c r="H12" s="60">
        <v>6548</v>
      </c>
      <c r="I12" s="60">
        <v>6532</v>
      </c>
      <c r="J12" s="60">
        <v>6548</v>
      </c>
      <c r="K12" s="60">
        <v>7138</v>
      </c>
      <c r="L12" s="60">
        <v>4151</v>
      </c>
      <c r="M12" s="60">
        <v>115400</v>
      </c>
      <c r="N12" s="60">
        <v>111043</v>
      </c>
      <c r="O12" s="60">
        <v>116907</v>
      </c>
      <c r="P12" s="60" t="s">
        <v>434</v>
      </c>
      <c r="Q12" s="60" t="s">
        <v>434</v>
      </c>
      <c r="R12" s="60" t="s">
        <v>434</v>
      </c>
      <c r="S12" s="60" t="s">
        <v>434</v>
      </c>
      <c r="T12" s="60" t="s">
        <v>434</v>
      </c>
      <c r="U12" s="60">
        <v>110799</v>
      </c>
      <c r="V12" s="60">
        <v>113852</v>
      </c>
      <c r="W12" s="60">
        <v>113536</v>
      </c>
      <c r="X12" s="60">
        <v>113418</v>
      </c>
      <c r="Y12" s="60">
        <v>116281</v>
      </c>
      <c r="Z12" s="60">
        <v>104042</v>
      </c>
      <c r="AA12" s="60">
        <v>101768</v>
      </c>
      <c r="AB12" s="60">
        <v>97698</v>
      </c>
      <c r="AC12" s="60" t="s">
        <v>434</v>
      </c>
      <c r="AD12" s="60" t="s">
        <v>434</v>
      </c>
      <c r="AE12" s="60" t="s">
        <v>434</v>
      </c>
      <c r="AF12" s="60" t="s">
        <v>434</v>
      </c>
      <c r="AG12" s="60" t="s">
        <v>434</v>
      </c>
      <c r="AH12" s="60" t="s">
        <v>436</v>
      </c>
      <c r="AI12" s="61" t="e">
        <v>#VALUE!</v>
      </c>
      <c r="AJ12" s="61" t="e">
        <v>#VALUE!</v>
      </c>
      <c r="AK12" s="61" t="e">
        <v>#VALUE!</v>
      </c>
      <c r="AL12" s="61" t="e">
        <v>#VALUE!</v>
      </c>
      <c r="AM12" s="61" t="e">
        <v>#VALUE!</v>
      </c>
      <c r="AN12" s="61">
        <v>1.1365944031607607</v>
      </c>
      <c r="AO12" s="61">
        <v>1.1339517333542961</v>
      </c>
      <c r="AP12" s="61">
        <v>3.9897349147459682E-2</v>
      </c>
      <c r="AQ12" s="61">
        <v>6.1385780996035463E-2</v>
      </c>
      <c r="AR12" s="61">
        <v>5.773334038688744E-2</v>
      </c>
      <c r="AS12" s="61">
        <v>5.7532412626832015E-2</v>
      </c>
      <c r="AT12" s="61">
        <v>5.7513262832449147E-2</v>
      </c>
      <c r="AU12" s="61">
        <v>0</v>
      </c>
      <c r="AV12" s="61" t="e">
        <v>#VALUE!</v>
      </c>
      <c r="AX12" s="60" t="s">
        <v>434</v>
      </c>
      <c r="AY12" s="60" t="s">
        <v>434</v>
      </c>
      <c r="AZ12" s="60" t="s">
        <v>434</v>
      </c>
      <c r="BA12" s="60" t="s">
        <v>434</v>
      </c>
      <c r="BB12" s="60" t="s">
        <v>434</v>
      </c>
      <c r="BC12" s="60">
        <v>97698</v>
      </c>
      <c r="BD12" s="60">
        <v>101768</v>
      </c>
      <c r="BE12" s="60">
        <v>104042</v>
      </c>
      <c r="BF12" s="60">
        <v>116281</v>
      </c>
      <c r="BG12" s="60">
        <v>113418</v>
      </c>
      <c r="BH12" s="60">
        <v>113536</v>
      </c>
      <c r="BI12" s="60">
        <v>113852</v>
      </c>
      <c r="BJ12" s="60">
        <v>110799</v>
      </c>
      <c r="BK12" s="60" t="s">
        <v>434</v>
      </c>
    </row>
    <row r="13" spans="1:63">
      <c r="A13" s="52" t="s">
        <v>455</v>
      </c>
      <c r="B13" s="52">
        <v>4059006</v>
      </c>
      <c r="C13" s="52" t="s">
        <v>432</v>
      </c>
      <c r="D13" s="52" t="s">
        <v>433</v>
      </c>
      <c r="E13" s="52" t="s">
        <v>292</v>
      </c>
      <c r="F13" s="60" t="s">
        <v>434</v>
      </c>
      <c r="G13" s="60">
        <v>7063</v>
      </c>
      <c r="H13" s="60">
        <v>7137</v>
      </c>
      <c r="I13" s="60">
        <v>5390</v>
      </c>
      <c r="J13" s="60">
        <v>7218</v>
      </c>
      <c r="K13" s="60">
        <v>6016</v>
      </c>
      <c r="L13" s="60">
        <v>8366</v>
      </c>
      <c r="M13" s="60">
        <v>165491</v>
      </c>
      <c r="N13" s="60">
        <v>159548</v>
      </c>
      <c r="O13" s="60">
        <v>156239</v>
      </c>
      <c r="P13" s="60" t="s">
        <v>434</v>
      </c>
      <c r="Q13" s="60" t="s">
        <v>434</v>
      </c>
      <c r="R13" s="60" t="s">
        <v>434</v>
      </c>
      <c r="S13" s="60" t="s">
        <v>434</v>
      </c>
      <c r="T13" s="60" t="s">
        <v>434</v>
      </c>
      <c r="U13" s="60">
        <v>168684</v>
      </c>
      <c r="V13" s="60">
        <v>169665</v>
      </c>
      <c r="W13" s="60">
        <v>164988</v>
      </c>
      <c r="X13" s="60">
        <v>169421</v>
      </c>
      <c r="Y13" s="60">
        <v>169995</v>
      </c>
      <c r="Z13" s="60">
        <v>162549</v>
      </c>
      <c r="AA13" s="60">
        <v>158730</v>
      </c>
      <c r="AB13" s="60">
        <v>154206</v>
      </c>
      <c r="AC13" s="60" t="s">
        <v>434</v>
      </c>
      <c r="AD13" s="60" t="s">
        <v>434</v>
      </c>
      <c r="AE13" s="60" t="s">
        <v>434</v>
      </c>
      <c r="AF13" s="60" t="s">
        <v>434</v>
      </c>
      <c r="AG13" s="60" t="s">
        <v>434</v>
      </c>
      <c r="AH13" s="60" t="s">
        <v>436</v>
      </c>
      <c r="AI13" s="61" t="e">
        <v>#VALUE!</v>
      </c>
      <c r="AJ13" s="61" t="e">
        <v>#VALUE!</v>
      </c>
      <c r="AK13" s="61" t="e">
        <v>#VALUE!</v>
      </c>
      <c r="AL13" s="61" t="e">
        <v>#VALUE!</v>
      </c>
      <c r="AM13" s="61" t="e">
        <v>#VALUE!</v>
      </c>
      <c r="AN13" s="61">
        <v>1.0346419724264944</v>
      </c>
      <c r="AO13" s="61">
        <v>1.0425943425943427</v>
      </c>
      <c r="AP13" s="61">
        <v>5.1467557474976777E-2</v>
      </c>
      <c r="AQ13" s="61">
        <v>3.5389276155181032E-2</v>
      </c>
      <c r="AR13" s="61">
        <v>4.2603927494230351E-2</v>
      </c>
      <c r="AS13" s="61">
        <v>3.2669042597037359E-2</v>
      </c>
      <c r="AT13" s="61">
        <v>4.2065246220493326E-2</v>
      </c>
      <c r="AU13" s="61">
        <v>4.1871191102890615E-2</v>
      </c>
      <c r="AV13" s="61" t="e">
        <v>#VALUE!</v>
      </c>
      <c r="AX13" s="60" t="s">
        <v>434</v>
      </c>
      <c r="AY13" s="60" t="s">
        <v>434</v>
      </c>
      <c r="AZ13" s="60" t="s">
        <v>434</v>
      </c>
      <c r="BA13" s="60" t="s">
        <v>434</v>
      </c>
      <c r="BB13" s="60" t="s">
        <v>434</v>
      </c>
      <c r="BC13" s="60">
        <v>154206</v>
      </c>
      <c r="BD13" s="60">
        <v>158730</v>
      </c>
      <c r="BE13" s="60">
        <v>162549</v>
      </c>
      <c r="BF13" s="60">
        <v>169995</v>
      </c>
      <c r="BG13" s="60">
        <v>169421</v>
      </c>
      <c r="BH13" s="60">
        <v>164988</v>
      </c>
      <c r="BI13" s="60">
        <v>169665</v>
      </c>
      <c r="BJ13" s="60">
        <v>168684</v>
      </c>
      <c r="BK13" s="60" t="s">
        <v>434</v>
      </c>
    </row>
    <row r="14" spans="1:63">
      <c r="A14" s="52" t="s">
        <v>457</v>
      </c>
      <c r="B14" s="52">
        <v>4059050</v>
      </c>
      <c r="C14" s="52" t="s">
        <v>432</v>
      </c>
      <c r="D14" s="52" t="s">
        <v>433</v>
      </c>
      <c r="E14" s="52" t="s">
        <v>292</v>
      </c>
      <c r="F14" s="60" t="s">
        <v>434</v>
      </c>
      <c r="G14" s="60" t="s">
        <v>434</v>
      </c>
      <c r="H14" s="60">
        <v>452</v>
      </c>
      <c r="I14" s="60">
        <v>615</v>
      </c>
      <c r="J14" s="60">
        <v>1000</v>
      </c>
      <c r="K14" s="60">
        <v>1420</v>
      </c>
      <c r="L14" s="60">
        <v>837</v>
      </c>
      <c r="M14" s="60">
        <v>21961</v>
      </c>
      <c r="N14" s="60">
        <v>21221</v>
      </c>
      <c r="O14" s="60">
        <v>20461</v>
      </c>
      <c r="P14" s="60" t="s">
        <v>434</v>
      </c>
      <c r="Q14" s="60" t="s">
        <v>434</v>
      </c>
      <c r="R14" s="60" t="s">
        <v>434</v>
      </c>
      <c r="S14" s="60" t="s">
        <v>434</v>
      </c>
      <c r="T14" s="60" t="s">
        <v>434</v>
      </c>
      <c r="U14" s="60">
        <v>17739</v>
      </c>
      <c r="V14" s="60">
        <v>19430</v>
      </c>
      <c r="W14" s="60">
        <v>19010</v>
      </c>
      <c r="X14" s="60">
        <v>20559</v>
      </c>
      <c r="Y14" s="60">
        <v>21117</v>
      </c>
      <c r="Z14" s="60">
        <v>21789</v>
      </c>
      <c r="AA14" s="60">
        <v>20856</v>
      </c>
      <c r="AB14" s="60">
        <v>20339</v>
      </c>
      <c r="AC14" s="60" t="s">
        <v>434</v>
      </c>
      <c r="AD14" s="60" t="s">
        <v>434</v>
      </c>
      <c r="AE14" s="60" t="s">
        <v>434</v>
      </c>
      <c r="AF14" s="60" t="s">
        <v>434</v>
      </c>
      <c r="AG14" s="60" t="s">
        <v>434</v>
      </c>
      <c r="AH14" s="60" t="s">
        <v>436</v>
      </c>
      <c r="AI14" s="61" t="e">
        <v>#VALUE!</v>
      </c>
      <c r="AJ14" s="61" t="e">
        <v>#VALUE!</v>
      </c>
      <c r="AK14" s="61" t="e">
        <v>#VALUE!</v>
      </c>
      <c r="AL14" s="61" t="e">
        <v>#VALUE!</v>
      </c>
      <c r="AM14" s="61" t="e">
        <v>#VALUE!</v>
      </c>
      <c r="AN14" s="61">
        <v>1.0433649638625302</v>
      </c>
      <c r="AO14" s="61">
        <v>1.052982355197545</v>
      </c>
      <c r="AP14" s="61">
        <v>3.8413878562577448E-2</v>
      </c>
      <c r="AQ14" s="61">
        <v>6.7244400246247102E-2</v>
      </c>
      <c r="AR14" s="61">
        <v>4.8640498078700328E-2</v>
      </c>
      <c r="AS14" s="61">
        <v>3.2351394003156231E-2</v>
      </c>
      <c r="AT14" s="61">
        <v>2.3262995367987649E-2</v>
      </c>
      <c r="AU14" s="61" t="e">
        <v>#VALUE!</v>
      </c>
      <c r="AV14" s="61" t="e">
        <v>#VALUE!</v>
      </c>
      <c r="AX14" s="60" t="s">
        <v>434</v>
      </c>
      <c r="AY14" s="60" t="s">
        <v>434</v>
      </c>
      <c r="AZ14" s="60" t="s">
        <v>434</v>
      </c>
      <c r="BA14" s="60" t="s">
        <v>434</v>
      </c>
      <c r="BB14" s="60" t="s">
        <v>434</v>
      </c>
      <c r="BC14" s="60">
        <v>20339</v>
      </c>
      <c r="BD14" s="60">
        <v>20856</v>
      </c>
      <c r="BE14" s="60">
        <v>21789</v>
      </c>
      <c r="BF14" s="60">
        <v>21117</v>
      </c>
      <c r="BG14" s="60">
        <v>20559</v>
      </c>
      <c r="BH14" s="60">
        <v>19010</v>
      </c>
      <c r="BI14" s="60">
        <v>19430</v>
      </c>
      <c r="BJ14" s="60">
        <v>17739</v>
      </c>
      <c r="BK14" s="60" t="s">
        <v>434</v>
      </c>
    </row>
    <row r="15" spans="1:63">
      <c r="A15" s="52" t="s">
        <v>458</v>
      </c>
      <c r="B15" s="52">
        <v>4059099</v>
      </c>
      <c r="C15" s="52" t="s">
        <v>432</v>
      </c>
      <c r="D15" s="52" t="s">
        <v>433</v>
      </c>
      <c r="E15" s="52" t="s">
        <v>292</v>
      </c>
      <c r="F15" s="60" t="s">
        <v>434</v>
      </c>
      <c r="G15" s="60">
        <v>47130</v>
      </c>
      <c r="H15" s="60">
        <v>44122</v>
      </c>
      <c r="I15" s="60">
        <v>40616</v>
      </c>
      <c r="J15" s="60">
        <v>45273</v>
      </c>
      <c r="K15" s="60">
        <v>50539</v>
      </c>
      <c r="L15" s="60">
        <v>48550</v>
      </c>
      <c r="M15" s="60">
        <v>667515</v>
      </c>
      <c r="N15" s="60">
        <v>622742</v>
      </c>
      <c r="O15" s="60">
        <v>588197</v>
      </c>
      <c r="P15" s="60" t="s">
        <v>434</v>
      </c>
      <c r="Q15" s="60" t="s">
        <v>434</v>
      </c>
      <c r="R15" s="60" t="s">
        <v>434</v>
      </c>
      <c r="S15" s="60" t="s">
        <v>434</v>
      </c>
      <c r="T15" s="60" t="s">
        <v>434</v>
      </c>
      <c r="U15" s="60">
        <v>647088</v>
      </c>
      <c r="V15" s="60">
        <v>653331</v>
      </c>
      <c r="W15" s="60">
        <v>643955</v>
      </c>
      <c r="X15" s="60">
        <v>678367</v>
      </c>
      <c r="Y15" s="60">
        <v>675256</v>
      </c>
      <c r="Z15" s="60">
        <v>651720</v>
      </c>
      <c r="AA15" s="60">
        <v>623050</v>
      </c>
      <c r="AB15" s="60">
        <v>571557</v>
      </c>
      <c r="AC15" s="60" t="s">
        <v>434</v>
      </c>
      <c r="AD15" s="60" t="s">
        <v>434</v>
      </c>
      <c r="AE15" s="60" t="s">
        <v>434</v>
      </c>
      <c r="AF15" s="60" t="s">
        <v>434</v>
      </c>
      <c r="AG15" s="60" t="s">
        <v>434</v>
      </c>
      <c r="AH15" s="60" t="s">
        <v>436</v>
      </c>
      <c r="AI15" s="61" t="e">
        <v>#VALUE!</v>
      </c>
      <c r="AJ15" s="61" t="e">
        <v>#VALUE!</v>
      </c>
      <c r="AK15" s="61" t="e">
        <v>#VALUE!</v>
      </c>
      <c r="AL15" s="61" t="e">
        <v>#VALUE!</v>
      </c>
      <c r="AM15" s="61" t="e">
        <v>#VALUE!</v>
      </c>
      <c r="AN15" s="61">
        <v>1.0895536228232705</v>
      </c>
      <c r="AO15" s="61">
        <v>1.0713666639916539</v>
      </c>
      <c r="AP15" s="61">
        <v>7.4495181979991401E-2</v>
      </c>
      <c r="AQ15" s="61">
        <v>7.4844207233997179E-2</v>
      </c>
      <c r="AR15" s="61">
        <v>6.6738211027364241E-2</v>
      </c>
      <c r="AS15" s="61">
        <v>6.3072730237361305E-2</v>
      </c>
      <c r="AT15" s="61">
        <v>6.7533914661940114E-2</v>
      </c>
      <c r="AU15" s="61">
        <v>7.2833988576515102E-2</v>
      </c>
      <c r="AV15" s="61" t="e">
        <v>#VALUE!</v>
      </c>
      <c r="AX15" s="60" t="s">
        <v>434</v>
      </c>
      <c r="AY15" s="60" t="s">
        <v>434</v>
      </c>
      <c r="AZ15" s="60" t="s">
        <v>434</v>
      </c>
      <c r="BA15" s="60" t="s">
        <v>434</v>
      </c>
      <c r="BB15" s="60" t="s">
        <v>434</v>
      </c>
      <c r="BC15" s="60">
        <v>571557</v>
      </c>
      <c r="BD15" s="60">
        <v>623050</v>
      </c>
      <c r="BE15" s="60">
        <v>651720</v>
      </c>
      <c r="BF15" s="60">
        <v>675256</v>
      </c>
      <c r="BG15" s="60">
        <v>678367</v>
      </c>
      <c r="BH15" s="60">
        <v>643955</v>
      </c>
      <c r="BI15" s="60">
        <v>653331</v>
      </c>
      <c r="BJ15" s="60">
        <v>647088</v>
      </c>
      <c r="BK15" s="60" t="s">
        <v>434</v>
      </c>
    </row>
    <row r="16" spans="1:63">
      <c r="A16" s="52" t="s">
        <v>459</v>
      </c>
      <c r="B16" s="52">
        <v>4059115</v>
      </c>
      <c r="C16" s="52" t="s">
        <v>432</v>
      </c>
      <c r="D16" s="52" t="s">
        <v>433</v>
      </c>
      <c r="E16" s="52" t="s">
        <v>292</v>
      </c>
      <c r="F16" s="60" t="s">
        <v>434</v>
      </c>
      <c r="G16" s="60">
        <v>16802</v>
      </c>
      <c r="H16" s="60">
        <v>22867</v>
      </c>
      <c r="I16" s="60">
        <v>29801</v>
      </c>
      <c r="J16" s="60">
        <v>37365</v>
      </c>
      <c r="K16" s="60">
        <v>34417</v>
      </c>
      <c r="L16" s="60">
        <v>36681</v>
      </c>
      <c r="M16" s="60">
        <v>1351735</v>
      </c>
      <c r="N16" s="60">
        <v>1327769</v>
      </c>
      <c r="O16" s="60">
        <v>1307586</v>
      </c>
      <c r="P16" s="60">
        <v>1280837</v>
      </c>
      <c r="Q16" s="60">
        <v>1284941</v>
      </c>
      <c r="R16" s="60">
        <v>1191706</v>
      </c>
      <c r="S16" s="60">
        <v>1267655</v>
      </c>
      <c r="T16" s="60" t="s">
        <v>434</v>
      </c>
      <c r="U16" s="60">
        <v>1311039</v>
      </c>
      <c r="V16" s="60">
        <v>1274347</v>
      </c>
      <c r="W16" s="60">
        <v>1212851</v>
      </c>
      <c r="X16" s="60">
        <v>1200311</v>
      </c>
      <c r="Y16" s="60">
        <v>1268171</v>
      </c>
      <c r="Z16" s="60">
        <v>1207402</v>
      </c>
      <c r="AA16" s="60">
        <v>1309389</v>
      </c>
      <c r="AB16" s="60">
        <v>1292369</v>
      </c>
      <c r="AC16" s="60">
        <v>1273662</v>
      </c>
      <c r="AD16" s="60">
        <v>1239578</v>
      </c>
      <c r="AE16" s="60">
        <v>1258073</v>
      </c>
      <c r="AF16" s="60">
        <v>1154607</v>
      </c>
      <c r="AG16" s="60">
        <v>1237105</v>
      </c>
      <c r="AH16" s="60" t="s">
        <v>436</v>
      </c>
      <c r="AI16" s="61">
        <v>1.0246947510518509</v>
      </c>
      <c r="AJ16" s="61">
        <v>1.0321312793010955</v>
      </c>
      <c r="AK16" s="61">
        <v>1.021356471365334</v>
      </c>
      <c r="AL16" s="61">
        <v>1.0332847146367554</v>
      </c>
      <c r="AM16" s="61">
        <v>1.0266350099162886</v>
      </c>
      <c r="AN16" s="61">
        <v>1.0273915576743176</v>
      </c>
      <c r="AO16" s="61">
        <v>1.0323402747388286</v>
      </c>
      <c r="AP16" s="61">
        <v>3.0380105383294047E-2</v>
      </c>
      <c r="AQ16" s="61">
        <v>2.7139084555631694E-2</v>
      </c>
      <c r="AR16" s="61">
        <v>3.1129432288798487E-2</v>
      </c>
      <c r="AS16" s="61">
        <v>2.4571031396272088E-2</v>
      </c>
      <c r="AT16" s="61">
        <v>1.7944092150725038E-2</v>
      </c>
      <c r="AU16" s="61">
        <v>1.2815789614191492E-2</v>
      </c>
      <c r="AV16" s="61" t="e">
        <v>#VALUE!</v>
      </c>
      <c r="AX16" s="60">
        <v>1237105</v>
      </c>
      <c r="AY16" s="60">
        <v>1154607</v>
      </c>
      <c r="AZ16" s="60">
        <v>1258073</v>
      </c>
      <c r="BA16" s="60">
        <v>1239578</v>
      </c>
      <c r="BB16" s="60">
        <v>1273662</v>
      </c>
      <c r="BC16" s="60">
        <v>1292369</v>
      </c>
      <c r="BD16" s="60">
        <v>1309389</v>
      </c>
      <c r="BE16" s="60">
        <v>1207402</v>
      </c>
      <c r="BF16" s="60">
        <v>1268171</v>
      </c>
      <c r="BG16" s="60">
        <v>1200311</v>
      </c>
      <c r="BH16" s="60">
        <v>1212851</v>
      </c>
      <c r="BI16" s="60">
        <v>1274347</v>
      </c>
      <c r="BJ16" s="60">
        <v>1311039</v>
      </c>
      <c r="BK16" s="60" t="s">
        <v>434</v>
      </c>
    </row>
    <row r="17" spans="1:63">
      <c r="A17" s="52" t="s">
        <v>461</v>
      </c>
      <c r="B17" s="52">
        <v>4059137</v>
      </c>
      <c r="C17" s="52" t="s">
        <v>432</v>
      </c>
      <c r="D17" s="52" t="s">
        <v>433</v>
      </c>
      <c r="E17" s="52" t="s">
        <v>327</v>
      </c>
      <c r="F17" s="60" t="s">
        <v>434</v>
      </c>
      <c r="G17" s="60">
        <v>11807</v>
      </c>
      <c r="H17" s="60">
        <v>10949</v>
      </c>
      <c r="I17" s="60">
        <v>12372</v>
      </c>
      <c r="J17" s="60">
        <v>10907</v>
      </c>
      <c r="K17" s="60">
        <v>14004</v>
      </c>
      <c r="L17" s="60">
        <v>12733</v>
      </c>
      <c r="M17" s="60">
        <v>251771</v>
      </c>
      <c r="N17" s="60">
        <v>241025</v>
      </c>
      <c r="O17" s="60">
        <v>235513</v>
      </c>
      <c r="P17" s="60">
        <v>238511</v>
      </c>
      <c r="Q17" s="60">
        <v>237652</v>
      </c>
      <c r="R17" s="60">
        <v>234642</v>
      </c>
      <c r="S17" s="60">
        <v>245059</v>
      </c>
      <c r="T17" s="60" t="s">
        <v>434</v>
      </c>
      <c r="U17" s="60">
        <v>260827</v>
      </c>
      <c r="V17" s="60">
        <v>269141</v>
      </c>
      <c r="W17" s="60">
        <v>259780</v>
      </c>
      <c r="X17" s="60">
        <v>266731</v>
      </c>
      <c r="Y17" s="60">
        <v>267180</v>
      </c>
      <c r="Z17" s="60">
        <v>253019</v>
      </c>
      <c r="AA17" s="60">
        <v>234779</v>
      </c>
      <c r="AB17" s="60">
        <v>229336</v>
      </c>
      <c r="AC17" s="60">
        <v>226189</v>
      </c>
      <c r="AD17" s="60">
        <v>226511</v>
      </c>
      <c r="AE17" s="60">
        <v>225440</v>
      </c>
      <c r="AF17" s="60">
        <v>221999</v>
      </c>
      <c r="AG17" s="60">
        <v>230602</v>
      </c>
      <c r="AH17" s="60" t="s">
        <v>436</v>
      </c>
      <c r="AI17" s="61">
        <v>1.0626924311150814</v>
      </c>
      <c r="AJ17" s="61">
        <v>1.0569507069851667</v>
      </c>
      <c r="AK17" s="61">
        <v>1.0541696238466998</v>
      </c>
      <c r="AL17" s="61">
        <v>1.0529775595887176</v>
      </c>
      <c r="AM17" s="61">
        <v>1.0412221637657004</v>
      </c>
      <c r="AN17" s="61">
        <v>1.0509688840827431</v>
      </c>
      <c r="AO17" s="61">
        <v>1.0723744457553699</v>
      </c>
      <c r="AP17" s="61">
        <v>5.0324283947055362E-2</v>
      </c>
      <c r="AQ17" s="61">
        <v>5.2414102852009883E-2</v>
      </c>
      <c r="AR17" s="61">
        <v>4.0891384953379996E-2</v>
      </c>
      <c r="AS17" s="61">
        <v>4.7624913388251595E-2</v>
      </c>
      <c r="AT17" s="61">
        <v>4.0681278586317211E-2</v>
      </c>
      <c r="AU17" s="61">
        <v>4.5267552822368849E-2</v>
      </c>
      <c r="AV17" s="61" t="e">
        <v>#VALUE!</v>
      </c>
      <c r="AX17" s="60">
        <v>230602</v>
      </c>
      <c r="AY17" s="60">
        <v>221999</v>
      </c>
      <c r="AZ17" s="60">
        <v>225440</v>
      </c>
      <c r="BA17" s="60">
        <v>226511</v>
      </c>
      <c r="BB17" s="60">
        <v>226189</v>
      </c>
      <c r="BC17" s="60">
        <v>229336</v>
      </c>
      <c r="BD17" s="60">
        <v>234779</v>
      </c>
      <c r="BE17" s="60">
        <v>253019</v>
      </c>
      <c r="BF17" s="60">
        <v>267180</v>
      </c>
      <c r="BG17" s="60">
        <v>266731</v>
      </c>
      <c r="BH17" s="60">
        <v>259780</v>
      </c>
      <c r="BI17" s="60">
        <v>269141</v>
      </c>
      <c r="BJ17" s="60">
        <v>260827</v>
      </c>
      <c r="BK17" s="60" t="s">
        <v>434</v>
      </c>
    </row>
    <row r="18" spans="1:63">
      <c r="A18" s="52" t="s">
        <v>462</v>
      </c>
      <c r="B18" s="52">
        <v>4064171</v>
      </c>
      <c r="C18" s="52" t="s">
        <v>432</v>
      </c>
      <c r="D18" s="52" t="s">
        <v>433</v>
      </c>
      <c r="E18" s="52" t="s">
        <v>327</v>
      </c>
      <c r="F18" s="60" t="s">
        <v>434</v>
      </c>
      <c r="G18" s="60">
        <v>4737</v>
      </c>
      <c r="H18" s="60">
        <v>17408</v>
      </c>
      <c r="I18" s="60">
        <v>800</v>
      </c>
      <c r="J18" s="60">
        <v>10014</v>
      </c>
      <c r="K18" s="60">
        <v>51724</v>
      </c>
      <c r="L18" s="60">
        <v>167386</v>
      </c>
      <c r="M18" s="60">
        <v>10080322</v>
      </c>
      <c r="N18" s="60">
        <v>9772686</v>
      </c>
      <c r="O18" s="60">
        <v>10767328</v>
      </c>
      <c r="P18" s="60">
        <v>10457954</v>
      </c>
      <c r="Q18" s="60">
        <v>10770991</v>
      </c>
      <c r="R18" s="60">
        <v>8119707</v>
      </c>
      <c r="S18" s="60">
        <v>11109853</v>
      </c>
      <c r="T18" s="60" t="s">
        <v>434</v>
      </c>
      <c r="U18" s="60">
        <v>1542386</v>
      </c>
      <c r="V18" s="60">
        <v>1571555</v>
      </c>
      <c r="W18" s="60">
        <v>1521332</v>
      </c>
      <c r="X18" s="60">
        <v>1635078</v>
      </c>
      <c r="Y18" s="60">
        <v>1534846</v>
      </c>
      <c r="Z18" s="60">
        <v>1498747</v>
      </c>
      <c r="AA18" s="60">
        <v>1487665</v>
      </c>
      <c r="AB18" s="60">
        <v>1423096</v>
      </c>
      <c r="AC18" s="60">
        <v>1360591</v>
      </c>
      <c r="AD18" s="60">
        <v>1334911</v>
      </c>
      <c r="AE18" s="60">
        <v>1312198</v>
      </c>
      <c r="AF18" s="60">
        <v>1332272</v>
      </c>
      <c r="AG18" s="60">
        <v>1350015</v>
      </c>
      <c r="AH18" s="60" t="s">
        <v>436</v>
      </c>
      <c r="AI18" s="61">
        <v>8.2294293026373779</v>
      </c>
      <c r="AJ18" s="61">
        <v>6.0946315767350807</v>
      </c>
      <c r="AK18" s="61">
        <v>8.208358037430326</v>
      </c>
      <c r="AL18" s="61">
        <v>7.8341956879522305</v>
      </c>
      <c r="AM18" s="61">
        <v>7.913713966945247</v>
      </c>
      <c r="AN18" s="61">
        <v>6.8672008072540436</v>
      </c>
      <c r="AO18" s="61">
        <v>6.7759354424551228</v>
      </c>
      <c r="AP18" s="61">
        <v>0.11168396000125438</v>
      </c>
      <c r="AQ18" s="61">
        <v>3.3699797895033121E-2</v>
      </c>
      <c r="AR18" s="61">
        <v>6.1244784652475298E-3</v>
      </c>
      <c r="AS18" s="61">
        <v>5.258549744565946E-4</v>
      </c>
      <c r="AT18" s="61">
        <v>1.1076926992691952E-2</v>
      </c>
      <c r="AU18" s="61">
        <v>3.0712156360340409E-3</v>
      </c>
      <c r="AV18" s="61" t="e">
        <v>#VALUE!</v>
      </c>
      <c r="AX18" s="60">
        <v>1350015</v>
      </c>
      <c r="AY18" s="60">
        <v>1332272</v>
      </c>
      <c r="AZ18" s="60">
        <v>1312198</v>
      </c>
      <c r="BA18" s="60">
        <v>1334911</v>
      </c>
      <c r="BB18" s="60">
        <v>1360591</v>
      </c>
      <c r="BC18" s="60">
        <v>1423096</v>
      </c>
      <c r="BD18" s="60">
        <v>1487665</v>
      </c>
      <c r="BE18" s="60">
        <v>1498747</v>
      </c>
      <c r="BF18" s="60">
        <v>1534846</v>
      </c>
      <c r="BG18" s="60">
        <v>1635078</v>
      </c>
      <c r="BH18" s="60">
        <v>1521332</v>
      </c>
      <c r="BI18" s="60">
        <v>1571555</v>
      </c>
      <c r="BJ18" s="60">
        <v>1542386</v>
      </c>
      <c r="BK18" s="60" t="s">
        <v>434</v>
      </c>
    </row>
    <row r="19" spans="1:63">
      <c r="A19" s="52" t="s">
        <v>463</v>
      </c>
      <c r="B19" s="52">
        <v>4059170</v>
      </c>
      <c r="C19" s="52" t="s">
        <v>432</v>
      </c>
      <c r="D19" s="52" t="s">
        <v>433</v>
      </c>
      <c r="E19" s="52" t="s">
        <v>327</v>
      </c>
      <c r="F19" s="60" t="s">
        <v>434</v>
      </c>
      <c r="G19" s="60">
        <v>7108</v>
      </c>
      <c r="H19" s="60">
        <v>5536</v>
      </c>
      <c r="I19" s="60">
        <v>3751</v>
      </c>
      <c r="J19" s="60">
        <v>5875</v>
      </c>
      <c r="K19" s="60">
        <v>13486</v>
      </c>
      <c r="L19" s="60">
        <v>7780</v>
      </c>
      <c r="M19" s="60">
        <v>125051</v>
      </c>
      <c r="N19" s="60">
        <v>122364</v>
      </c>
      <c r="O19" s="60">
        <v>118375</v>
      </c>
      <c r="P19" s="60" t="s">
        <v>434</v>
      </c>
      <c r="Q19" s="60" t="s">
        <v>434</v>
      </c>
      <c r="R19" s="60" t="s">
        <v>434</v>
      </c>
      <c r="S19" s="60" t="s">
        <v>434</v>
      </c>
      <c r="T19" s="60" t="s">
        <v>434</v>
      </c>
      <c r="U19" s="60">
        <v>132226</v>
      </c>
      <c r="V19" s="60">
        <v>132300</v>
      </c>
      <c r="W19" s="60">
        <v>129652</v>
      </c>
      <c r="X19" s="60">
        <v>131548</v>
      </c>
      <c r="Y19" s="60">
        <v>120098</v>
      </c>
      <c r="Z19" s="60">
        <v>121476</v>
      </c>
      <c r="AA19" s="60">
        <v>118971</v>
      </c>
      <c r="AB19" s="60">
        <v>114658</v>
      </c>
      <c r="AC19" s="60" t="s">
        <v>434</v>
      </c>
      <c r="AD19" s="60" t="s">
        <v>434</v>
      </c>
      <c r="AE19" s="60" t="s">
        <v>434</v>
      </c>
      <c r="AF19" s="60" t="s">
        <v>434</v>
      </c>
      <c r="AG19" s="60" t="s">
        <v>434</v>
      </c>
      <c r="AH19" s="60" t="s">
        <v>436</v>
      </c>
      <c r="AI19" s="61" t="e">
        <v>#VALUE!</v>
      </c>
      <c r="AJ19" s="61" t="e">
        <v>#VALUE!</v>
      </c>
      <c r="AK19" s="61" t="e">
        <v>#VALUE!</v>
      </c>
      <c r="AL19" s="61" t="e">
        <v>#VALUE!</v>
      </c>
      <c r="AM19" s="61" t="e">
        <v>#VALUE!</v>
      </c>
      <c r="AN19" s="61">
        <v>1.0672085680894485</v>
      </c>
      <c r="AO19" s="61">
        <v>1.051104891107917</v>
      </c>
      <c r="AP19" s="61">
        <v>6.4045572788040434E-2</v>
      </c>
      <c r="AQ19" s="61">
        <v>0.1122916285033889</v>
      </c>
      <c r="AR19" s="61">
        <v>4.4660504150576215E-2</v>
      </c>
      <c r="AS19" s="61">
        <v>2.8931292999722334E-2</v>
      </c>
      <c r="AT19" s="61">
        <v>4.1844293272864701E-2</v>
      </c>
      <c r="AU19" s="61">
        <v>5.3756447294783176E-2</v>
      </c>
      <c r="AV19" s="61" t="e">
        <v>#VALUE!</v>
      </c>
      <c r="AX19" s="60" t="s">
        <v>434</v>
      </c>
      <c r="AY19" s="60" t="s">
        <v>434</v>
      </c>
      <c r="AZ19" s="60" t="s">
        <v>434</v>
      </c>
      <c r="BA19" s="60" t="s">
        <v>434</v>
      </c>
      <c r="BB19" s="60" t="s">
        <v>434</v>
      </c>
      <c r="BC19" s="60">
        <v>114658</v>
      </c>
      <c r="BD19" s="60">
        <v>118971</v>
      </c>
      <c r="BE19" s="60">
        <v>121476</v>
      </c>
      <c r="BF19" s="60">
        <v>120098</v>
      </c>
      <c r="BG19" s="60">
        <v>131548</v>
      </c>
      <c r="BH19" s="60">
        <v>129652</v>
      </c>
      <c r="BI19" s="60">
        <v>132300</v>
      </c>
      <c r="BJ19" s="60">
        <v>132226</v>
      </c>
      <c r="BK19" s="60" t="s">
        <v>434</v>
      </c>
    </row>
    <row r="20" spans="1:63">
      <c r="A20" s="52" t="s">
        <v>464</v>
      </c>
      <c r="B20" s="52">
        <v>4059188</v>
      </c>
      <c r="C20" s="52" t="s">
        <v>432</v>
      </c>
      <c r="D20" s="52" t="s">
        <v>433</v>
      </c>
      <c r="E20" s="52" t="s">
        <v>327</v>
      </c>
      <c r="F20" s="60" t="s">
        <v>434</v>
      </c>
      <c r="G20" s="60" t="s">
        <v>434</v>
      </c>
      <c r="H20" s="60">
        <v>1007</v>
      </c>
      <c r="I20" s="60">
        <v>214</v>
      </c>
      <c r="J20" s="60">
        <v>1260</v>
      </c>
      <c r="K20" s="60">
        <v>2114</v>
      </c>
      <c r="L20" s="60">
        <v>1456</v>
      </c>
      <c r="M20" s="60">
        <v>23753</v>
      </c>
      <c r="N20" s="60">
        <v>23499</v>
      </c>
      <c r="O20" s="60">
        <v>23077</v>
      </c>
      <c r="P20" s="60" t="s">
        <v>434</v>
      </c>
      <c r="Q20" s="60" t="s">
        <v>434</v>
      </c>
      <c r="R20" s="60" t="s">
        <v>434</v>
      </c>
      <c r="S20" s="60" t="s">
        <v>434</v>
      </c>
      <c r="T20" s="60" t="s">
        <v>434</v>
      </c>
      <c r="U20" s="60">
        <v>22800</v>
      </c>
      <c r="V20" s="60">
        <v>21749</v>
      </c>
      <c r="W20" s="60">
        <v>22140</v>
      </c>
      <c r="X20" s="60">
        <v>22674</v>
      </c>
      <c r="Y20" s="60">
        <v>22206</v>
      </c>
      <c r="Z20" s="60">
        <v>21452</v>
      </c>
      <c r="AA20" s="60">
        <v>22051</v>
      </c>
      <c r="AB20" s="60">
        <v>21093</v>
      </c>
      <c r="AC20" s="60" t="s">
        <v>434</v>
      </c>
      <c r="AD20" s="60" t="s">
        <v>434</v>
      </c>
      <c r="AE20" s="60" t="s">
        <v>434</v>
      </c>
      <c r="AF20" s="60" t="s">
        <v>434</v>
      </c>
      <c r="AG20" s="60" t="s">
        <v>434</v>
      </c>
      <c r="AH20" s="60" t="s">
        <v>436</v>
      </c>
      <c r="AI20" s="61" t="e">
        <v>#VALUE!</v>
      </c>
      <c r="AJ20" s="61" t="e">
        <v>#VALUE!</v>
      </c>
      <c r="AK20" s="61" t="e">
        <v>#VALUE!</v>
      </c>
      <c r="AL20" s="61" t="e">
        <v>#VALUE!</v>
      </c>
      <c r="AM20" s="61" t="e">
        <v>#VALUE!</v>
      </c>
      <c r="AN20" s="61">
        <v>1.1140662779121036</v>
      </c>
      <c r="AO20" s="61">
        <v>1.0771847081765</v>
      </c>
      <c r="AP20" s="61">
        <v>6.7872459444340852E-2</v>
      </c>
      <c r="AQ20" s="61">
        <v>9.5199495631811223E-2</v>
      </c>
      <c r="AR20" s="61">
        <v>5.5570256681661816E-2</v>
      </c>
      <c r="AS20" s="61">
        <v>9.6657633242999089E-3</v>
      </c>
      <c r="AT20" s="61">
        <v>4.6300979355372661E-2</v>
      </c>
      <c r="AU20" s="61" t="e">
        <v>#VALUE!</v>
      </c>
      <c r="AV20" s="61" t="e">
        <v>#VALUE!</v>
      </c>
      <c r="AX20" s="60" t="s">
        <v>434</v>
      </c>
      <c r="AY20" s="60" t="s">
        <v>434</v>
      </c>
      <c r="AZ20" s="60" t="s">
        <v>434</v>
      </c>
      <c r="BA20" s="60" t="s">
        <v>434</v>
      </c>
      <c r="BB20" s="60" t="s">
        <v>434</v>
      </c>
      <c r="BC20" s="60">
        <v>21093</v>
      </c>
      <c r="BD20" s="60">
        <v>22051</v>
      </c>
      <c r="BE20" s="60">
        <v>21452</v>
      </c>
      <c r="BF20" s="60">
        <v>22206</v>
      </c>
      <c r="BG20" s="60">
        <v>22674</v>
      </c>
      <c r="BH20" s="60">
        <v>22140</v>
      </c>
      <c r="BI20" s="60">
        <v>21749</v>
      </c>
      <c r="BJ20" s="60">
        <v>22800</v>
      </c>
      <c r="BK20" s="60" t="s">
        <v>434</v>
      </c>
    </row>
    <row r="21" spans="1:63">
      <c r="A21" s="52" t="s">
        <v>465</v>
      </c>
      <c r="B21" s="52">
        <v>4062463</v>
      </c>
      <c r="C21" s="52" t="s">
        <v>432</v>
      </c>
      <c r="D21" s="52" t="s">
        <v>433</v>
      </c>
      <c r="E21" s="52" t="s">
        <v>327</v>
      </c>
      <c r="F21" s="60" t="s">
        <v>434</v>
      </c>
      <c r="G21" s="60">
        <v>212419</v>
      </c>
      <c r="H21" s="60">
        <v>176466</v>
      </c>
      <c r="I21" s="60">
        <v>162284</v>
      </c>
      <c r="J21" s="60">
        <v>170829</v>
      </c>
      <c r="K21" s="60">
        <v>174083</v>
      </c>
      <c r="L21" s="60">
        <v>169506</v>
      </c>
      <c r="M21" s="60">
        <v>4984678</v>
      </c>
      <c r="N21" s="60">
        <v>4611205</v>
      </c>
      <c r="O21" s="60">
        <v>4480478</v>
      </c>
      <c r="P21" s="60">
        <v>4296967</v>
      </c>
      <c r="Q21" s="60">
        <v>4308988</v>
      </c>
      <c r="R21" s="60">
        <v>4708516</v>
      </c>
      <c r="S21" s="60">
        <v>4887698</v>
      </c>
      <c r="T21" s="60" t="s">
        <v>434</v>
      </c>
      <c r="U21" s="60">
        <v>4354792</v>
      </c>
      <c r="V21" s="60">
        <v>4466548</v>
      </c>
      <c r="W21" s="60">
        <v>4350530</v>
      </c>
      <c r="X21" s="60">
        <v>4533034</v>
      </c>
      <c r="Y21" s="60">
        <v>4661506</v>
      </c>
      <c r="Z21" s="60">
        <v>4542445</v>
      </c>
      <c r="AA21" s="60">
        <v>4429952</v>
      </c>
      <c r="AB21" s="60">
        <v>4289629</v>
      </c>
      <c r="AC21" s="60">
        <v>4202563</v>
      </c>
      <c r="AD21" s="60">
        <v>4081653</v>
      </c>
      <c r="AE21" s="60">
        <v>4029289</v>
      </c>
      <c r="AF21" s="60">
        <v>3984998</v>
      </c>
      <c r="AG21" s="60">
        <v>4213247</v>
      </c>
      <c r="AH21" s="60" t="s">
        <v>436</v>
      </c>
      <c r="AI21" s="61">
        <v>1.160078675662737</v>
      </c>
      <c r="AJ21" s="61">
        <v>1.1815604424393689</v>
      </c>
      <c r="AK21" s="61">
        <v>1.0694164652870519</v>
      </c>
      <c r="AL21" s="61">
        <v>1.0527516670329398</v>
      </c>
      <c r="AM21" s="61">
        <v>1.0661298831213237</v>
      </c>
      <c r="AN21" s="61">
        <v>1.0749659236264955</v>
      </c>
      <c r="AO21" s="61">
        <v>1.1252216728307665</v>
      </c>
      <c r="AP21" s="61">
        <v>3.7316026941437923E-2</v>
      </c>
      <c r="AQ21" s="61">
        <v>3.7344798011629717E-2</v>
      </c>
      <c r="AR21" s="61">
        <v>3.7685355988946914E-2</v>
      </c>
      <c r="AS21" s="61">
        <v>3.7302121810446086E-2</v>
      </c>
      <c r="AT21" s="61">
        <v>3.9508363058003627E-2</v>
      </c>
      <c r="AU21" s="61">
        <v>4.8778219487865322E-2</v>
      </c>
      <c r="AV21" s="61" t="e">
        <v>#VALUE!</v>
      </c>
      <c r="AX21" s="60">
        <v>4213247</v>
      </c>
      <c r="AY21" s="60">
        <v>3984998</v>
      </c>
      <c r="AZ21" s="60">
        <v>4029289</v>
      </c>
      <c r="BA21" s="60">
        <v>4081653</v>
      </c>
      <c r="BB21" s="60">
        <v>4202563</v>
      </c>
      <c r="BC21" s="60">
        <v>4289629</v>
      </c>
      <c r="BD21" s="60">
        <v>4429952</v>
      </c>
      <c r="BE21" s="60">
        <v>4542445</v>
      </c>
      <c r="BF21" s="60">
        <v>4661506</v>
      </c>
      <c r="BG21" s="60">
        <v>4533034</v>
      </c>
      <c r="BH21" s="60">
        <v>4350530</v>
      </c>
      <c r="BI21" s="60">
        <v>4466548</v>
      </c>
      <c r="BJ21" s="60">
        <v>4354792</v>
      </c>
      <c r="BK21" s="60" t="s">
        <v>434</v>
      </c>
    </row>
    <row r="22" spans="1:63">
      <c r="A22" s="52" t="s">
        <v>466</v>
      </c>
      <c r="B22" s="52">
        <v>4059251</v>
      </c>
      <c r="C22" s="52" t="s">
        <v>432</v>
      </c>
      <c r="D22" s="52" t="s">
        <v>433</v>
      </c>
      <c r="E22" s="52" t="s">
        <v>292</v>
      </c>
      <c r="F22" s="60" t="s">
        <v>434</v>
      </c>
      <c r="G22" s="60">
        <v>42950</v>
      </c>
      <c r="H22" s="60">
        <v>42083</v>
      </c>
      <c r="I22" s="60">
        <v>84622</v>
      </c>
      <c r="J22" s="60">
        <v>25742</v>
      </c>
      <c r="K22" s="60">
        <v>48681</v>
      </c>
      <c r="L22" s="60">
        <v>31907</v>
      </c>
      <c r="M22" s="60">
        <v>1260678</v>
      </c>
      <c r="N22" s="60">
        <v>1096790</v>
      </c>
      <c r="O22" s="60">
        <v>1227989</v>
      </c>
      <c r="P22" s="60">
        <v>1263743</v>
      </c>
      <c r="Q22" s="60">
        <v>1320400</v>
      </c>
      <c r="R22" s="60">
        <v>891656</v>
      </c>
      <c r="S22" s="60">
        <v>641850</v>
      </c>
      <c r="T22" s="60" t="s">
        <v>434</v>
      </c>
      <c r="U22" s="60">
        <v>970591</v>
      </c>
      <c r="V22" s="60">
        <v>970782</v>
      </c>
      <c r="W22" s="60">
        <v>954008</v>
      </c>
      <c r="X22" s="60">
        <v>972378</v>
      </c>
      <c r="Y22" s="60">
        <v>1036387</v>
      </c>
      <c r="Z22" s="60">
        <v>993079</v>
      </c>
      <c r="AA22" s="60">
        <v>1009445</v>
      </c>
      <c r="AB22" s="60">
        <v>980294</v>
      </c>
      <c r="AC22" s="60">
        <v>1000571</v>
      </c>
      <c r="AD22" s="60">
        <v>877211</v>
      </c>
      <c r="AE22" s="60">
        <v>796692</v>
      </c>
      <c r="AF22" s="60">
        <v>618247</v>
      </c>
      <c r="AG22" s="60">
        <v>639695</v>
      </c>
      <c r="AH22" s="60" t="s">
        <v>436</v>
      </c>
      <c r="AI22" s="61">
        <v>1.0033687929403856</v>
      </c>
      <c r="AJ22" s="61">
        <v>1.4422326351765558</v>
      </c>
      <c r="AK22" s="61">
        <v>1.6573531552971537</v>
      </c>
      <c r="AL22" s="61">
        <v>1.440637429307202</v>
      </c>
      <c r="AM22" s="61">
        <v>1.227288218427278</v>
      </c>
      <c r="AN22" s="61">
        <v>1.1188378180423424</v>
      </c>
      <c r="AO22" s="61">
        <v>1.2488823066140304</v>
      </c>
      <c r="AP22" s="61">
        <v>3.2129367351439314E-2</v>
      </c>
      <c r="AQ22" s="61">
        <v>4.6971835810368137E-2</v>
      </c>
      <c r="AR22" s="61">
        <v>2.647324394422745E-2</v>
      </c>
      <c r="AS22" s="61">
        <v>8.8701562251050303E-2</v>
      </c>
      <c r="AT22" s="61">
        <v>4.3349588270075054E-2</v>
      </c>
      <c r="AU22" s="61">
        <v>4.4251389102103772E-2</v>
      </c>
      <c r="AV22" s="61" t="e">
        <v>#VALUE!</v>
      </c>
      <c r="AX22" s="60">
        <v>639695</v>
      </c>
      <c r="AY22" s="60">
        <v>618247</v>
      </c>
      <c r="AZ22" s="60">
        <v>796692</v>
      </c>
      <c r="BA22" s="60">
        <v>877211</v>
      </c>
      <c r="BB22" s="60">
        <v>1000571</v>
      </c>
      <c r="BC22" s="60">
        <v>980294</v>
      </c>
      <c r="BD22" s="60">
        <v>1009445</v>
      </c>
      <c r="BE22" s="60">
        <v>993079</v>
      </c>
      <c r="BF22" s="60">
        <v>1036387</v>
      </c>
      <c r="BG22" s="60">
        <v>972378</v>
      </c>
      <c r="BH22" s="60">
        <v>954008</v>
      </c>
      <c r="BI22" s="60">
        <v>970782</v>
      </c>
      <c r="BJ22" s="60">
        <v>970591</v>
      </c>
      <c r="BK22" s="60" t="s">
        <v>434</v>
      </c>
    </row>
    <row r="23" spans="1:63">
      <c r="A23" s="52" t="s">
        <v>256</v>
      </c>
      <c r="B23" s="52">
        <v>4059261</v>
      </c>
      <c r="C23" s="52" t="s">
        <v>432</v>
      </c>
      <c r="D23" s="52" t="s">
        <v>433</v>
      </c>
      <c r="E23" s="52" t="s">
        <v>246</v>
      </c>
      <c r="F23" s="60" t="s">
        <v>434</v>
      </c>
      <c r="G23" s="60">
        <v>12958</v>
      </c>
      <c r="H23" s="60">
        <v>13539</v>
      </c>
      <c r="I23" s="60">
        <v>12468</v>
      </c>
      <c r="J23" s="60">
        <v>13635</v>
      </c>
      <c r="K23" s="60">
        <v>15754</v>
      </c>
      <c r="L23" s="60">
        <v>14291</v>
      </c>
      <c r="M23" s="60">
        <v>204513</v>
      </c>
      <c r="N23" s="60">
        <v>198912</v>
      </c>
      <c r="O23" s="60">
        <v>193246</v>
      </c>
      <c r="P23" s="60">
        <v>187864</v>
      </c>
      <c r="Q23" s="60">
        <v>186978</v>
      </c>
      <c r="R23" s="60">
        <v>182893</v>
      </c>
      <c r="S23" s="60">
        <v>194325</v>
      </c>
      <c r="T23" s="60" t="s">
        <v>434</v>
      </c>
      <c r="U23" s="60">
        <v>181038</v>
      </c>
      <c r="V23" s="60">
        <v>184906</v>
      </c>
      <c r="W23" s="60">
        <v>176507</v>
      </c>
      <c r="X23" s="60">
        <v>184846</v>
      </c>
      <c r="Y23" s="60">
        <v>191484</v>
      </c>
      <c r="Z23" s="60">
        <v>192480</v>
      </c>
      <c r="AA23" s="60">
        <v>189716</v>
      </c>
      <c r="AB23" s="60">
        <v>182198</v>
      </c>
      <c r="AC23" s="60">
        <v>179774</v>
      </c>
      <c r="AD23" s="60">
        <v>173651</v>
      </c>
      <c r="AE23" s="60">
        <v>172846</v>
      </c>
      <c r="AF23" s="60">
        <v>173472</v>
      </c>
      <c r="AG23" s="60">
        <v>179086</v>
      </c>
      <c r="AH23" s="60" t="s">
        <v>436</v>
      </c>
      <c r="AI23" s="61">
        <v>1.085093195447997</v>
      </c>
      <c r="AJ23" s="61">
        <v>1.0543084762958863</v>
      </c>
      <c r="AK23" s="61">
        <v>1.0817606424215775</v>
      </c>
      <c r="AL23" s="61">
        <v>1.081848074586383</v>
      </c>
      <c r="AM23" s="61">
        <v>1.0749385339370543</v>
      </c>
      <c r="AN23" s="61">
        <v>1.0917353648228849</v>
      </c>
      <c r="AO23" s="61">
        <v>1.0779955301608721</v>
      </c>
      <c r="AP23" s="61">
        <v>7.4246674979218621E-2</v>
      </c>
      <c r="AQ23" s="61">
        <v>8.2273192538279957E-2</v>
      </c>
      <c r="AR23" s="61">
        <v>7.3764106337167151E-2</v>
      </c>
      <c r="AS23" s="61">
        <v>7.0637425144611826E-2</v>
      </c>
      <c r="AT23" s="61">
        <v>7.3220987961450684E-2</v>
      </c>
      <c r="AU23" s="61">
        <v>7.1576133187507593E-2</v>
      </c>
      <c r="AV23" s="61" t="e">
        <v>#VALUE!</v>
      </c>
      <c r="AX23" s="60">
        <v>179086</v>
      </c>
      <c r="AY23" s="60">
        <v>173472</v>
      </c>
      <c r="AZ23" s="60">
        <v>172846</v>
      </c>
      <c r="BA23" s="60">
        <v>173651</v>
      </c>
      <c r="BB23" s="60">
        <v>179774</v>
      </c>
      <c r="BC23" s="60">
        <v>182198</v>
      </c>
      <c r="BD23" s="60">
        <v>189716</v>
      </c>
      <c r="BE23" s="60">
        <v>192480</v>
      </c>
      <c r="BF23" s="60">
        <v>191484</v>
      </c>
      <c r="BG23" s="60">
        <v>184846</v>
      </c>
      <c r="BH23" s="60">
        <v>176507</v>
      </c>
      <c r="BI23" s="60">
        <v>184906</v>
      </c>
      <c r="BJ23" s="60">
        <v>181038</v>
      </c>
      <c r="BK23" s="60" t="s">
        <v>434</v>
      </c>
    </row>
    <row r="24" spans="1:63">
      <c r="A24" s="52" t="s">
        <v>467</v>
      </c>
      <c r="B24" s="52">
        <v>4059348</v>
      </c>
      <c r="C24" s="52" t="s">
        <v>432</v>
      </c>
      <c r="D24" s="52" t="s">
        <v>433</v>
      </c>
      <c r="E24" s="52" t="s">
        <v>292</v>
      </c>
      <c r="F24" s="60" t="s">
        <v>434</v>
      </c>
      <c r="G24" s="60">
        <v>6121</v>
      </c>
      <c r="H24" s="60">
        <v>8607</v>
      </c>
      <c r="I24" s="60">
        <v>9577</v>
      </c>
      <c r="J24" s="60">
        <v>5209</v>
      </c>
      <c r="K24" s="60">
        <v>5094</v>
      </c>
      <c r="L24" s="60">
        <v>8408</v>
      </c>
      <c r="M24" s="60">
        <v>96935</v>
      </c>
      <c r="N24" s="60">
        <v>101000</v>
      </c>
      <c r="O24" s="60">
        <v>101800</v>
      </c>
      <c r="P24" s="60">
        <v>101432</v>
      </c>
      <c r="Q24" s="60">
        <v>97918</v>
      </c>
      <c r="R24" s="60">
        <v>94784</v>
      </c>
      <c r="S24" s="60">
        <v>94470</v>
      </c>
      <c r="T24" s="60" t="s">
        <v>434</v>
      </c>
      <c r="U24" s="60">
        <v>104884</v>
      </c>
      <c r="V24" s="60">
        <v>99239</v>
      </c>
      <c r="W24" s="60">
        <v>94136</v>
      </c>
      <c r="X24" s="60">
        <v>102663</v>
      </c>
      <c r="Y24" s="60">
        <v>96176</v>
      </c>
      <c r="Z24" s="60">
        <v>92889</v>
      </c>
      <c r="AA24" s="60">
        <v>89124</v>
      </c>
      <c r="AB24" s="60">
        <v>92000</v>
      </c>
      <c r="AC24" s="60">
        <v>93800</v>
      </c>
      <c r="AD24" s="60">
        <v>92254</v>
      </c>
      <c r="AE24" s="60">
        <v>89141</v>
      </c>
      <c r="AF24" s="60">
        <v>86852</v>
      </c>
      <c r="AG24" s="60">
        <v>86441</v>
      </c>
      <c r="AH24" s="60" t="s">
        <v>436</v>
      </c>
      <c r="AI24" s="61">
        <v>1.0928841637648801</v>
      </c>
      <c r="AJ24" s="61">
        <v>1.0913277759867361</v>
      </c>
      <c r="AK24" s="61">
        <v>1.0984619871888357</v>
      </c>
      <c r="AL24" s="61">
        <v>1.0994862011403299</v>
      </c>
      <c r="AM24" s="61">
        <v>1.0852878464818763</v>
      </c>
      <c r="AN24" s="61">
        <v>1.0978260869565217</v>
      </c>
      <c r="AO24" s="61">
        <v>1.0876419370764328</v>
      </c>
      <c r="AP24" s="61">
        <v>9.0516638137992655E-2</v>
      </c>
      <c r="AQ24" s="61">
        <v>5.2965396772583599E-2</v>
      </c>
      <c r="AR24" s="61">
        <v>5.0738825087908987E-2</v>
      </c>
      <c r="AS24" s="61">
        <v>0.10173578652162828</v>
      </c>
      <c r="AT24" s="61">
        <v>8.6730015417325848E-2</v>
      </c>
      <c r="AU24" s="61">
        <v>5.8359711681476682E-2</v>
      </c>
      <c r="AV24" s="61" t="e">
        <v>#VALUE!</v>
      </c>
      <c r="AX24" s="60">
        <v>86441</v>
      </c>
      <c r="AY24" s="60">
        <v>86852</v>
      </c>
      <c r="AZ24" s="60">
        <v>89141</v>
      </c>
      <c r="BA24" s="60">
        <v>92254</v>
      </c>
      <c r="BB24" s="60">
        <v>93800</v>
      </c>
      <c r="BC24" s="60">
        <v>92000</v>
      </c>
      <c r="BD24" s="60">
        <v>89124</v>
      </c>
      <c r="BE24" s="60">
        <v>92889</v>
      </c>
      <c r="BF24" s="60">
        <v>96176</v>
      </c>
      <c r="BG24" s="60">
        <v>102663</v>
      </c>
      <c r="BH24" s="60">
        <v>94136</v>
      </c>
      <c r="BI24" s="60">
        <v>99239</v>
      </c>
      <c r="BJ24" s="60">
        <v>104884</v>
      </c>
      <c r="BK24" s="60" t="s">
        <v>434</v>
      </c>
    </row>
    <row r="25" spans="1:63">
      <c r="A25" s="52" t="s">
        <v>468</v>
      </c>
      <c r="B25" s="52">
        <v>4059363</v>
      </c>
      <c r="C25" s="52" t="s">
        <v>432</v>
      </c>
      <c r="D25" s="52" t="s">
        <v>433</v>
      </c>
      <c r="E25" s="52" t="s">
        <v>292</v>
      </c>
      <c r="F25" s="60" t="s">
        <v>434</v>
      </c>
      <c r="G25" s="60">
        <v>2726</v>
      </c>
      <c r="H25" s="60">
        <v>3017</v>
      </c>
      <c r="I25" s="60">
        <v>2807</v>
      </c>
      <c r="J25" s="60">
        <v>2806</v>
      </c>
      <c r="K25" s="60">
        <v>3101</v>
      </c>
      <c r="L25" s="60">
        <v>3128</v>
      </c>
      <c r="M25" s="60">
        <v>27559</v>
      </c>
      <c r="N25" s="60">
        <v>26934</v>
      </c>
      <c r="O25" s="60">
        <v>26338</v>
      </c>
      <c r="P25" s="60">
        <v>27420</v>
      </c>
      <c r="Q25" s="60">
        <v>29174</v>
      </c>
      <c r="R25" s="60">
        <v>28468</v>
      </c>
      <c r="S25" s="60">
        <v>28900</v>
      </c>
      <c r="T25" s="60" t="s">
        <v>434</v>
      </c>
      <c r="U25" s="60">
        <v>24084</v>
      </c>
      <c r="V25" s="60">
        <v>23845</v>
      </c>
      <c r="W25" s="60">
        <v>23941</v>
      </c>
      <c r="X25" s="60">
        <v>26069</v>
      </c>
      <c r="Y25" s="60">
        <v>24770</v>
      </c>
      <c r="Z25" s="60">
        <v>24472</v>
      </c>
      <c r="AA25" s="60">
        <v>24198</v>
      </c>
      <c r="AB25" s="60">
        <v>23587</v>
      </c>
      <c r="AC25" s="60">
        <v>23335</v>
      </c>
      <c r="AD25" s="60">
        <v>24168</v>
      </c>
      <c r="AE25" s="60">
        <v>25799</v>
      </c>
      <c r="AF25" s="60">
        <v>25216</v>
      </c>
      <c r="AG25" s="60">
        <v>25332</v>
      </c>
      <c r="AH25" s="60" t="s">
        <v>436</v>
      </c>
      <c r="AI25" s="61">
        <v>1.140849518395705</v>
      </c>
      <c r="AJ25" s="61">
        <v>1.1289657360406091</v>
      </c>
      <c r="AK25" s="61">
        <v>1.1308190239931781</v>
      </c>
      <c r="AL25" s="61">
        <v>1.134558093346574</v>
      </c>
      <c r="AM25" s="61">
        <v>1.1286908077994429</v>
      </c>
      <c r="AN25" s="61">
        <v>1.1419001992623055</v>
      </c>
      <c r="AO25" s="61">
        <v>1.1388957765104555</v>
      </c>
      <c r="AP25" s="61">
        <v>0.12781954887218044</v>
      </c>
      <c r="AQ25" s="61">
        <v>0.12519176423092451</v>
      </c>
      <c r="AR25" s="61">
        <v>0.10763742376002149</v>
      </c>
      <c r="AS25" s="61">
        <v>0.11724656447099119</v>
      </c>
      <c r="AT25" s="61">
        <v>0.12652547703921158</v>
      </c>
      <c r="AU25" s="61">
        <v>0.11318717820959974</v>
      </c>
      <c r="AV25" s="61" t="e">
        <v>#VALUE!</v>
      </c>
      <c r="AX25" s="60">
        <v>25332</v>
      </c>
      <c r="AY25" s="60">
        <v>25216</v>
      </c>
      <c r="AZ25" s="60">
        <v>25799</v>
      </c>
      <c r="BA25" s="60">
        <v>24168</v>
      </c>
      <c r="BB25" s="60">
        <v>23335</v>
      </c>
      <c r="BC25" s="60">
        <v>23587</v>
      </c>
      <c r="BD25" s="60">
        <v>24198</v>
      </c>
      <c r="BE25" s="60">
        <v>24472</v>
      </c>
      <c r="BF25" s="60">
        <v>24770</v>
      </c>
      <c r="BG25" s="60">
        <v>26069</v>
      </c>
      <c r="BH25" s="60">
        <v>23941</v>
      </c>
      <c r="BI25" s="60">
        <v>23845</v>
      </c>
      <c r="BJ25" s="60">
        <v>24084</v>
      </c>
      <c r="BK25" s="60" t="s">
        <v>434</v>
      </c>
    </row>
    <row r="26" spans="1:63">
      <c r="A26" s="52" t="s">
        <v>41</v>
      </c>
      <c r="B26" s="52">
        <v>4059364</v>
      </c>
      <c r="C26" s="52" t="s">
        <v>432</v>
      </c>
      <c r="D26" s="52" t="s">
        <v>433</v>
      </c>
      <c r="E26" s="52" t="s">
        <v>292</v>
      </c>
      <c r="F26" s="60" t="s">
        <v>434</v>
      </c>
      <c r="G26" s="60">
        <v>14468</v>
      </c>
      <c r="H26" s="60">
        <v>15596</v>
      </c>
      <c r="I26" s="60">
        <v>11378</v>
      </c>
      <c r="J26" s="60">
        <v>15476</v>
      </c>
      <c r="K26" s="60">
        <v>15146</v>
      </c>
      <c r="L26" s="60">
        <v>13970</v>
      </c>
      <c r="M26" s="60">
        <v>526636</v>
      </c>
      <c r="N26" s="60">
        <v>505099</v>
      </c>
      <c r="O26" s="60">
        <v>483452</v>
      </c>
      <c r="P26" s="60">
        <v>471072</v>
      </c>
      <c r="Q26" s="60">
        <v>477200</v>
      </c>
      <c r="R26" s="60">
        <v>455303</v>
      </c>
      <c r="S26" s="60">
        <v>374975</v>
      </c>
      <c r="T26" s="60" t="s">
        <v>434</v>
      </c>
      <c r="U26" s="60">
        <v>461062</v>
      </c>
      <c r="V26" s="60">
        <v>477344</v>
      </c>
      <c r="W26" s="60">
        <v>451997</v>
      </c>
      <c r="X26" s="60">
        <v>471726</v>
      </c>
      <c r="Y26" s="60">
        <v>513719</v>
      </c>
      <c r="Z26" s="60">
        <v>501446</v>
      </c>
      <c r="AA26" s="60">
        <v>512677</v>
      </c>
      <c r="AB26" s="60">
        <v>488199</v>
      </c>
      <c r="AC26" s="60">
        <v>468498</v>
      </c>
      <c r="AD26" s="60">
        <v>454802</v>
      </c>
      <c r="AE26" s="60">
        <v>461209</v>
      </c>
      <c r="AF26" s="60">
        <v>441100</v>
      </c>
      <c r="AG26" s="60">
        <v>359127</v>
      </c>
      <c r="AH26" s="60" t="s">
        <v>436</v>
      </c>
      <c r="AI26" s="61">
        <v>1.0441292356185974</v>
      </c>
      <c r="AJ26" s="61">
        <v>1.0321990478349581</v>
      </c>
      <c r="AK26" s="61">
        <v>1.0346719166364924</v>
      </c>
      <c r="AL26" s="61">
        <v>1.0357738092620525</v>
      </c>
      <c r="AM26" s="61">
        <v>1.0319190263352245</v>
      </c>
      <c r="AN26" s="61">
        <v>1.0346170311696665</v>
      </c>
      <c r="AO26" s="61">
        <v>1.0272276696633553</v>
      </c>
      <c r="AP26" s="61">
        <v>2.7859430526916158E-2</v>
      </c>
      <c r="AQ26" s="61">
        <v>2.9483044232352706E-2</v>
      </c>
      <c r="AR26" s="61">
        <v>3.280718043949242E-2</v>
      </c>
      <c r="AS26" s="61">
        <v>2.5172733447345889E-2</v>
      </c>
      <c r="AT26" s="61">
        <v>3.2672454246832475E-2</v>
      </c>
      <c r="AU26" s="61">
        <v>3.1379727672200271E-2</v>
      </c>
      <c r="AV26" s="61" t="e">
        <v>#VALUE!</v>
      </c>
      <c r="AX26" s="60">
        <v>359127</v>
      </c>
      <c r="AY26" s="60">
        <v>441100</v>
      </c>
      <c r="AZ26" s="60">
        <v>461209</v>
      </c>
      <c r="BA26" s="60">
        <v>454802</v>
      </c>
      <c r="BB26" s="60">
        <v>468498</v>
      </c>
      <c r="BC26" s="60">
        <v>488199</v>
      </c>
      <c r="BD26" s="60">
        <v>512677</v>
      </c>
      <c r="BE26" s="60">
        <v>501446</v>
      </c>
      <c r="BF26" s="60">
        <v>513719</v>
      </c>
      <c r="BG26" s="60">
        <v>471726</v>
      </c>
      <c r="BH26" s="60">
        <v>451997</v>
      </c>
      <c r="BI26" s="60">
        <v>477344</v>
      </c>
      <c r="BJ26" s="60">
        <v>461062</v>
      </c>
      <c r="BK26" s="60" t="s">
        <v>434</v>
      </c>
    </row>
    <row r="27" spans="1:63">
      <c r="A27" s="52" t="s">
        <v>469</v>
      </c>
      <c r="B27" s="52">
        <v>4059365</v>
      </c>
      <c r="C27" s="52" t="s">
        <v>432</v>
      </c>
      <c r="D27" s="52" t="s">
        <v>433</v>
      </c>
      <c r="E27" s="52" t="s">
        <v>327</v>
      </c>
      <c r="F27" s="60" t="s">
        <v>434</v>
      </c>
      <c r="G27" s="60">
        <v>12195</v>
      </c>
      <c r="H27" s="60">
        <v>10115</v>
      </c>
      <c r="I27" s="60">
        <v>18347</v>
      </c>
      <c r="J27" s="60">
        <v>18476</v>
      </c>
      <c r="K27" s="60">
        <v>13287</v>
      </c>
      <c r="L27" s="60">
        <v>11002</v>
      </c>
      <c r="M27" s="60">
        <v>278221</v>
      </c>
      <c r="N27" s="60">
        <v>287498</v>
      </c>
      <c r="O27" s="60">
        <v>275962</v>
      </c>
      <c r="P27" s="60">
        <v>283580</v>
      </c>
      <c r="Q27" s="60">
        <v>268928</v>
      </c>
      <c r="R27" s="60">
        <v>255150</v>
      </c>
      <c r="S27" s="60">
        <v>263650</v>
      </c>
      <c r="T27" s="60" t="s">
        <v>434</v>
      </c>
      <c r="U27" s="60">
        <v>298338</v>
      </c>
      <c r="V27" s="60">
        <v>306425</v>
      </c>
      <c r="W27" s="60">
        <v>284520</v>
      </c>
      <c r="X27" s="60">
        <v>297558</v>
      </c>
      <c r="Y27" s="60">
        <v>290662</v>
      </c>
      <c r="Z27" s="60">
        <v>279988</v>
      </c>
      <c r="AA27" s="60">
        <v>259489</v>
      </c>
      <c r="AB27" s="60">
        <v>274072</v>
      </c>
      <c r="AC27" s="60">
        <v>261825</v>
      </c>
      <c r="AD27" s="60">
        <v>267795</v>
      </c>
      <c r="AE27" s="60">
        <v>255523</v>
      </c>
      <c r="AF27" s="60">
        <v>241258</v>
      </c>
      <c r="AG27" s="60">
        <v>249871</v>
      </c>
      <c r="AH27" s="60" t="s">
        <v>436</v>
      </c>
      <c r="AI27" s="61">
        <v>1.055144454538542</v>
      </c>
      <c r="AJ27" s="61">
        <v>1.0575815102504373</v>
      </c>
      <c r="AK27" s="61">
        <v>1.0524610309052413</v>
      </c>
      <c r="AL27" s="61">
        <v>1.0589443417539537</v>
      </c>
      <c r="AM27" s="61">
        <v>1.0539940800152774</v>
      </c>
      <c r="AN27" s="61">
        <v>1.0489871274701539</v>
      </c>
      <c r="AO27" s="61">
        <v>1.0721880310918768</v>
      </c>
      <c r="AP27" s="61">
        <v>3.9294541194622626E-2</v>
      </c>
      <c r="AQ27" s="61">
        <v>4.5712889885846791E-2</v>
      </c>
      <c r="AR27" s="61">
        <v>6.2092096330799373E-2</v>
      </c>
      <c r="AS27" s="61">
        <v>6.4484043300998176E-2</v>
      </c>
      <c r="AT27" s="61">
        <v>3.3009708737864081E-2</v>
      </c>
      <c r="AU27" s="61">
        <v>4.0876455563823584E-2</v>
      </c>
      <c r="AV27" s="61" t="e">
        <v>#VALUE!</v>
      </c>
      <c r="AX27" s="60">
        <v>249871</v>
      </c>
      <c r="AY27" s="60">
        <v>241258</v>
      </c>
      <c r="AZ27" s="60">
        <v>255523</v>
      </c>
      <c r="BA27" s="60">
        <v>267795</v>
      </c>
      <c r="BB27" s="60">
        <v>261825</v>
      </c>
      <c r="BC27" s="60">
        <v>274072</v>
      </c>
      <c r="BD27" s="60">
        <v>259489</v>
      </c>
      <c r="BE27" s="60">
        <v>279988</v>
      </c>
      <c r="BF27" s="60">
        <v>290662</v>
      </c>
      <c r="BG27" s="60">
        <v>297558</v>
      </c>
      <c r="BH27" s="60">
        <v>284520</v>
      </c>
      <c r="BI27" s="60">
        <v>306425</v>
      </c>
      <c r="BJ27" s="60">
        <v>298338</v>
      </c>
      <c r="BK27" s="60" t="s">
        <v>434</v>
      </c>
    </row>
    <row r="28" spans="1:63">
      <c r="A28" s="52" t="s">
        <v>470</v>
      </c>
      <c r="B28" s="52">
        <v>4059425</v>
      </c>
      <c r="C28" s="52" t="s">
        <v>432</v>
      </c>
      <c r="D28" s="52" t="s">
        <v>433</v>
      </c>
      <c r="E28" s="52" t="s">
        <v>292</v>
      </c>
      <c r="F28" s="60" t="s">
        <v>434</v>
      </c>
      <c r="G28" s="60">
        <v>29898</v>
      </c>
      <c r="H28" s="60">
        <v>33460</v>
      </c>
      <c r="I28" s="60">
        <v>20526</v>
      </c>
      <c r="J28" s="60">
        <v>29138</v>
      </c>
      <c r="K28" s="60">
        <v>32470</v>
      </c>
      <c r="L28" s="60">
        <v>28571</v>
      </c>
      <c r="M28" s="60">
        <v>410326</v>
      </c>
      <c r="N28" s="60">
        <v>393609</v>
      </c>
      <c r="O28" s="60">
        <v>384587</v>
      </c>
      <c r="P28" s="60">
        <v>376554</v>
      </c>
      <c r="Q28" s="60">
        <v>373781</v>
      </c>
      <c r="R28" s="60">
        <v>365633</v>
      </c>
      <c r="S28" s="60">
        <v>376705</v>
      </c>
      <c r="T28" s="60" t="s">
        <v>434</v>
      </c>
      <c r="U28" s="60">
        <v>392705</v>
      </c>
      <c r="V28" s="60">
        <v>390653</v>
      </c>
      <c r="W28" s="60">
        <v>383476</v>
      </c>
      <c r="X28" s="60">
        <v>394669</v>
      </c>
      <c r="Y28" s="60">
        <v>395499</v>
      </c>
      <c r="Z28" s="60">
        <v>388248</v>
      </c>
      <c r="AA28" s="60">
        <v>382306</v>
      </c>
      <c r="AB28" s="60">
        <v>364925</v>
      </c>
      <c r="AC28" s="60">
        <v>360195</v>
      </c>
      <c r="AD28" s="60" t="s">
        <v>434</v>
      </c>
      <c r="AE28" s="60" t="s">
        <v>434</v>
      </c>
      <c r="AF28" s="60" t="s">
        <v>434</v>
      </c>
      <c r="AG28" s="60" t="s">
        <v>434</v>
      </c>
      <c r="AH28" s="60" t="s">
        <v>436</v>
      </c>
      <c r="AI28" s="61" t="e">
        <v>#VALUE!</v>
      </c>
      <c r="AJ28" s="61" t="e">
        <v>#VALUE!</v>
      </c>
      <c r="AK28" s="61" t="e">
        <v>#VALUE!</v>
      </c>
      <c r="AL28" s="61" t="e">
        <v>#VALUE!</v>
      </c>
      <c r="AM28" s="61">
        <v>1.0677188744985355</v>
      </c>
      <c r="AN28" s="61">
        <v>1.078602452558745</v>
      </c>
      <c r="AO28" s="61">
        <v>1.0732920749347381</v>
      </c>
      <c r="AP28" s="61">
        <v>7.3589561311326782E-2</v>
      </c>
      <c r="AQ28" s="61">
        <v>8.2098816937590233E-2</v>
      </c>
      <c r="AR28" s="61">
        <v>7.3828955403135291E-2</v>
      </c>
      <c r="AS28" s="61">
        <v>5.3526165913903349E-2</v>
      </c>
      <c r="AT28" s="61">
        <v>8.5651460503311128E-2</v>
      </c>
      <c r="AU28" s="61">
        <v>7.6133484422148942E-2</v>
      </c>
      <c r="AV28" s="61" t="e">
        <v>#VALUE!</v>
      </c>
      <c r="AX28" s="60" t="s">
        <v>434</v>
      </c>
      <c r="AY28" s="60" t="s">
        <v>434</v>
      </c>
      <c r="AZ28" s="60" t="s">
        <v>434</v>
      </c>
      <c r="BA28" s="60" t="s">
        <v>434</v>
      </c>
      <c r="BB28" s="60">
        <v>360195</v>
      </c>
      <c r="BC28" s="60">
        <v>364925</v>
      </c>
      <c r="BD28" s="60">
        <v>382306</v>
      </c>
      <c r="BE28" s="60">
        <v>388248</v>
      </c>
      <c r="BF28" s="60">
        <v>395499</v>
      </c>
      <c r="BG28" s="60">
        <v>394669</v>
      </c>
      <c r="BH28" s="60">
        <v>383476</v>
      </c>
      <c r="BI28" s="60">
        <v>390653</v>
      </c>
      <c r="BJ28" s="60">
        <v>392705</v>
      </c>
      <c r="BK28" s="60" t="s">
        <v>434</v>
      </c>
    </row>
    <row r="29" spans="1:63">
      <c r="A29" s="52" t="s">
        <v>471</v>
      </c>
      <c r="B29" s="52">
        <v>4059437</v>
      </c>
      <c r="C29" s="52" t="s">
        <v>432</v>
      </c>
      <c r="D29" s="52" t="s">
        <v>433</v>
      </c>
      <c r="E29" s="52" t="s">
        <v>292</v>
      </c>
      <c r="F29" s="60" t="s">
        <v>434</v>
      </c>
      <c r="G29" s="60">
        <v>17168</v>
      </c>
      <c r="H29" s="60">
        <v>17279</v>
      </c>
      <c r="I29" s="60">
        <v>17153</v>
      </c>
      <c r="J29" s="60">
        <v>16900</v>
      </c>
      <c r="K29" s="60">
        <v>17627</v>
      </c>
      <c r="L29" s="60">
        <v>17066</v>
      </c>
      <c r="M29" s="60">
        <v>359624</v>
      </c>
      <c r="N29" s="60">
        <v>345204</v>
      </c>
      <c r="O29" s="60">
        <v>336558</v>
      </c>
      <c r="P29" s="60">
        <v>336000</v>
      </c>
      <c r="Q29" s="60">
        <v>339772</v>
      </c>
      <c r="R29" s="60">
        <v>334604</v>
      </c>
      <c r="S29" s="60">
        <v>335573</v>
      </c>
      <c r="T29" s="60" t="s">
        <v>434</v>
      </c>
      <c r="U29" s="60">
        <v>338679</v>
      </c>
      <c r="V29" s="60">
        <v>340074</v>
      </c>
      <c r="W29" s="60">
        <v>337569</v>
      </c>
      <c r="X29" s="60">
        <v>333813</v>
      </c>
      <c r="Y29" s="60">
        <v>347366</v>
      </c>
      <c r="Z29" s="60">
        <v>342629</v>
      </c>
      <c r="AA29" s="60">
        <v>339032</v>
      </c>
      <c r="AB29" s="60">
        <v>328364</v>
      </c>
      <c r="AC29" s="60">
        <v>324979</v>
      </c>
      <c r="AD29" s="60" t="s">
        <v>434</v>
      </c>
      <c r="AE29" s="60" t="s">
        <v>434</v>
      </c>
      <c r="AF29" s="60" t="s">
        <v>434</v>
      </c>
      <c r="AG29" s="60" t="s">
        <v>434</v>
      </c>
      <c r="AH29" s="60" t="s">
        <v>436</v>
      </c>
      <c r="AI29" s="61" t="e">
        <v>#VALUE!</v>
      </c>
      <c r="AJ29" s="61" t="e">
        <v>#VALUE!</v>
      </c>
      <c r="AK29" s="61" t="e">
        <v>#VALUE!</v>
      </c>
      <c r="AL29" s="61" t="e">
        <v>#VALUE!</v>
      </c>
      <c r="AM29" s="61">
        <v>1.0356299945534941</v>
      </c>
      <c r="AN29" s="61">
        <v>1.0512845500724806</v>
      </c>
      <c r="AO29" s="61">
        <v>1.0607376294863022</v>
      </c>
      <c r="AP29" s="61">
        <v>4.9808977056816556E-2</v>
      </c>
      <c r="AQ29" s="61">
        <v>5.0744747614907618E-2</v>
      </c>
      <c r="AR29" s="61">
        <v>5.0627147534697568E-2</v>
      </c>
      <c r="AS29" s="61">
        <v>5.0813315203706501E-2</v>
      </c>
      <c r="AT29" s="61">
        <v>5.0809529690596753E-2</v>
      </c>
      <c r="AU29" s="61">
        <v>5.0691067352862149E-2</v>
      </c>
      <c r="AV29" s="61" t="e">
        <v>#VALUE!</v>
      </c>
      <c r="AX29" s="60" t="s">
        <v>434</v>
      </c>
      <c r="AY29" s="60" t="s">
        <v>434</v>
      </c>
      <c r="AZ29" s="60" t="s">
        <v>434</v>
      </c>
      <c r="BA29" s="60" t="s">
        <v>434</v>
      </c>
      <c r="BB29" s="60">
        <v>324979</v>
      </c>
      <c r="BC29" s="60">
        <v>328364</v>
      </c>
      <c r="BD29" s="60">
        <v>339032</v>
      </c>
      <c r="BE29" s="60">
        <v>342629</v>
      </c>
      <c r="BF29" s="60">
        <v>347366</v>
      </c>
      <c r="BG29" s="60">
        <v>333813</v>
      </c>
      <c r="BH29" s="60">
        <v>337569</v>
      </c>
      <c r="BI29" s="60">
        <v>340074</v>
      </c>
      <c r="BJ29" s="60">
        <v>338679</v>
      </c>
      <c r="BK29" s="60" t="s">
        <v>434</v>
      </c>
    </row>
    <row r="30" spans="1:63">
      <c r="A30" s="52" t="s">
        <v>472</v>
      </c>
      <c r="B30" s="52">
        <v>4059467</v>
      </c>
      <c r="C30" s="52" t="s">
        <v>432</v>
      </c>
      <c r="D30" s="52" t="s">
        <v>433</v>
      </c>
      <c r="E30" s="52" t="s">
        <v>327</v>
      </c>
      <c r="F30" s="60" t="s">
        <v>434</v>
      </c>
      <c r="G30" s="60" t="s">
        <v>434</v>
      </c>
      <c r="H30" s="60">
        <v>255</v>
      </c>
      <c r="I30" s="60">
        <v>514</v>
      </c>
      <c r="J30" s="60">
        <v>175</v>
      </c>
      <c r="K30" s="60">
        <v>-224</v>
      </c>
      <c r="L30" s="60">
        <v>638</v>
      </c>
      <c r="M30" s="60">
        <v>18314</v>
      </c>
      <c r="N30" s="60">
        <v>18665</v>
      </c>
      <c r="O30" s="60">
        <v>19388</v>
      </c>
      <c r="P30" s="60" t="s">
        <v>434</v>
      </c>
      <c r="Q30" s="60" t="s">
        <v>434</v>
      </c>
      <c r="R30" s="60" t="s">
        <v>434</v>
      </c>
      <c r="S30" s="60" t="s">
        <v>434</v>
      </c>
      <c r="T30" s="60" t="s">
        <v>434</v>
      </c>
      <c r="U30" s="60">
        <v>16634</v>
      </c>
      <c r="V30" s="60">
        <v>17341</v>
      </c>
      <c r="W30" s="60">
        <v>16490</v>
      </c>
      <c r="X30" s="60">
        <v>18904</v>
      </c>
      <c r="Y30" s="60">
        <v>18257</v>
      </c>
      <c r="Z30" s="60">
        <v>17766</v>
      </c>
      <c r="AA30" s="60">
        <v>17543</v>
      </c>
      <c r="AB30" s="60">
        <v>18044</v>
      </c>
      <c r="AC30" s="60" t="s">
        <v>434</v>
      </c>
      <c r="AD30" s="60" t="s">
        <v>434</v>
      </c>
      <c r="AE30" s="60" t="s">
        <v>434</v>
      </c>
      <c r="AF30" s="60" t="s">
        <v>434</v>
      </c>
      <c r="AG30" s="60" t="s">
        <v>434</v>
      </c>
      <c r="AH30" s="60" t="s">
        <v>436</v>
      </c>
      <c r="AI30" s="61" t="e">
        <v>#VALUE!</v>
      </c>
      <c r="AJ30" s="61" t="e">
        <v>#VALUE!</v>
      </c>
      <c r="AK30" s="61" t="e">
        <v>#VALUE!</v>
      </c>
      <c r="AL30" s="61" t="e">
        <v>#VALUE!</v>
      </c>
      <c r="AM30" s="61" t="e">
        <v>#VALUE!</v>
      </c>
      <c r="AN30" s="61">
        <v>1.034415872312126</v>
      </c>
      <c r="AO30" s="61">
        <v>1.0439491535085219</v>
      </c>
      <c r="AP30" s="61">
        <v>3.5911291230440165E-2</v>
      </c>
      <c r="AQ30" s="61">
        <v>-1.2269266582680616E-2</v>
      </c>
      <c r="AR30" s="61">
        <v>9.2573000423190853E-3</v>
      </c>
      <c r="AS30" s="61">
        <v>3.1170406306852638E-2</v>
      </c>
      <c r="AT30" s="61">
        <v>1.4705034311746728E-2</v>
      </c>
      <c r="AU30" s="61" t="e">
        <v>#VALUE!</v>
      </c>
      <c r="AV30" s="61" t="e">
        <v>#VALUE!</v>
      </c>
      <c r="AX30" s="60" t="s">
        <v>434</v>
      </c>
      <c r="AY30" s="60" t="s">
        <v>434</v>
      </c>
      <c r="AZ30" s="60" t="s">
        <v>434</v>
      </c>
      <c r="BA30" s="60" t="s">
        <v>434</v>
      </c>
      <c r="BB30" s="60" t="s">
        <v>434</v>
      </c>
      <c r="BC30" s="60">
        <v>18044</v>
      </c>
      <c r="BD30" s="60">
        <v>17543</v>
      </c>
      <c r="BE30" s="60">
        <v>17766</v>
      </c>
      <c r="BF30" s="60">
        <v>18257</v>
      </c>
      <c r="BG30" s="60">
        <v>18904</v>
      </c>
      <c r="BH30" s="60">
        <v>16490</v>
      </c>
      <c r="BI30" s="60">
        <v>17341</v>
      </c>
      <c r="BJ30" s="60">
        <v>16634</v>
      </c>
      <c r="BK30" s="60" t="s">
        <v>434</v>
      </c>
    </row>
    <row r="31" spans="1:63">
      <c r="A31" s="52" t="s">
        <v>474</v>
      </c>
      <c r="B31" s="52">
        <v>4059594</v>
      </c>
      <c r="C31" s="52" t="s">
        <v>432</v>
      </c>
      <c r="D31" s="52" t="s">
        <v>433</v>
      </c>
      <c r="E31" s="52" t="s">
        <v>246</v>
      </c>
      <c r="F31" s="60" t="s">
        <v>434</v>
      </c>
      <c r="G31" s="60" t="s">
        <v>434</v>
      </c>
      <c r="H31" s="60">
        <v>212</v>
      </c>
      <c r="I31" s="60">
        <v>0</v>
      </c>
      <c r="J31" s="60">
        <v>74</v>
      </c>
      <c r="K31" s="60">
        <v>361</v>
      </c>
      <c r="L31" s="60">
        <v>328</v>
      </c>
      <c r="M31" s="60">
        <v>3032</v>
      </c>
      <c r="N31" s="60">
        <v>2377</v>
      </c>
      <c r="O31" s="60">
        <v>3115</v>
      </c>
      <c r="P31" s="60" t="s">
        <v>434</v>
      </c>
      <c r="Q31" s="60" t="s">
        <v>434</v>
      </c>
      <c r="R31" s="60" t="s">
        <v>434</v>
      </c>
      <c r="S31" s="60" t="s">
        <v>434</v>
      </c>
      <c r="T31" s="60" t="s">
        <v>434</v>
      </c>
      <c r="U31" s="60">
        <v>3002</v>
      </c>
      <c r="V31" s="60">
        <v>2672</v>
      </c>
      <c r="W31" s="60">
        <v>4679</v>
      </c>
      <c r="X31" s="60">
        <v>2499</v>
      </c>
      <c r="Y31" s="60">
        <v>2534</v>
      </c>
      <c r="Z31" s="60">
        <v>2450</v>
      </c>
      <c r="AA31" s="60">
        <v>2397</v>
      </c>
      <c r="AB31" s="60">
        <v>2119</v>
      </c>
      <c r="AC31" s="60" t="s">
        <v>434</v>
      </c>
      <c r="AD31" s="60" t="s">
        <v>434</v>
      </c>
      <c r="AE31" s="60" t="s">
        <v>434</v>
      </c>
      <c r="AF31" s="60" t="s">
        <v>434</v>
      </c>
      <c r="AG31" s="60" t="s">
        <v>434</v>
      </c>
      <c r="AH31" s="60" t="s">
        <v>436</v>
      </c>
      <c r="AI31" s="61" t="e">
        <v>#VALUE!</v>
      </c>
      <c r="AJ31" s="61" t="e">
        <v>#VALUE!</v>
      </c>
      <c r="AK31" s="61" t="e">
        <v>#VALUE!</v>
      </c>
      <c r="AL31" s="61" t="e">
        <v>#VALUE!</v>
      </c>
      <c r="AM31" s="61" t="e">
        <v>#VALUE!</v>
      </c>
      <c r="AN31" s="61">
        <v>1.1217555450684285</v>
      </c>
      <c r="AO31" s="61">
        <v>1.2649144764288693</v>
      </c>
      <c r="AP31" s="61">
        <v>0.13387755102040816</v>
      </c>
      <c r="AQ31" s="61">
        <v>0.14246250986582479</v>
      </c>
      <c r="AR31" s="61">
        <v>2.9611844737895156E-2</v>
      </c>
      <c r="AS31" s="61">
        <v>0</v>
      </c>
      <c r="AT31" s="61">
        <v>7.9341317365269462E-2</v>
      </c>
      <c r="AU31" s="61" t="e">
        <v>#VALUE!</v>
      </c>
      <c r="AV31" s="61" t="e">
        <v>#VALUE!</v>
      </c>
      <c r="AX31" s="60" t="s">
        <v>434</v>
      </c>
      <c r="AY31" s="60" t="s">
        <v>434</v>
      </c>
      <c r="AZ31" s="60" t="s">
        <v>434</v>
      </c>
      <c r="BA31" s="60" t="s">
        <v>434</v>
      </c>
      <c r="BB31" s="60" t="s">
        <v>434</v>
      </c>
      <c r="BC31" s="60">
        <v>2119</v>
      </c>
      <c r="BD31" s="60">
        <v>2397</v>
      </c>
      <c r="BE31" s="60">
        <v>2450</v>
      </c>
      <c r="BF31" s="60">
        <v>2534</v>
      </c>
      <c r="BG31" s="60">
        <v>2499</v>
      </c>
      <c r="BH31" s="60">
        <v>4679</v>
      </c>
      <c r="BI31" s="60">
        <v>2672</v>
      </c>
      <c r="BJ31" s="60">
        <v>3002</v>
      </c>
      <c r="BK31" s="60" t="s">
        <v>434</v>
      </c>
    </row>
    <row r="32" spans="1:63">
      <c r="A32" s="52" t="s">
        <v>477</v>
      </c>
      <c r="B32" s="52">
        <v>4059682</v>
      </c>
      <c r="C32" s="52" t="s">
        <v>432</v>
      </c>
      <c r="D32" s="52" t="s">
        <v>433</v>
      </c>
      <c r="E32" s="52" t="s">
        <v>292</v>
      </c>
      <c r="F32" s="60" t="s">
        <v>434</v>
      </c>
      <c r="G32" s="60">
        <v>11935</v>
      </c>
      <c r="H32" s="60">
        <v>13179</v>
      </c>
      <c r="I32" s="60">
        <v>9474</v>
      </c>
      <c r="J32" s="60">
        <v>12409</v>
      </c>
      <c r="K32" s="60">
        <v>12296</v>
      </c>
      <c r="L32" s="60">
        <v>12293</v>
      </c>
      <c r="M32" s="60">
        <v>163886</v>
      </c>
      <c r="N32" s="60">
        <v>160418</v>
      </c>
      <c r="O32" s="60">
        <v>155630</v>
      </c>
      <c r="P32" s="60">
        <v>153480</v>
      </c>
      <c r="Q32" s="60">
        <v>156609</v>
      </c>
      <c r="R32" s="60">
        <v>159400</v>
      </c>
      <c r="S32" s="60">
        <v>160224</v>
      </c>
      <c r="T32" s="60" t="s">
        <v>434</v>
      </c>
      <c r="U32" s="60">
        <v>146412</v>
      </c>
      <c r="V32" s="60">
        <v>148362</v>
      </c>
      <c r="W32" s="60">
        <v>145543</v>
      </c>
      <c r="X32" s="60">
        <v>149705</v>
      </c>
      <c r="Y32" s="60">
        <v>152672</v>
      </c>
      <c r="Z32" s="60">
        <v>150923</v>
      </c>
      <c r="AA32" s="60">
        <v>151597</v>
      </c>
      <c r="AB32" s="60">
        <v>148211</v>
      </c>
      <c r="AC32" s="60">
        <v>143367</v>
      </c>
      <c r="AD32" s="60">
        <v>141392</v>
      </c>
      <c r="AE32" s="60">
        <v>144244</v>
      </c>
      <c r="AF32" s="60">
        <v>148536</v>
      </c>
      <c r="AG32" s="60">
        <v>147583</v>
      </c>
      <c r="AH32" s="60" t="s">
        <v>436</v>
      </c>
      <c r="AI32" s="61">
        <v>1.0856534966764464</v>
      </c>
      <c r="AJ32" s="61">
        <v>1.0731405181235525</v>
      </c>
      <c r="AK32" s="61">
        <v>1.0857228030282022</v>
      </c>
      <c r="AL32" s="61">
        <v>1.0854928143034968</v>
      </c>
      <c r="AM32" s="61">
        <v>1.0855357230045966</v>
      </c>
      <c r="AN32" s="61">
        <v>1.0823623077909197</v>
      </c>
      <c r="AO32" s="61">
        <v>1.0810636094381816</v>
      </c>
      <c r="AP32" s="61">
        <v>8.1452131219231005E-2</v>
      </c>
      <c r="AQ32" s="61">
        <v>8.0538671138126183E-2</v>
      </c>
      <c r="AR32" s="61">
        <v>8.2889683043318521E-2</v>
      </c>
      <c r="AS32" s="61">
        <v>6.5094164611145852E-2</v>
      </c>
      <c r="AT32" s="61">
        <v>8.8830023860557286E-2</v>
      </c>
      <c r="AU32" s="61">
        <v>8.1516542359915858E-2</v>
      </c>
      <c r="AV32" s="61" t="e">
        <v>#VALUE!</v>
      </c>
      <c r="AX32" s="60">
        <v>147583</v>
      </c>
      <c r="AY32" s="60">
        <v>148536</v>
      </c>
      <c r="AZ32" s="60">
        <v>144244</v>
      </c>
      <c r="BA32" s="60">
        <v>141392</v>
      </c>
      <c r="BB32" s="60">
        <v>143367</v>
      </c>
      <c r="BC32" s="60">
        <v>148211</v>
      </c>
      <c r="BD32" s="60">
        <v>151597</v>
      </c>
      <c r="BE32" s="60">
        <v>150923</v>
      </c>
      <c r="BF32" s="60">
        <v>152672</v>
      </c>
      <c r="BG32" s="60">
        <v>149705</v>
      </c>
      <c r="BH32" s="60">
        <v>145543</v>
      </c>
      <c r="BI32" s="60">
        <v>148362</v>
      </c>
      <c r="BJ32" s="60">
        <v>146412</v>
      </c>
      <c r="BK32" s="60" t="s">
        <v>434</v>
      </c>
    </row>
    <row r="33" spans="1:63">
      <c r="A33" s="52" t="s">
        <v>478</v>
      </c>
      <c r="B33" s="52">
        <v>4059694</v>
      </c>
      <c r="C33" s="52" t="s">
        <v>432</v>
      </c>
      <c r="D33" s="52" t="s">
        <v>433</v>
      </c>
      <c r="E33" s="52" t="s">
        <v>292</v>
      </c>
      <c r="F33" s="60" t="s">
        <v>434</v>
      </c>
      <c r="G33" s="60" t="s">
        <v>434</v>
      </c>
      <c r="H33" s="60">
        <v>205</v>
      </c>
      <c r="I33" s="60">
        <v>695</v>
      </c>
      <c r="J33" s="60">
        <v>627</v>
      </c>
      <c r="K33" s="60">
        <v>876</v>
      </c>
      <c r="L33" s="60">
        <v>838</v>
      </c>
      <c r="M33" s="60">
        <v>21018</v>
      </c>
      <c r="N33" s="60">
        <v>20511</v>
      </c>
      <c r="O33" s="60">
        <v>20465</v>
      </c>
      <c r="P33" s="60" t="s">
        <v>434</v>
      </c>
      <c r="Q33" s="60" t="s">
        <v>434</v>
      </c>
      <c r="R33" s="60" t="s">
        <v>434</v>
      </c>
      <c r="S33" s="60" t="s">
        <v>434</v>
      </c>
      <c r="T33" s="60" t="s">
        <v>434</v>
      </c>
      <c r="U33" s="60">
        <v>15758</v>
      </c>
      <c r="V33" s="60">
        <v>16846</v>
      </c>
      <c r="W33" s="60">
        <v>14830</v>
      </c>
      <c r="X33" s="60">
        <v>16885</v>
      </c>
      <c r="Y33" s="60">
        <v>19992</v>
      </c>
      <c r="Z33" s="60">
        <v>20534</v>
      </c>
      <c r="AA33" s="60">
        <v>20250</v>
      </c>
      <c r="AB33" s="60">
        <v>20469</v>
      </c>
      <c r="AC33" s="60" t="s">
        <v>434</v>
      </c>
      <c r="AD33" s="60" t="s">
        <v>434</v>
      </c>
      <c r="AE33" s="60" t="s">
        <v>434</v>
      </c>
      <c r="AF33" s="60" t="s">
        <v>434</v>
      </c>
      <c r="AG33" s="60" t="s">
        <v>434</v>
      </c>
      <c r="AH33" s="60" t="s">
        <v>436</v>
      </c>
      <c r="AI33" s="61" t="e">
        <v>#VALUE!</v>
      </c>
      <c r="AJ33" s="61" t="e">
        <v>#VALUE!</v>
      </c>
      <c r="AK33" s="61" t="e">
        <v>#VALUE!</v>
      </c>
      <c r="AL33" s="61" t="e">
        <v>#VALUE!</v>
      </c>
      <c r="AM33" s="61" t="e">
        <v>#VALUE!</v>
      </c>
      <c r="AN33" s="61">
        <v>1.0020518833357761</v>
      </c>
      <c r="AO33" s="61">
        <v>1.0379259259259259</v>
      </c>
      <c r="AP33" s="61">
        <v>4.0810363299892863E-2</v>
      </c>
      <c r="AQ33" s="61">
        <v>4.3817527010804325E-2</v>
      </c>
      <c r="AR33" s="61">
        <v>3.713355048859935E-2</v>
      </c>
      <c r="AS33" s="61">
        <v>4.6864463924477413E-2</v>
      </c>
      <c r="AT33" s="61">
        <v>1.2169060904665796E-2</v>
      </c>
      <c r="AU33" s="61" t="e">
        <v>#VALUE!</v>
      </c>
      <c r="AV33" s="61" t="e">
        <v>#VALUE!</v>
      </c>
      <c r="AX33" s="60" t="s">
        <v>434</v>
      </c>
      <c r="AY33" s="60" t="s">
        <v>434</v>
      </c>
      <c r="AZ33" s="60" t="s">
        <v>434</v>
      </c>
      <c r="BA33" s="60" t="s">
        <v>434</v>
      </c>
      <c r="BB33" s="60" t="s">
        <v>434</v>
      </c>
      <c r="BC33" s="60">
        <v>20469</v>
      </c>
      <c r="BD33" s="60">
        <v>20250</v>
      </c>
      <c r="BE33" s="60">
        <v>20534</v>
      </c>
      <c r="BF33" s="60">
        <v>19992</v>
      </c>
      <c r="BG33" s="60">
        <v>16885</v>
      </c>
      <c r="BH33" s="60">
        <v>14830</v>
      </c>
      <c r="BI33" s="60">
        <v>16846</v>
      </c>
      <c r="BJ33" s="60">
        <v>15758</v>
      </c>
      <c r="BK33" s="60" t="s">
        <v>434</v>
      </c>
    </row>
    <row r="34" spans="1:63">
      <c r="A34" s="52" t="s">
        <v>257</v>
      </c>
      <c r="B34" s="52">
        <v>4059742</v>
      </c>
      <c r="C34" s="52" t="s">
        <v>432</v>
      </c>
      <c r="D34" s="52" t="s">
        <v>433</v>
      </c>
      <c r="E34" s="52" t="s">
        <v>246</v>
      </c>
      <c r="F34" s="60" t="s">
        <v>434</v>
      </c>
      <c r="G34" s="60" t="s">
        <v>434</v>
      </c>
      <c r="H34" s="60">
        <v>0</v>
      </c>
      <c r="I34" s="60">
        <v>0</v>
      </c>
      <c r="J34" s="60">
        <v>0</v>
      </c>
      <c r="K34" s="60">
        <v>2026</v>
      </c>
      <c r="L34" s="60">
        <v>1845</v>
      </c>
      <c r="M34" s="60">
        <v>20001</v>
      </c>
      <c r="N34" s="60">
        <v>20500</v>
      </c>
      <c r="O34" s="60">
        <v>22000</v>
      </c>
      <c r="P34" s="60" t="s">
        <v>434</v>
      </c>
      <c r="Q34" s="60" t="s">
        <v>434</v>
      </c>
      <c r="R34" s="60" t="s">
        <v>434</v>
      </c>
      <c r="S34" s="60" t="s">
        <v>434</v>
      </c>
      <c r="T34" s="60" t="s">
        <v>434</v>
      </c>
      <c r="U34" s="60">
        <v>23000</v>
      </c>
      <c r="V34" s="60">
        <v>21000</v>
      </c>
      <c r="W34" s="60">
        <v>20000</v>
      </c>
      <c r="X34" s="60">
        <v>20000</v>
      </c>
      <c r="Y34" s="60">
        <v>21122</v>
      </c>
      <c r="Z34" s="60">
        <v>19900</v>
      </c>
      <c r="AA34" s="60">
        <v>20000</v>
      </c>
      <c r="AB34" s="60">
        <v>18777</v>
      </c>
      <c r="AC34" s="60" t="s">
        <v>434</v>
      </c>
      <c r="AD34" s="60" t="s">
        <v>434</v>
      </c>
      <c r="AE34" s="60" t="s">
        <v>434</v>
      </c>
      <c r="AF34" s="60" t="s">
        <v>434</v>
      </c>
      <c r="AG34" s="60" t="s">
        <v>434</v>
      </c>
      <c r="AH34" s="60" t="s">
        <v>436</v>
      </c>
      <c r="AI34" s="61" t="e">
        <v>#VALUE!</v>
      </c>
      <c r="AJ34" s="61" t="e">
        <v>#VALUE!</v>
      </c>
      <c r="AK34" s="61" t="e">
        <v>#VALUE!</v>
      </c>
      <c r="AL34" s="61" t="e">
        <v>#VALUE!</v>
      </c>
      <c r="AM34" s="61" t="e">
        <v>#VALUE!</v>
      </c>
      <c r="AN34" s="61">
        <v>1.0917611972093519</v>
      </c>
      <c r="AO34" s="61">
        <v>1.0000500000000001</v>
      </c>
      <c r="AP34" s="61">
        <v>9.2713567839195973E-2</v>
      </c>
      <c r="AQ34" s="61">
        <v>9.5918947069406305E-2</v>
      </c>
      <c r="AR34" s="61">
        <v>0</v>
      </c>
      <c r="AS34" s="61">
        <v>0</v>
      </c>
      <c r="AT34" s="61">
        <v>0</v>
      </c>
      <c r="AU34" s="61" t="e">
        <v>#VALUE!</v>
      </c>
      <c r="AV34" s="61" t="e">
        <v>#VALUE!</v>
      </c>
      <c r="AX34" s="60" t="s">
        <v>434</v>
      </c>
      <c r="AY34" s="60" t="s">
        <v>434</v>
      </c>
      <c r="AZ34" s="60" t="s">
        <v>434</v>
      </c>
      <c r="BA34" s="60" t="s">
        <v>434</v>
      </c>
      <c r="BB34" s="60" t="s">
        <v>434</v>
      </c>
      <c r="BC34" s="60">
        <v>18777</v>
      </c>
      <c r="BD34" s="60">
        <v>20000</v>
      </c>
      <c r="BE34" s="60">
        <v>19900</v>
      </c>
      <c r="BF34" s="60">
        <v>21122</v>
      </c>
      <c r="BG34" s="60">
        <v>20000</v>
      </c>
      <c r="BH34" s="60">
        <v>20000</v>
      </c>
      <c r="BI34" s="60">
        <v>21000</v>
      </c>
      <c r="BJ34" s="60">
        <v>23000</v>
      </c>
      <c r="BK34" s="60" t="s">
        <v>434</v>
      </c>
    </row>
    <row r="35" spans="1:63">
      <c r="A35" s="52" t="s">
        <v>479</v>
      </c>
      <c r="B35" s="52">
        <v>4059768</v>
      </c>
      <c r="C35" s="52" t="s">
        <v>432</v>
      </c>
      <c r="D35" s="52" t="s">
        <v>433</v>
      </c>
      <c r="E35" s="52" t="s">
        <v>327</v>
      </c>
      <c r="F35" s="60" t="s">
        <v>434</v>
      </c>
      <c r="G35" s="60" t="s">
        <v>434</v>
      </c>
      <c r="H35" s="60">
        <v>1273</v>
      </c>
      <c r="I35" s="60">
        <v>1260</v>
      </c>
      <c r="J35" s="60">
        <v>1925</v>
      </c>
      <c r="K35" s="60">
        <v>2611</v>
      </c>
      <c r="L35" s="60">
        <v>2679</v>
      </c>
      <c r="M35" s="60">
        <v>27805</v>
      </c>
      <c r="N35" s="60">
        <v>26063</v>
      </c>
      <c r="O35" s="60">
        <v>24758</v>
      </c>
      <c r="P35" s="60" t="s">
        <v>434</v>
      </c>
      <c r="Q35" s="60" t="s">
        <v>434</v>
      </c>
      <c r="R35" s="60" t="s">
        <v>434</v>
      </c>
      <c r="S35" s="60" t="s">
        <v>434</v>
      </c>
      <c r="T35" s="60" t="s">
        <v>434</v>
      </c>
      <c r="U35" s="60">
        <v>27745</v>
      </c>
      <c r="V35" s="60">
        <v>29507</v>
      </c>
      <c r="W35" s="60">
        <v>27138</v>
      </c>
      <c r="X35" s="60">
        <v>27271</v>
      </c>
      <c r="Y35" s="60">
        <v>25754</v>
      </c>
      <c r="Z35" s="60">
        <v>26475</v>
      </c>
      <c r="AA35" s="60">
        <v>25659</v>
      </c>
      <c r="AB35" s="60">
        <v>24292</v>
      </c>
      <c r="AC35" s="60" t="s">
        <v>434</v>
      </c>
      <c r="AD35" s="60" t="s">
        <v>434</v>
      </c>
      <c r="AE35" s="60" t="s">
        <v>434</v>
      </c>
      <c r="AF35" s="60" t="s">
        <v>434</v>
      </c>
      <c r="AG35" s="60" t="s">
        <v>434</v>
      </c>
      <c r="AH35" s="60" t="s">
        <v>436</v>
      </c>
      <c r="AI35" s="61" t="e">
        <v>#VALUE!</v>
      </c>
      <c r="AJ35" s="61" t="e">
        <v>#VALUE!</v>
      </c>
      <c r="AK35" s="61" t="e">
        <v>#VALUE!</v>
      </c>
      <c r="AL35" s="61" t="e">
        <v>#VALUE!</v>
      </c>
      <c r="AM35" s="61" t="e">
        <v>#VALUE!</v>
      </c>
      <c r="AN35" s="61">
        <v>1.0729046599703607</v>
      </c>
      <c r="AO35" s="61">
        <v>1.0836353716045053</v>
      </c>
      <c r="AP35" s="61">
        <v>0.10118980169971671</v>
      </c>
      <c r="AQ35" s="61">
        <v>0.10138230954414848</v>
      </c>
      <c r="AR35" s="61">
        <v>7.058780389424664E-2</v>
      </c>
      <c r="AS35" s="61">
        <v>4.6429361043555162E-2</v>
      </c>
      <c r="AT35" s="61">
        <v>4.3142305215711524E-2</v>
      </c>
      <c r="AU35" s="61" t="e">
        <v>#VALUE!</v>
      </c>
      <c r="AV35" s="61" t="e">
        <v>#VALUE!</v>
      </c>
      <c r="AX35" s="60" t="s">
        <v>434</v>
      </c>
      <c r="AY35" s="60" t="s">
        <v>434</v>
      </c>
      <c r="AZ35" s="60" t="s">
        <v>434</v>
      </c>
      <c r="BA35" s="60" t="s">
        <v>434</v>
      </c>
      <c r="BB35" s="60" t="s">
        <v>434</v>
      </c>
      <c r="BC35" s="60">
        <v>24292</v>
      </c>
      <c r="BD35" s="60">
        <v>25659</v>
      </c>
      <c r="BE35" s="60">
        <v>26475</v>
      </c>
      <c r="BF35" s="60">
        <v>25754</v>
      </c>
      <c r="BG35" s="60">
        <v>27271</v>
      </c>
      <c r="BH35" s="60">
        <v>27138</v>
      </c>
      <c r="BI35" s="60">
        <v>29507</v>
      </c>
      <c r="BJ35" s="60">
        <v>27745</v>
      </c>
      <c r="BK35" s="60" t="s">
        <v>434</v>
      </c>
    </row>
    <row r="36" spans="1:63">
      <c r="A36" s="52" t="s">
        <v>480</v>
      </c>
      <c r="B36" s="52">
        <v>4059838</v>
      </c>
      <c r="C36" s="52" t="s">
        <v>432</v>
      </c>
      <c r="D36" s="52" t="s">
        <v>433</v>
      </c>
      <c r="E36" s="52" t="s">
        <v>327</v>
      </c>
      <c r="F36" s="60" t="s">
        <v>434</v>
      </c>
      <c r="G36" s="60">
        <v>6417</v>
      </c>
      <c r="H36" s="60">
        <v>9612</v>
      </c>
      <c r="I36" s="60">
        <v>7304</v>
      </c>
      <c r="J36" s="60">
        <v>15135</v>
      </c>
      <c r="K36" s="60">
        <v>11795</v>
      </c>
      <c r="L36" s="60">
        <v>6918</v>
      </c>
      <c r="M36" s="60">
        <v>201944</v>
      </c>
      <c r="N36" s="60">
        <v>191864</v>
      </c>
      <c r="O36" s="60">
        <v>192129</v>
      </c>
      <c r="P36" s="60">
        <v>189577</v>
      </c>
      <c r="Q36" s="60">
        <v>186898</v>
      </c>
      <c r="R36" s="60">
        <v>185391</v>
      </c>
      <c r="S36" s="60">
        <v>197552</v>
      </c>
      <c r="T36" s="60" t="s">
        <v>434</v>
      </c>
      <c r="U36" s="60">
        <v>202148</v>
      </c>
      <c r="V36" s="60">
        <v>196030</v>
      </c>
      <c r="W36" s="60">
        <v>194315</v>
      </c>
      <c r="X36" s="60">
        <v>216505</v>
      </c>
      <c r="Y36" s="60">
        <v>200468</v>
      </c>
      <c r="Z36" s="60">
        <v>200255</v>
      </c>
      <c r="AA36" s="60">
        <v>199332</v>
      </c>
      <c r="AB36" s="60">
        <v>189945</v>
      </c>
      <c r="AC36" s="60">
        <v>179769</v>
      </c>
      <c r="AD36" s="60">
        <v>183899</v>
      </c>
      <c r="AE36" s="60">
        <v>174454</v>
      </c>
      <c r="AF36" s="60">
        <v>181849</v>
      </c>
      <c r="AG36" s="60">
        <v>182761</v>
      </c>
      <c r="AH36" s="60" t="s">
        <v>436</v>
      </c>
      <c r="AI36" s="61">
        <v>1.0809308331646248</v>
      </c>
      <c r="AJ36" s="61">
        <v>1.0194776985300991</v>
      </c>
      <c r="AK36" s="61">
        <v>1.0713311245371273</v>
      </c>
      <c r="AL36" s="61">
        <v>1.0308756436957243</v>
      </c>
      <c r="AM36" s="61">
        <v>1.0687549021243929</v>
      </c>
      <c r="AN36" s="61">
        <v>1.0101029245307853</v>
      </c>
      <c r="AO36" s="61">
        <v>1.0131037665803784</v>
      </c>
      <c r="AP36" s="61">
        <v>3.4545953908766323E-2</v>
      </c>
      <c r="AQ36" s="61">
        <v>5.8837320669633056E-2</v>
      </c>
      <c r="AR36" s="61">
        <v>6.9906006789681535E-2</v>
      </c>
      <c r="AS36" s="61">
        <v>3.7588451740730257E-2</v>
      </c>
      <c r="AT36" s="61">
        <v>4.9033311227873286E-2</v>
      </c>
      <c r="AU36" s="61">
        <v>3.1744068702139028E-2</v>
      </c>
      <c r="AV36" s="61" t="e">
        <v>#VALUE!</v>
      </c>
      <c r="AX36" s="60">
        <v>182761</v>
      </c>
      <c r="AY36" s="60">
        <v>181849</v>
      </c>
      <c r="AZ36" s="60">
        <v>174454</v>
      </c>
      <c r="BA36" s="60">
        <v>183899</v>
      </c>
      <c r="BB36" s="60">
        <v>179769</v>
      </c>
      <c r="BC36" s="60">
        <v>189945</v>
      </c>
      <c r="BD36" s="60">
        <v>199332</v>
      </c>
      <c r="BE36" s="60">
        <v>200255</v>
      </c>
      <c r="BF36" s="60">
        <v>200468</v>
      </c>
      <c r="BG36" s="60">
        <v>216505</v>
      </c>
      <c r="BH36" s="60">
        <v>194315</v>
      </c>
      <c r="BI36" s="60">
        <v>196030</v>
      </c>
      <c r="BJ36" s="60">
        <v>202148</v>
      </c>
      <c r="BK36" s="60" t="s">
        <v>434</v>
      </c>
    </row>
    <row r="37" spans="1:63">
      <c r="A37" s="52" t="s">
        <v>341</v>
      </c>
      <c r="B37" s="52">
        <v>4059844</v>
      </c>
      <c r="C37" s="52" t="s">
        <v>432</v>
      </c>
      <c r="D37" s="52" t="s">
        <v>433</v>
      </c>
      <c r="E37" s="52" t="s">
        <v>327</v>
      </c>
      <c r="F37" s="60" t="s">
        <v>434</v>
      </c>
      <c r="G37" s="60">
        <v>10181</v>
      </c>
      <c r="H37" s="60">
        <v>4200</v>
      </c>
      <c r="I37" s="60">
        <v>7602</v>
      </c>
      <c r="J37" s="60">
        <v>11665</v>
      </c>
      <c r="K37" s="60">
        <v>14500</v>
      </c>
      <c r="L37" s="60">
        <v>11109</v>
      </c>
      <c r="M37" s="60">
        <v>270266</v>
      </c>
      <c r="N37" s="60">
        <v>266959</v>
      </c>
      <c r="O37" s="60">
        <v>261188</v>
      </c>
      <c r="P37" s="60" t="s">
        <v>434</v>
      </c>
      <c r="Q37" s="60" t="s">
        <v>434</v>
      </c>
      <c r="R37" s="60" t="s">
        <v>434</v>
      </c>
      <c r="S37" s="60" t="s">
        <v>434</v>
      </c>
      <c r="T37" s="60" t="s">
        <v>434</v>
      </c>
      <c r="U37" s="60">
        <v>260571</v>
      </c>
      <c r="V37" s="60">
        <v>275352</v>
      </c>
      <c r="W37" s="60">
        <v>259028</v>
      </c>
      <c r="X37" s="60">
        <v>269749</v>
      </c>
      <c r="Y37" s="60">
        <v>268970</v>
      </c>
      <c r="Z37" s="60">
        <v>263213</v>
      </c>
      <c r="AA37" s="60">
        <v>258432</v>
      </c>
      <c r="AB37" s="60">
        <v>252664</v>
      </c>
      <c r="AC37" s="60" t="s">
        <v>434</v>
      </c>
      <c r="AD37" s="60" t="s">
        <v>434</v>
      </c>
      <c r="AE37" s="60" t="s">
        <v>434</v>
      </c>
      <c r="AF37" s="60" t="s">
        <v>434</v>
      </c>
      <c r="AG37" s="60" t="s">
        <v>434</v>
      </c>
      <c r="AH37" s="60" t="s">
        <v>436</v>
      </c>
      <c r="AI37" s="61" t="e">
        <v>#VALUE!</v>
      </c>
      <c r="AJ37" s="61" t="e">
        <v>#VALUE!</v>
      </c>
      <c r="AK37" s="61" t="e">
        <v>#VALUE!</v>
      </c>
      <c r="AL37" s="61" t="e">
        <v>#VALUE!</v>
      </c>
      <c r="AM37" s="61" t="e">
        <v>#VALUE!</v>
      </c>
      <c r="AN37" s="61">
        <v>1.0565771142703353</v>
      </c>
      <c r="AO37" s="61">
        <v>1.0457915428429916</v>
      </c>
      <c r="AP37" s="61">
        <v>4.2205362197155913E-2</v>
      </c>
      <c r="AQ37" s="61">
        <v>5.3909357920957725E-2</v>
      </c>
      <c r="AR37" s="61">
        <v>4.3243904518645113E-2</v>
      </c>
      <c r="AS37" s="61">
        <v>2.9348178575289159E-2</v>
      </c>
      <c r="AT37" s="61">
        <v>1.525320317266626E-2</v>
      </c>
      <c r="AU37" s="61">
        <v>3.9071884438406423E-2</v>
      </c>
      <c r="AV37" s="61" t="e">
        <v>#VALUE!</v>
      </c>
      <c r="AX37" s="60" t="s">
        <v>434</v>
      </c>
      <c r="AY37" s="60" t="s">
        <v>434</v>
      </c>
      <c r="AZ37" s="60" t="s">
        <v>434</v>
      </c>
      <c r="BA37" s="60" t="s">
        <v>434</v>
      </c>
      <c r="BB37" s="60" t="s">
        <v>434</v>
      </c>
      <c r="BC37" s="60">
        <v>252664</v>
      </c>
      <c r="BD37" s="60">
        <v>258432</v>
      </c>
      <c r="BE37" s="60">
        <v>263213</v>
      </c>
      <c r="BF37" s="60">
        <v>268970</v>
      </c>
      <c r="BG37" s="60">
        <v>269749</v>
      </c>
      <c r="BH37" s="60">
        <v>259028</v>
      </c>
      <c r="BI37" s="60">
        <v>275352</v>
      </c>
      <c r="BJ37" s="60">
        <v>260571</v>
      </c>
      <c r="BK37" s="60" t="s">
        <v>434</v>
      </c>
    </row>
    <row r="38" spans="1:63">
      <c r="A38" s="52" t="s">
        <v>481</v>
      </c>
      <c r="B38" s="52">
        <v>4059851</v>
      </c>
      <c r="C38" s="52" t="s">
        <v>432</v>
      </c>
      <c r="D38" s="52" t="s">
        <v>433</v>
      </c>
      <c r="E38" s="52" t="s">
        <v>292</v>
      </c>
      <c r="F38" s="60" t="s">
        <v>434</v>
      </c>
      <c r="G38" s="60">
        <v>20429</v>
      </c>
      <c r="H38" s="60">
        <v>22486</v>
      </c>
      <c r="I38" s="60">
        <v>25163</v>
      </c>
      <c r="J38" s="60">
        <v>26085</v>
      </c>
      <c r="K38" s="60">
        <v>27033</v>
      </c>
      <c r="L38" s="60">
        <v>30361</v>
      </c>
      <c r="M38" s="60">
        <v>480516</v>
      </c>
      <c r="N38" s="60">
        <v>468491</v>
      </c>
      <c r="O38" s="60">
        <v>446670</v>
      </c>
      <c r="P38" s="60">
        <v>440310</v>
      </c>
      <c r="Q38" s="60">
        <v>434715</v>
      </c>
      <c r="R38" s="60">
        <v>460467</v>
      </c>
      <c r="S38" s="60">
        <v>460467</v>
      </c>
      <c r="T38" s="60" t="s">
        <v>434</v>
      </c>
      <c r="U38" s="60">
        <v>571604</v>
      </c>
      <c r="V38" s="60">
        <v>754422</v>
      </c>
      <c r="W38" s="60">
        <v>741965</v>
      </c>
      <c r="X38" s="60">
        <v>744379</v>
      </c>
      <c r="Y38" s="60">
        <v>443244</v>
      </c>
      <c r="Z38" s="60">
        <v>450853</v>
      </c>
      <c r="AA38" s="60">
        <v>455482</v>
      </c>
      <c r="AB38" s="60">
        <v>784690</v>
      </c>
      <c r="AC38" s="60">
        <v>415859</v>
      </c>
      <c r="AD38" s="60">
        <v>420017</v>
      </c>
      <c r="AE38" s="60">
        <v>411286</v>
      </c>
      <c r="AF38" s="60">
        <v>431307</v>
      </c>
      <c r="AG38" s="60">
        <v>431307</v>
      </c>
      <c r="AH38" s="60" t="s">
        <v>436</v>
      </c>
      <c r="AI38" s="61">
        <v>1.0676084552302652</v>
      </c>
      <c r="AJ38" s="61">
        <v>1.0676084552302652</v>
      </c>
      <c r="AK38" s="61">
        <v>1.0569652261443374</v>
      </c>
      <c r="AL38" s="61">
        <v>1.0483147110712185</v>
      </c>
      <c r="AM38" s="61">
        <v>1.0740900160871834</v>
      </c>
      <c r="AN38" s="61">
        <v>0.59703959525417682</v>
      </c>
      <c r="AO38" s="61">
        <v>1.0549615572075297</v>
      </c>
      <c r="AP38" s="61">
        <v>6.7341239827615654E-2</v>
      </c>
      <c r="AQ38" s="61">
        <v>6.0988981238324712E-2</v>
      </c>
      <c r="AR38" s="61">
        <v>3.504263285235075E-2</v>
      </c>
      <c r="AS38" s="61">
        <v>3.3913998638749804E-2</v>
      </c>
      <c r="AT38" s="61">
        <v>2.9805599518571833E-2</v>
      </c>
      <c r="AU38" s="61">
        <v>3.5739777888188329E-2</v>
      </c>
      <c r="AV38" s="61" t="e">
        <v>#VALUE!</v>
      </c>
      <c r="AX38" s="60">
        <v>431307</v>
      </c>
      <c r="AY38" s="60">
        <v>431307</v>
      </c>
      <c r="AZ38" s="60">
        <v>411286</v>
      </c>
      <c r="BA38" s="60">
        <v>420017</v>
      </c>
      <c r="BB38" s="60">
        <v>415859</v>
      </c>
      <c r="BC38" s="60">
        <v>784690</v>
      </c>
      <c r="BD38" s="60">
        <v>455482</v>
      </c>
      <c r="BE38" s="60">
        <v>450853</v>
      </c>
      <c r="BF38" s="60">
        <v>443244</v>
      </c>
      <c r="BG38" s="60">
        <v>744379</v>
      </c>
      <c r="BH38" s="60">
        <v>741965</v>
      </c>
      <c r="BI38" s="60">
        <v>754422</v>
      </c>
      <c r="BJ38" s="60">
        <v>571604</v>
      </c>
      <c r="BK38" s="60" t="s">
        <v>434</v>
      </c>
    </row>
    <row r="39" spans="1:63">
      <c r="A39" s="52" t="s">
        <v>314</v>
      </c>
      <c r="B39" s="52">
        <v>4059938</v>
      </c>
      <c r="C39" s="52" t="s">
        <v>432</v>
      </c>
      <c r="D39" s="52" t="s">
        <v>433</v>
      </c>
      <c r="E39" s="52" t="s">
        <v>292</v>
      </c>
      <c r="F39" s="60" t="s">
        <v>434</v>
      </c>
      <c r="G39" s="60">
        <v>93014</v>
      </c>
      <c r="H39" s="60">
        <v>0</v>
      </c>
      <c r="I39" s="60">
        <v>0</v>
      </c>
      <c r="J39" s="60">
        <v>86544</v>
      </c>
      <c r="K39" s="60">
        <v>87180</v>
      </c>
      <c r="L39" s="60">
        <v>55204</v>
      </c>
      <c r="M39" s="60">
        <v>4088767</v>
      </c>
      <c r="N39" s="60">
        <v>3381152</v>
      </c>
      <c r="O39" s="60">
        <v>5088465</v>
      </c>
      <c r="P39" s="60">
        <v>4974330</v>
      </c>
      <c r="Q39" s="60">
        <v>4493668</v>
      </c>
      <c r="R39" s="60">
        <v>4019319</v>
      </c>
      <c r="S39" s="60">
        <v>3699328</v>
      </c>
      <c r="T39" s="60" t="s">
        <v>434</v>
      </c>
      <c r="U39" s="60">
        <v>2364611</v>
      </c>
      <c r="V39" s="60">
        <v>2410101</v>
      </c>
      <c r="W39" s="60">
        <v>2399801</v>
      </c>
      <c r="X39" s="60">
        <v>2406878</v>
      </c>
      <c r="Y39" s="60">
        <v>2625659</v>
      </c>
      <c r="Z39" s="60">
        <v>2728684</v>
      </c>
      <c r="AA39" s="60">
        <v>2689923</v>
      </c>
      <c r="AB39" s="60">
        <v>2663174</v>
      </c>
      <c r="AC39" s="60">
        <v>2634133</v>
      </c>
      <c r="AD39" s="60">
        <v>2542158</v>
      </c>
      <c r="AE39" s="60">
        <v>2542729</v>
      </c>
      <c r="AF39" s="60">
        <v>2671516</v>
      </c>
      <c r="AG39" s="60">
        <v>2844528</v>
      </c>
      <c r="AH39" s="60" t="s">
        <v>436</v>
      </c>
      <c r="AI39" s="61">
        <v>1.3005067976128202</v>
      </c>
      <c r="AJ39" s="61">
        <v>1.5045086759727435</v>
      </c>
      <c r="AK39" s="61">
        <v>1.7672618670727396</v>
      </c>
      <c r="AL39" s="61">
        <v>1.9567351832576889</v>
      </c>
      <c r="AM39" s="61">
        <v>1.931741867248161</v>
      </c>
      <c r="AN39" s="61">
        <v>1.26959485185722</v>
      </c>
      <c r="AO39" s="61">
        <v>1.5200312425299907</v>
      </c>
      <c r="AP39" s="61">
        <v>2.023099779967193E-2</v>
      </c>
      <c r="AQ39" s="61">
        <v>3.3203093013982395E-2</v>
      </c>
      <c r="AR39" s="61">
        <v>3.5956953364482951E-2</v>
      </c>
      <c r="AS39" s="61">
        <v>0</v>
      </c>
      <c r="AT39" s="61">
        <v>0</v>
      </c>
      <c r="AU39" s="61">
        <v>3.9335856933762042E-2</v>
      </c>
      <c r="AV39" s="61" t="e">
        <v>#VALUE!</v>
      </c>
      <c r="AX39" s="60">
        <v>2844528</v>
      </c>
      <c r="AY39" s="60">
        <v>2671516</v>
      </c>
      <c r="AZ39" s="60">
        <v>2542729</v>
      </c>
      <c r="BA39" s="60">
        <v>2542158</v>
      </c>
      <c r="BB39" s="60">
        <v>2634133</v>
      </c>
      <c r="BC39" s="60">
        <v>2663174</v>
      </c>
      <c r="BD39" s="60">
        <v>2689923</v>
      </c>
      <c r="BE39" s="60">
        <v>2728684</v>
      </c>
      <c r="BF39" s="60">
        <v>2625659</v>
      </c>
      <c r="BG39" s="60">
        <v>2406878</v>
      </c>
      <c r="BH39" s="60">
        <v>2399801</v>
      </c>
      <c r="BI39" s="60">
        <v>2410101</v>
      </c>
      <c r="BJ39" s="60">
        <v>2364611</v>
      </c>
      <c r="BK39" s="60" t="s">
        <v>434</v>
      </c>
    </row>
    <row r="40" spans="1:63">
      <c r="A40" s="52" t="s">
        <v>258</v>
      </c>
      <c r="B40" s="52">
        <v>4059970</v>
      </c>
      <c r="C40" s="52" t="s">
        <v>432</v>
      </c>
      <c r="D40" s="52" t="s">
        <v>433</v>
      </c>
      <c r="E40" s="52" t="s">
        <v>246</v>
      </c>
      <c r="F40" s="60" t="s">
        <v>434</v>
      </c>
      <c r="G40" s="60">
        <v>18306</v>
      </c>
      <c r="H40" s="60">
        <v>22538</v>
      </c>
      <c r="I40" s="60">
        <v>19143</v>
      </c>
      <c r="J40" s="60">
        <v>21584</v>
      </c>
      <c r="K40" s="60">
        <v>20359</v>
      </c>
      <c r="L40" s="60">
        <v>22885</v>
      </c>
      <c r="M40" s="60">
        <v>269201</v>
      </c>
      <c r="N40" s="60">
        <v>247211</v>
      </c>
      <c r="O40" s="60">
        <v>242917</v>
      </c>
      <c r="P40" s="60" t="s">
        <v>434</v>
      </c>
      <c r="Q40" s="60" t="s">
        <v>434</v>
      </c>
      <c r="R40" s="60" t="s">
        <v>434</v>
      </c>
      <c r="S40" s="60" t="s">
        <v>434</v>
      </c>
      <c r="T40" s="60" t="s">
        <v>434</v>
      </c>
      <c r="U40" s="60">
        <v>284654</v>
      </c>
      <c r="V40" s="60">
        <v>273304</v>
      </c>
      <c r="W40" s="60">
        <v>274339</v>
      </c>
      <c r="X40" s="60">
        <v>273657</v>
      </c>
      <c r="Y40" s="60">
        <v>286469</v>
      </c>
      <c r="Z40" s="60">
        <v>271426</v>
      </c>
      <c r="AA40" s="60">
        <v>243649</v>
      </c>
      <c r="AB40" s="60">
        <v>225054</v>
      </c>
      <c r="AC40" s="60">
        <v>222121</v>
      </c>
      <c r="AD40" s="60" t="s">
        <v>434</v>
      </c>
      <c r="AE40" s="60" t="s">
        <v>434</v>
      </c>
      <c r="AF40" s="60" t="s">
        <v>434</v>
      </c>
      <c r="AG40" s="60" t="s">
        <v>434</v>
      </c>
      <c r="AH40" s="60" t="s">
        <v>436</v>
      </c>
      <c r="AI40" s="61" t="e">
        <v>#VALUE!</v>
      </c>
      <c r="AJ40" s="61" t="e">
        <v>#VALUE!</v>
      </c>
      <c r="AK40" s="61" t="e">
        <v>#VALUE!</v>
      </c>
      <c r="AL40" s="61" t="e">
        <v>#VALUE!</v>
      </c>
      <c r="AM40" s="61">
        <v>1.0936246460262649</v>
      </c>
      <c r="AN40" s="61">
        <v>1.0984519270930533</v>
      </c>
      <c r="AO40" s="61">
        <v>1.1048721726746262</v>
      </c>
      <c r="AP40" s="61">
        <v>8.4313956658536762E-2</v>
      </c>
      <c r="AQ40" s="61">
        <v>7.1068771839186792E-2</v>
      </c>
      <c r="AR40" s="61">
        <v>7.8872457126987428E-2</v>
      </c>
      <c r="AS40" s="61">
        <v>6.9778631547100484E-2</v>
      </c>
      <c r="AT40" s="61">
        <v>8.2464947457775953E-2</v>
      </c>
      <c r="AU40" s="61">
        <v>6.430965312273848E-2</v>
      </c>
      <c r="AV40" s="61" t="e">
        <v>#VALUE!</v>
      </c>
      <c r="AX40" s="60" t="s">
        <v>434</v>
      </c>
      <c r="AY40" s="60" t="s">
        <v>434</v>
      </c>
      <c r="AZ40" s="60" t="s">
        <v>434</v>
      </c>
      <c r="BA40" s="60" t="s">
        <v>434</v>
      </c>
      <c r="BB40" s="60">
        <v>222121</v>
      </c>
      <c r="BC40" s="60">
        <v>225054</v>
      </c>
      <c r="BD40" s="60">
        <v>243649</v>
      </c>
      <c r="BE40" s="60">
        <v>271426</v>
      </c>
      <c r="BF40" s="60">
        <v>286469</v>
      </c>
      <c r="BG40" s="60">
        <v>273657</v>
      </c>
      <c r="BH40" s="60">
        <v>274339</v>
      </c>
      <c r="BI40" s="60">
        <v>273304</v>
      </c>
      <c r="BJ40" s="60">
        <v>284654</v>
      </c>
      <c r="BK40" s="60" t="s">
        <v>434</v>
      </c>
    </row>
    <row r="41" spans="1:63">
      <c r="A41" s="52" t="s">
        <v>259</v>
      </c>
      <c r="B41" s="52">
        <v>4059979</v>
      </c>
      <c r="C41" s="52" t="s">
        <v>432</v>
      </c>
      <c r="D41" s="52" t="s">
        <v>433</v>
      </c>
      <c r="E41" s="52" t="s">
        <v>246</v>
      </c>
      <c r="F41" s="60" t="s">
        <v>434</v>
      </c>
      <c r="G41" s="60" t="s">
        <v>434</v>
      </c>
      <c r="H41" s="60">
        <v>326</v>
      </c>
      <c r="I41" s="60">
        <v>236</v>
      </c>
      <c r="J41" s="60">
        <v>299</v>
      </c>
      <c r="K41" s="60">
        <v>379</v>
      </c>
      <c r="L41" s="60">
        <v>349</v>
      </c>
      <c r="M41" s="60">
        <v>4256</v>
      </c>
      <c r="N41" s="60">
        <v>4215</v>
      </c>
      <c r="O41" s="60">
        <v>4180</v>
      </c>
      <c r="P41" s="60" t="s">
        <v>434</v>
      </c>
      <c r="Q41" s="60" t="s">
        <v>434</v>
      </c>
      <c r="R41" s="60" t="s">
        <v>434</v>
      </c>
      <c r="S41" s="60" t="s">
        <v>434</v>
      </c>
      <c r="T41" s="60" t="s">
        <v>434</v>
      </c>
      <c r="U41" s="60">
        <v>4034</v>
      </c>
      <c r="V41" s="60">
        <v>4246</v>
      </c>
      <c r="W41" s="60">
        <v>4137</v>
      </c>
      <c r="X41" s="60">
        <v>4198</v>
      </c>
      <c r="Y41" s="60">
        <v>4234</v>
      </c>
      <c r="Z41" s="60">
        <v>3993</v>
      </c>
      <c r="AA41" s="60">
        <v>3884</v>
      </c>
      <c r="AB41" s="60">
        <v>3814</v>
      </c>
      <c r="AC41" s="60" t="s">
        <v>434</v>
      </c>
      <c r="AD41" s="60" t="s">
        <v>434</v>
      </c>
      <c r="AE41" s="60" t="s">
        <v>434</v>
      </c>
      <c r="AF41" s="60" t="s">
        <v>434</v>
      </c>
      <c r="AG41" s="60" t="s">
        <v>434</v>
      </c>
      <c r="AH41" s="60" t="s">
        <v>436</v>
      </c>
      <c r="AI41" s="61" t="e">
        <v>#VALUE!</v>
      </c>
      <c r="AJ41" s="61" t="e">
        <v>#VALUE!</v>
      </c>
      <c r="AK41" s="61" t="e">
        <v>#VALUE!</v>
      </c>
      <c r="AL41" s="61" t="e">
        <v>#VALUE!</v>
      </c>
      <c r="AM41" s="61" t="e">
        <v>#VALUE!</v>
      </c>
      <c r="AN41" s="61">
        <v>1.1051389617199789</v>
      </c>
      <c r="AO41" s="61">
        <v>1.0957775489186405</v>
      </c>
      <c r="AP41" s="61">
        <v>8.7402955171550209E-2</v>
      </c>
      <c r="AQ41" s="61">
        <v>8.951346244685876E-2</v>
      </c>
      <c r="AR41" s="61">
        <v>7.1224392567889469E-2</v>
      </c>
      <c r="AS41" s="61">
        <v>5.7046168721295622E-2</v>
      </c>
      <c r="AT41" s="61">
        <v>7.6778144135657089E-2</v>
      </c>
      <c r="AU41" s="61" t="e">
        <v>#VALUE!</v>
      </c>
      <c r="AV41" s="61" t="e">
        <v>#VALUE!</v>
      </c>
      <c r="AX41" s="60" t="s">
        <v>434</v>
      </c>
      <c r="AY41" s="60" t="s">
        <v>434</v>
      </c>
      <c r="AZ41" s="60" t="s">
        <v>434</v>
      </c>
      <c r="BA41" s="60" t="s">
        <v>434</v>
      </c>
      <c r="BB41" s="60" t="s">
        <v>434</v>
      </c>
      <c r="BC41" s="60">
        <v>3814</v>
      </c>
      <c r="BD41" s="60">
        <v>3884</v>
      </c>
      <c r="BE41" s="60">
        <v>3993</v>
      </c>
      <c r="BF41" s="60">
        <v>4234</v>
      </c>
      <c r="BG41" s="60">
        <v>4198</v>
      </c>
      <c r="BH41" s="60">
        <v>4137</v>
      </c>
      <c r="BI41" s="60">
        <v>4246</v>
      </c>
      <c r="BJ41" s="60">
        <v>4034</v>
      </c>
      <c r="BK41" s="60" t="s">
        <v>434</v>
      </c>
    </row>
    <row r="42" spans="1:63">
      <c r="A42" s="52" t="s">
        <v>488</v>
      </c>
      <c r="B42" s="52">
        <v>4060029</v>
      </c>
      <c r="C42" s="52" t="s">
        <v>432</v>
      </c>
      <c r="D42" s="52" t="s">
        <v>433</v>
      </c>
      <c r="E42" s="52" t="s">
        <v>276</v>
      </c>
      <c r="F42" s="60" t="s">
        <v>434</v>
      </c>
      <c r="G42" s="60">
        <v>61942</v>
      </c>
      <c r="H42" s="60">
        <v>68093</v>
      </c>
      <c r="I42" s="60">
        <v>72184</v>
      </c>
      <c r="J42" s="60">
        <v>69626</v>
      </c>
      <c r="K42" s="60">
        <v>70681</v>
      </c>
      <c r="L42" s="60">
        <v>78579</v>
      </c>
      <c r="M42" s="60">
        <v>1448148</v>
      </c>
      <c r="N42" s="60">
        <v>1410789</v>
      </c>
      <c r="O42" s="60">
        <v>1349236</v>
      </c>
      <c r="P42" s="60">
        <v>1359308</v>
      </c>
      <c r="Q42" s="60">
        <v>1425389</v>
      </c>
      <c r="R42" s="60">
        <v>1212605</v>
      </c>
      <c r="S42" s="60">
        <v>1884242</v>
      </c>
      <c r="T42" s="60" t="s">
        <v>434</v>
      </c>
      <c r="U42" s="60">
        <v>1347516</v>
      </c>
      <c r="V42" s="60">
        <v>1346167</v>
      </c>
      <c r="W42" s="60">
        <v>1308075</v>
      </c>
      <c r="X42" s="60">
        <v>1305453</v>
      </c>
      <c r="Y42" s="60">
        <v>1369699</v>
      </c>
      <c r="Z42" s="60">
        <v>1370621</v>
      </c>
      <c r="AA42" s="60">
        <v>1380361</v>
      </c>
      <c r="AB42" s="60">
        <v>1304519</v>
      </c>
      <c r="AC42" s="60">
        <v>1274131</v>
      </c>
      <c r="AD42" s="60" t="s">
        <v>434</v>
      </c>
      <c r="AE42" s="60" t="s">
        <v>434</v>
      </c>
      <c r="AF42" s="60" t="s">
        <v>434</v>
      </c>
      <c r="AG42" s="60" t="s">
        <v>434</v>
      </c>
      <c r="AH42" s="60" t="s">
        <v>436</v>
      </c>
      <c r="AI42" s="61" t="e">
        <v>#VALUE!</v>
      </c>
      <c r="AJ42" s="61" t="e">
        <v>#VALUE!</v>
      </c>
      <c r="AK42" s="61" t="e">
        <v>#VALUE!</v>
      </c>
      <c r="AL42" s="61" t="e">
        <v>#VALUE!</v>
      </c>
      <c r="AM42" s="61">
        <v>1.0589460581368793</v>
      </c>
      <c r="AN42" s="61">
        <v>1.0814629760087817</v>
      </c>
      <c r="AO42" s="61">
        <v>1.0491081680806686</v>
      </c>
      <c r="AP42" s="61">
        <v>5.7330947067059386E-2</v>
      </c>
      <c r="AQ42" s="61">
        <v>5.1603308464122408E-2</v>
      </c>
      <c r="AR42" s="61">
        <v>5.3334742805754017E-2</v>
      </c>
      <c r="AS42" s="61">
        <v>5.5183380157865565E-2</v>
      </c>
      <c r="AT42" s="61">
        <v>5.0582877161600308E-2</v>
      </c>
      <c r="AU42" s="61">
        <v>4.5967543242529219E-2</v>
      </c>
      <c r="AV42" s="61" t="e">
        <v>#VALUE!</v>
      </c>
      <c r="AX42" s="60" t="s">
        <v>434</v>
      </c>
      <c r="AY42" s="60" t="s">
        <v>434</v>
      </c>
      <c r="AZ42" s="60" t="s">
        <v>434</v>
      </c>
      <c r="BA42" s="60" t="s">
        <v>434</v>
      </c>
      <c r="BB42" s="60">
        <v>1274131</v>
      </c>
      <c r="BC42" s="60">
        <v>1304519</v>
      </c>
      <c r="BD42" s="60">
        <v>1380361</v>
      </c>
      <c r="BE42" s="60">
        <v>1370621</v>
      </c>
      <c r="BF42" s="60">
        <v>1369699</v>
      </c>
      <c r="BG42" s="60">
        <v>1305453</v>
      </c>
      <c r="BH42" s="60">
        <v>1308075</v>
      </c>
      <c r="BI42" s="60">
        <v>1346167</v>
      </c>
      <c r="BJ42" s="60">
        <v>1347516</v>
      </c>
      <c r="BK42" s="60" t="s">
        <v>434</v>
      </c>
    </row>
    <row r="43" spans="1:63">
      <c r="A43" s="52" t="s">
        <v>489</v>
      </c>
      <c r="B43" s="52">
        <v>4060068</v>
      </c>
      <c r="C43" s="52" t="s">
        <v>432</v>
      </c>
      <c r="D43" s="52" t="s">
        <v>433</v>
      </c>
      <c r="E43" s="52" t="s">
        <v>292</v>
      </c>
      <c r="F43" s="60" t="s">
        <v>434</v>
      </c>
      <c r="G43" s="60">
        <v>9163</v>
      </c>
      <c r="H43" s="60">
        <v>8582</v>
      </c>
      <c r="I43" s="60">
        <v>3942</v>
      </c>
      <c r="J43" s="60">
        <v>10944</v>
      </c>
      <c r="K43" s="60">
        <v>12230</v>
      </c>
      <c r="L43" s="60">
        <v>8900</v>
      </c>
      <c r="M43" s="60">
        <v>257093</v>
      </c>
      <c r="N43" s="60">
        <v>256092</v>
      </c>
      <c r="O43" s="60">
        <v>259177</v>
      </c>
      <c r="P43" s="60">
        <v>252169</v>
      </c>
      <c r="Q43" s="60">
        <v>248129</v>
      </c>
      <c r="R43" s="60">
        <v>244306</v>
      </c>
      <c r="S43" s="60">
        <v>255037</v>
      </c>
      <c r="T43" s="60" t="s">
        <v>434</v>
      </c>
      <c r="U43" s="60">
        <v>232553</v>
      </c>
      <c r="V43" s="60">
        <v>233750</v>
      </c>
      <c r="W43" s="60">
        <v>230143</v>
      </c>
      <c r="X43" s="60">
        <v>236719</v>
      </c>
      <c r="Y43" s="60">
        <v>249549</v>
      </c>
      <c r="Z43" s="60">
        <v>248270</v>
      </c>
      <c r="AA43" s="60">
        <v>247274</v>
      </c>
      <c r="AB43" s="60">
        <v>249995</v>
      </c>
      <c r="AC43" s="60">
        <v>250250</v>
      </c>
      <c r="AD43" s="60">
        <v>239219</v>
      </c>
      <c r="AE43" s="60">
        <v>239810</v>
      </c>
      <c r="AF43" s="60">
        <v>237356</v>
      </c>
      <c r="AG43" s="60">
        <v>253077</v>
      </c>
      <c r="AH43" s="60" t="s">
        <v>436</v>
      </c>
      <c r="AI43" s="61">
        <v>1.0077446784970583</v>
      </c>
      <c r="AJ43" s="61">
        <v>1.0292809113736328</v>
      </c>
      <c r="AK43" s="61">
        <v>1.0346899628872859</v>
      </c>
      <c r="AL43" s="61">
        <v>1.0541344960057522</v>
      </c>
      <c r="AM43" s="61">
        <v>1.0356723276723276</v>
      </c>
      <c r="AN43" s="61">
        <v>1.0243884877697553</v>
      </c>
      <c r="AO43" s="61">
        <v>1.0397089867919798</v>
      </c>
      <c r="AP43" s="61">
        <v>3.5848068634953878E-2</v>
      </c>
      <c r="AQ43" s="61">
        <v>4.9008411173757462E-2</v>
      </c>
      <c r="AR43" s="61">
        <v>4.6232030382014115E-2</v>
      </c>
      <c r="AS43" s="61">
        <v>1.7128480987907518E-2</v>
      </c>
      <c r="AT43" s="61">
        <v>3.6714438502673793E-2</v>
      </c>
      <c r="AU43" s="61">
        <v>3.9401770779134218E-2</v>
      </c>
      <c r="AV43" s="61" t="e">
        <v>#VALUE!</v>
      </c>
      <c r="AX43" s="60">
        <v>253077</v>
      </c>
      <c r="AY43" s="60">
        <v>237356</v>
      </c>
      <c r="AZ43" s="60">
        <v>239810</v>
      </c>
      <c r="BA43" s="60">
        <v>239219</v>
      </c>
      <c r="BB43" s="60">
        <v>250250</v>
      </c>
      <c r="BC43" s="60">
        <v>249995</v>
      </c>
      <c r="BD43" s="60">
        <v>247274</v>
      </c>
      <c r="BE43" s="60">
        <v>248270</v>
      </c>
      <c r="BF43" s="60">
        <v>249549</v>
      </c>
      <c r="BG43" s="60">
        <v>236719</v>
      </c>
      <c r="BH43" s="60">
        <v>230143</v>
      </c>
      <c r="BI43" s="60">
        <v>233750</v>
      </c>
      <c r="BJ43" s="60">
        <v>232553</v>
      </c>
      <c r="BK43" s="60" t="s">
        <v>434</v>
      </c>
    </row>
    <row r="44" spans="1:63">
      <c r="A44" s="52" t="s">
        <v>491</v>
      </c>
      <c r="B44" s="52">
        <v>4060230</v>
      </c>
      <c r="C44" s="52" t="s">
        <v>432</v>
      </c>
      <c r="D44" s="52" t="s">
        <v>433</v>
      </c>
      <c r="E44" s="52" t="s">
        <v>276</v>
      </c>
      <c r="F44" s="60" t="s">
        <v>434</v>
      </c>
      <c r="G44" s="60">
        <v>15192</v>
      </c>
      <c r="H44" s="60">
        <v>14779</v>
      </c>
      <c r="I44" s="60">
        <v>18689</v>
      </c>
      <c r="J44" s="60">
        <v>17646</v>
      </c>
      <c r="K44" s="60">
        <v>16178</v>
      </c>
      <c r="L44" s="60">
        <v>14884</v>
      </c>
      <c r="M44" s="60">
        <v>170610</v>
      </c>
      <c r="N44" s="60">
        <v>170018</v>
      </c>
      <c r="O44" s="60">
        <v>170509</v>
      </c>
      <c r="P44" s="60">
        <v>169930</v>
      </c>
      <c r="Q44" s="60">
        <v>171438</v>
      </c>
      <c r="R44" s="60">
        <v>165679</v>
      </c>
      <c r="S44" s="60">
        <v>170193</v>
      </c>
      <c r="T44" s="60" t="s">
        <v>434</v>
      </c>
      <c r="U44" s="60">
        <v>169141</v>
      </c>
      <c r="V44" s="60">
        <v>170953</v>
      </c>
      <c r="W44" s="60">
        <v>161033</v>
      </c>
      <c r="X44" s="60">
        <v>163893</v>
      </c>
      <c r="Y44" s="60">
        <v>164163</v>
      </c>
      <c r="Z44" s="60">
        <v>161612</v>
      </c>
      <c r="AA44" s="60">
        <v>155508</v>
      </c>
      <c r="AB44" s="60">
        <v>155460</v>
      </c>
      <c r="AC44" s="60">
        <v>155606</v>
      </c>
      <c r="AD44" s="60" t="s">
        <v>434</v>
      </c>
      <c r="AE44" s="60" t="s">
        <v>434</v>
      </c>
      <c r="AF44" s="60" t="s">
        <v>434</v>
      </c>
      <c r="AG44" s="60" t="s">
        <v>434</v>
      </c>
      <c r="AH44" s="60" t="s">
        <v>436</v>
      </c>
      <c r="AI44" s="61" t="e">
        <v>#VALUE!</v>
      </c>
      <c r="AJ44" s="61" t="e">
        <v>#VALUE!</v>
      </c>
      <c r="AK44" s="61" t="e">
        <v>#VALUE!</v>
      </c>
      <c r="AL44" s="61" t="e">
        <v>#VALUE!</v>
      </c>
      <c r="AM44" s="61">
        <v>1.0957739418788479</v>
      </c>
      <c r="AN44" s="61">
        <v>1.0936446674385694</v>
      </c>
      <c r="AO44" s="61">
        <v>1.097113974843738</v>
      </c>
      <c r="AP44" s="61">
        <v>9.2097121500878648E-2</v>
      </c>
      <c r="AQ44" s="61">
        <v>9.8548393974281653E-2</v>
      </c>
      <c r="AR44" s="61">
        <v>0.10766780765499441</v>
      </c>
      <c r="AS44" s="61">
        <v>0.11605695726962796</v>
      </c>
      <c r="AT44" s="61">
        <v>8.6450661877826074E-2</v>
      </c>
      <c r="AU44" s="61">
        <v>8.981855375101247E-2</v>
      </c>
      <c r="AV44" s="61" t="e">
        <v>#VALUE!</v>
      </c>
      <c r="AX44" s="60" t="s">
        <v>434</v>
      </c>
      <c r="AY44" s="60" t="s">
        <v>434</v>
      </c>
      <c r="AZ44" s="60" t="s">
        <v>434</v>
      </c>
      <c r="BA44" s="60" t="s">
        <v>434</v>
      </c>
      <c r="BB44" s="60">
        <v>155606</v>
      </c>
      <c r="BC44" s="60">
        <v>155460</v>
      </c>
      <c r="BD44" s="60">
        <v>155508</v>
      </c>
      <c r="BE44" s="60">
        <v>161612</v>
      </c>
      <c r="BF44" s="60">
        <v>164163</v>
      </c>
      <c r="BG44" s="60">
        <v>163893</v>
      </c>
      <c r="BH44" s="60">
        <v>161033</v>
      </c>
      <c r="BI44" s="60">
        <v>170953</v>
      </c>
      <c r="BJ44" s="60">
        <v>169141</v>
      </c>
      <c r="BK44" s="60" t="s">
        <v>434</v>
      </c>
    </row>
    <row r="45" spans="1:63">
      <c r="A45" s="52" t="s">
        <v>492</v>
      </c>
      <c r="B45" s="52">
        <v>4062481</v>
      </c>
      <c r="C45" s="52" t="s">
        <v>432</v>
      </c>
      <c r="D45" s="52" t="s">
        <v>433</v>
      </c>
      <c r="E45" s="52" t="s">
        <v>327</v>
      </c>
      <c r="F45" s="60" t="s">
        <v>434</v>
      </c>
      <c r="G45" s="60">
        <v>180076</v>
      </c>
      <c r="H45" s="60">
        <v>201686</v>
      </c>
      <c r="I45" s="60">
        <v>148431</v>
      </c>
      <c r="J45" s="60">
        <v>175698</v>
      </c>
      <c r="K45" s="60">
        <v>164847</v>
      </c>
      <c r="L45" s="60">
        <v>183009</v>
      </c>
      <c r="M45" s="60">
        <v>11641398</v>
      </c>
      <c r="N45" s="60">
        <v>10371417</v>
      </c>
      <c r="O45" s="60">
        <v>10347820</v>
      </c>
      <c r="P45" s="60">
        <v>10176912</v>
      </c>
      <c r="Q45" s="60">
        <v>11559037</v>
      </c>
      <c r="R45" s="60">
        <v>10924513</v>
      </c>
      <c r="S45" s="60">
        <v>11520933</v>
      </c>
      <c r="T45" s="60" t="s">
        <v>434</v>
      </c>
      <c r="U45" s="60">
        <v>3930023</v>
      </c>
      <c r="V45" s="60">
        <v>4022551</v>
      </c>
      <c r="W45" s="60">
        <v>3878190</v>
      </c>
      <c r="X45" s="60">
        <v>3693343</v>
      </c>
      <c r="Y45" s="60">
        <v>3553474</v>
      </c>
      <c r="Z45" s="60">
        <v>3256927</v>
      </c>
      <c r="AA45" s="60">
        <v>3143916</v>
      </c>
      <c r="AB45" s="60">
        <v>3018611</v>
      </c>
      <c r="AC45" s="60">
        <v>2892344</v>
      </c>
      <c r="AD45" s="60">
        <v>2791272</v>
      </c>
      <c r="AE45" s="60">
        <v>2439741</v>
      </c>
      <c r="AF45" s="60">
        <v>2660306</v>
      </c>
      <c r="AG45" s="60">
        <v>2859861</v>
      </c>
      <c r="AH45" s="60" t="s">
        <v>436</v>
      </c>
      <c r="AI45" s="61">
        <v>4.0284940421929596</v>
      </c>
      <c r="AJ45" s="61">
        <v>4.1064873740088546</v>
      </c>
      <c r="AK45" s="61">
        <v>4.7378131531174823</v>
      </c>
      <c r="AL45" s="61">
        <v>3.6459764580449345</v>
      </c>
      <c r="AM45" s="61">
        <v>3.5776588123680999</v>
      </c>
      <c r="AN45" s="61">
        <v>3.4358242913710977</v>
      </c>
      <c r="AO45" s="61">
        <v>3.7028336634948262</v>
      </c>
      <c r="AP45" s="61">
        <v>5.6190697550175361E-2</v>
      </c>
      <c r="AQ45" s="61">
        <v>4.6390377416578817E-2</v>
      </c>
      <c r="AR45" s="61">
        <v>4.7571536139481223E-2</v>
      </c>
      <c r="AS45" s="61">
        <v>3.8273266652742645E-2</v>
      </c>
      <c r="AT45" s="61">
        <v>5.0138829812226123E-2</v>
      </c>
      <c r="AU45" s="61">
        <v>4.5820596978694526E-2</v>
      </c>
      <c r="AV45" s="61" t="e">
        <v>#VALUE!</v>
      </c>
      <c r="AX45" s="60">
        <v>2859861</v>
      </c>
      <c r="AY45" s="60">
        <v>2660306</v>
      </c>
      <c r="AZ45" s="60">
        <v>2439741</v>
      </c>
      <c r="BA45" s="60">
        <v>2791272</v>
      </c>
      <c r="BB45" s="60">
        <v>2892344</v>
      </c>
      <c r="BC45" s="60">
        <v>3018611</v>
      </c>
      <c r="BD45" s="60">
        <v>3143916</v>
      </c>
      <c r="BE45" s="60">
        <v>3256927</v>
      </c>
      <c r="BF45" s="60">
        <v>3553474</v>
      </c>
      <c r="BG45" s="60">
        <v>3693343</v>
      </c>
      <c r="BH45" s="60">
        <v>3878190</v>
      </c>
      <c r="BI45" s="60">
        <v>4022551</v>
      </c>
      <c r="BJ45" s="60">
        <v>3930023</v>
      </c>
      <c r="BK45" s="60" t="s">
        <v>434</v>
      </c>
    </row>
    <row r="46" spans="1:63">
      <c r="A46" s="52" t="s">
        <v>493</v>
      </c>
      <c r="B46" s="52">
        <v>4060411</v>
      </c>
      <c r="C46" s="52" t="s">
        <v>432</v>
      </c>
      <c r="D46" s="52" t="s">
        <v>433</v>
      </c>
      <c r="E46" s="52" t="s">
        <v>292</v>
      </c>
      <c r="F46" s="60" t="s">
        <v>434</v>
      </c>
      <c r="G46" s="60">
        <v>21054</v>
      </c>
      <c r="H46" s="60">
        <v>18864</v>
      </c>
      <c r="I46" s="60">
        <v>16778</v>
      </c>
      <c r="J46" s="60">
        <v>18237</v>
      </c>
      <c r="K46" s="60">
        <v>20454</v>
      </c>
      <c r="L46" s="60">
        <v>20219</v>
      </c>
      <c r="M46" s="60">
        <v>173740</v>
      </c>
      <c r="N46" s="60">
        <v>164092</v>
      </c>
      <c r="O46" s="60" t="s">
        <v>434</v>
      </c>
      <c r="P46" s="60" t="s">
        <v>434</v>
      </c>
      <c r="Q46" s="60" t="s">
        <v>434</v>
      </c>
      <c r="R46" s="60">
        <v>186929</v>
      </c>
      <c r="S46" s="60">
        <v>173939</v>
      </c>
      <c r="T46" s="60" t="s">
        <v>434</v>
      </c>
      <c r="U46" s="60">
        <v>199548</v>
      </c>
      <c r="V46" s="60">
        <v>158659</v>
      </c>
      <c r="W46" s="60">
        <v>162794</v>
      </c>
      <c r="X46" s="60">
        <v>173395</v>
      </c>
      <c r="Y46" s="60">
        <v>181530</v>
      </c>
      <c r="Z46" s="60">
        <v>186414</v>
      </c>
      <c r="AA46" s="60">
        <v>155800</v>
      </c>
      <c r="AB46" s="60">
        <v>145530</v>
      </c>
      <c r="AC46" s="60">
        <v>164796</v>
      </c>
      <c r="AD46" s="60">
        <v>164035</v>
      </c>
      <c r="AE46" s="60">
        <v>165314</v>
      </c>
      <c r="AF46" s="60">
        <v>168501</v>
      </c>
      <c r="AG46" s="60">
        <v>155743</v>
      </c>
      <c r="AH46" s="60" t="s">
        <v>436</v>
      </c>
      <c r="AI46" s="61">
        <v>1.1168335013451647</v>
      </c>
      <c r="AJ46" s="61">
        <v>1.1093643361166996</v>
      </c>
      <c r="AK46" s="61" t="e">
        <v>#VALUE!</v>
      </c>
      <c r="AL46" s="61" t="e">
        <v>#VALUE!</v>
      </c>
      <c r="AM46" s="61" t="e">
        <v>#VALUE!</v>
      </c>
      <c r="AN46" s="61">
        <v>1.1275475846904419</v>
      </c>
      <c r="AO46" s="61">
        <v>1.1151476251604622</v>
      </c>
      <c r="AP46" s="61">
        <v>0.10846288368899332</v>
      </c>
      <c r="AQ46" s="61">
        <v>0.11267559081143613</v>
      </c>
      <c r="AR46" s="61">
        <v>0.10517604313849881</v>
      </c>
      <c r="AS46" s="61">
        <v>0.10306276644102362</v>
      </c>
      <c r="AT46" s="61">
        <v>0.11889650130153348</v>
      </c>
      <c r="AU46" s="61">
        <v>0.1055084490949546</v>
      </c>
      <c r="AV46" s="61" t="e">
        <v>#VALUE!</v>
      </c>
      <c r="AX46" s="60">
        <v>155743</v>
      </c>
      <c r="AY46" s="60">
        <v>168501</v>
      </c>
      <c r="AZ46" s="60">
        <v>165314</v>
      </c>
      <c r="BA46" s="60">
        <v>164035</v>
      </c>
      <c r="BB46" s="60">
        <v>164796</v>
      </c>
      <c r="BC46" s="60">
        <v>145530</v>
      </c>
      <c r="BD46" s="60">
        <v>155800</v>
      </c>
      <c r="BE46" s="60">
        <v>186414</v>
      </c>
      <c r="BF46" s="60">
        <v>181530</v>
      </c>
      <c r="BG46" s="60">
        <v>173395</v>
      </c>
      <c r="BH46" s="60">
        <v>162794</v>
      </c>
      <c r="BI46" s="60">
        <v>158659</v>
      </c>
      <c r="BJ46" s="60">
        <v>199548</v>
      </c>
      <c r="BK46" s="60" t="s">
        <v>434</v>
      </c>
    </row>
    <row r="47" spans="1:63">
      <c r="A47" s="52" t="s">
        <v>496</v>
      </c>
      <c r="B47" s="52">
        <v>4075815</v>
      </c>
      <c r="C47" s="52" t="s">
        <v>432</v>
      </c>
      <c r="D47" s="52" t="s">
        <v>433</v>
      </c>
      <c r="E47" s="52" t="s">
        <v>292</v>
      </c>
      <c r="F47" s="60" t="s">
        <v>434</v>
      </c>
      <c r="G47" s="60">
        <v>1806</v>
      </c>
      <c r="H47" s="60">
        <v>2189</v>
      </c>
      <c r="I47" s="60">
        <v>0</v>
      </c>
      <c r="J47" s="60">
        <v>0</v>
      </c>
      <c r="K47" s="60">
        <v>1303</v>
      </c>
      <c r="L47" s="60">
        <v>2029</v>
      </c>
      <c r="M47" s="60">
        <v>108773</v>
      </c>
      <c r="N47" s="60">
        <v>107939</v>
      </c>
      <c r="O47" s="60">
        <v>107269</v>
      </c>
      <c r="P47" s="60" t="s">
        <v>434</v>
      </c>
      <c r="Q47" s="60" t="s">
        <v>434</v>
      </c>
      <c r="R47" s="60" t="s">
        <v>434</v>
      </c>
      <c r="S47" s="60" t="s">
        <v>434</v>
      </c>
      <c r="T47" s="60" t="s">
        <v>434</v>
      </c>
      <c r="U47" s="60">
        <v>104631</v>
      </c>
      <c r="V47" s="60">
        <v>107188</v>
      </c>
      <c r="W47" s="60">
        <v>105641</v>
      </c>
      <c r="X47" s="60">
        <v>113097</v>
      </c>
      <c r="Y47" s="60">
        <v>107505</v>
      </c>
      <c r="Z47" s="60">
        <v>107004</v>
      </c>
      <c r="AA47" s="60">
        <v>105150</v>
      </c>
      <c r="AB47" s="60">
        <v>105027</v>
      </c>
      <c r="AC47" s="60" t="s">
        <v>434</v>
      </c>
      <c r="AD47" s="60" t="s">
        <v>434</v>
      </c>
      <c r="AE47" s="60" t="s">
        <v>434</v>
      </c>
      <c r="AF47" s="60" t="s">
        <v>434</v>
      </c>
      <c r="AG47" s="60" t="s">
        <v>434</v>
      </c>
      <c r="AH47" s="60" t="s">
        <v>436</v>
      </c>
      <c r="AI47" s="61" t="e">
        <v>#VALUE!</v>
      </c>
      <c r="AJ47" s="61" t="e">
        <v>#VALUE!</v>
      </c>
      <c r="AK47" s="61" t="e">
        <v>#VALUE!</v>
      </c>
      <c r="AL47" s="61" t="e">
        <v>#VALUE!</v>
      </c>
      <c r="AM47" s="61" t="e">
        <v>#VALUE!</v>
      </c>
      <c r="AN47" s="61">
        <v>1.0277262037380863</v>
      </c>
      <c r="AO47" s="61">
        <v>1.0344555397051831</v>
      </c>
      <c r="AP47" s="61">
        <v>1.8961907966057345E-2</v>
      </c>
      <c r="AQ47" s="61">
        <v>1.2120366494581647E-2</v>
      </c>
      <c r="AR47" s="61">
        <v>0</v>
      </c>
      <c r="AS47" s="61">
        <v>0</v>
      </c>
      <c r="AT47" s="61">
        <v>2.0422062171138559E-2</v>
      </c>
      <c r="AU47" s="61">
        <v>1.726065888694555E-2</v>
      </c>
      <c r="AV47" s="61" t="e">
        <v>#VALUE!</v>
      </c>
      <c r="AX47" s="60" t="s">
        <v>434</v>
      </c>
      <c r="AY47" s="60" t="s">
        <v>434</v>
      </c>
      <c r="AZ47" s="60" t="s">
        <v>434</v>
      </c>
      <c r="BA47" s="60" t="s">
        <v>434</v>
      </c>
      <c r="BB47" s="60" t="s">
        <v>434</v>
      </c>
      <c r="BC47" s="60">
        <v>105027</v>
      </c>
      <c r="BD47" s="60">
        <v>105150</v>
      </c>
      <c r="BE47" s="60">
        <v>107004</v>
      </c>
      <c r="BF47" s="60">
        <v>107505</v>
      </c>
      <c r="BG47" s="60">
        <v>113097</v>
      </c>
      <c r="BH47" s="60">
        <v>105641</v>
      </c>
      <c r="BI47" s="60">
        <v>107188</v>
      </c>
      <c r="BJ47" s="60">
        <v>104631</v>
      </c>
      <c r="BK47" s="60" t="s">
        <v>434</v>
      </c>
    </row>
    <row r="48" spans="1:63">
      <c r="A48" s="52" t="s">
        <v>260</v>
      </c>
      <c r="B48" s="52">
        <v>4060495</v>
      </c>
      <c r="C48" s="52" t="s">
        <v>432</v>
      </c>
      <c r="D48" s="52" t="s">
        <v>433</v>
      </c>
      <c r="E48" s="52" t="s">
        <v>246</v>
      </c>
      <c r="F48" s="60" t="s">
        <v>434</v>
      </c>
      <c r="G48" s="60" t="s">
        <v>434</v>
      </c>
      <c r="H48" s="60">
        <v>860</v>
      </c>
      <c r="I48" s="60">
        <v>1287</v>
      </c>
      <c r="J48" s="60">
        <v>0</v>
      </c>
      <c r="K48" s="60">
        <v>0</v>
      </c>
      <c r="L48" s="60">
        <v>0</v>
      </c>
      <c r="M48" s="60">
        <v>35026</v>
      </c>
      <c r="N48" s="60">
        <v>28891</v>
      </c>
      <c r="O48" s="60">
        <v>35981</v>
      </c>
      <c r="P48" s="60" t="s">
        <v>434</v>
      </c>
      <c r="Q48" s="60" t="s">
        <v>434</v>
      </c>
      <c r="R48" s="60" t="s">
        <v>434</v>
      </c>
      <c r="S48" s="60" t="s">
        <v>434</v>
      </c>
      <c r="T48" s="60" t="s">
        <v>434</v>
      </c>
      <c r="U48" s="60">
        <v>39871</v>
      </c>
      <c r="V48" s="60">
        <v>40585</v>
      </c>
      <c r="W48" s="60">
        <v>38567</v>
      </c>
      <c r="X48" s="60">
        <v>35617</v>
      </c>
      <c r="Y48" s="60">
        <v>37387</v>
      </c>
      <c r="Z48" s="60">
        <v>35875</v>
      </c>
      <c r="AA48" s="60">
        <v>35026</v>
      </c>
      <c r="AB48" s="60">
        <v>28891</v>
      </c>
      <c r="AC48" s="60" t="s">
        <v>434</v>
      </c>
      <c r="AD48" s="60" t="s">
        <v>434</v>
      </c>
      <c r="AE48" s="60" t="s">
        <v>434</v>
      </c>
      <c r="AF48" s="60" t="s">
        <v>434</v>
      </c>
      <c r="AG48" s="60" t="s">
        <v>434</v>
      </c>
      <c r="AH48" s="60" t="s">
        <v>436</v>
      </c>
      <c r="AI48" s="61" t="e">
        <v>#VALUE!</v>
      </c>
      <c r="AJ48" s="61" t="e">
        <v>#VALUE!</v>
      </c>
      <c r="AK48" s="61" t="e">
        <v>#VALUE!</v>
      </c>
      <c r="AL48" s="61" t="e">
        <v>#VALUE!</v>
      </c>
      <c r="AM48" s="61" t="e">
        <v>#VALUE!</v>
      </c>
      <c r="AN48" s="61">
        <v>1</v>
      </c>
      <c r="AO48" s="61">
        <v>1</v>
      </c>
      <c r="AP48" s="61">
        <v>0</v>
      </c>
      <c r="AQ48" s="61">
        <v>0</v>
      </c>
      <c r="AR48" s="61">
        <v>0</v>
      </c>
      <c r="AS48" s="61">
        <v>3.3370498094225633E-2</v>
      </c>
      <c r="AT48" s="61">
        <v>2.1190094862633978E-2</v>
      </c>
      <c r="AU48" s="61" t="e">
        <v>#VALUE!</v>
      </c>
      <c r="AV48" s="61" t="e">
        <v>#VALUE!</v>
      </c>
      <c r="AX48" s="60" t="s">
        <v>434</v>
      </c>
      <c r="AY48" s="60" t="s">
        <v>434</v>
      </c>
      <c r="AZ48" s="60" t="s">
        <v>434</v>
      </c>
      <c r="BA48" s="60" t="s">
        <v>434</v>
      </c>
      <c r="BB48" s="60" t="s">
        <v>434</v>
      </c>
      <c r="BC48" s="60">
        <v>28891</v>
      </c>
      <c r="BD48" s="60">
        <v>35026</v>
      </c>
      <c r="BE48" s="60">
        <v>35875</v>
      </c>
      <c r="BF48" s="60">
        <v>37387</v>
      </c>
      <c r="BG48" s="60">
        <v>35617</v>
      </c>
      <c r="BH48" s="60">
        <v>38567</v>
      </c>
      <c r="BI48" s="60">
        <v>40585</v>
      </c>
      <c r="BJ48" s="60">
        <v>39871</v>
      </c>
      <c r="BK48" s="60" t="s">
        <v>434</v>
      </c>
    </row>
    <row r="49" spans="1:63">
      <c r="A49" s="52" t="s">
        <v>85</v>
      </c>
      <c r="B49" s="52">
        <v>4060565</v>
      </c>
      <c r="C49" s="52" t="s">
        <v>432</v>
      </c>
      <c r="D49" s="52" t="s">
        <v>433</v>
      </c>
      <c r="E49" s="52" t="s">
        <v>292</v>
      </c>
      <c r="F49" s="60" t="s">
        <v>434</v>
      </c>
      <c r="G49" s="60">
        <v>5657</v>
      </c>
      <c r="H49" s="60">
        <v>6903</v>
      </c>
      <c r="I49" s="60">
        <v>5169</v>
      </c>
      <c r="J49" s="60">
        <v>6016</v>
      </c>
      <c r="K49" s="60">
        <v>7696</v>
      </c>
      <c r="L49" s="60">
        <v>5337</v>
      </c>
      <c r="M49" s="60">
        <v>107872</v>
      </c>
      <c r="N49" s="60">
        <v>101636</v>
      </c>
      <c r="O49" s="60">
        <v>97757</v>
      </c>
      <c r="P49" s="60" t="s">
        <v>434</v>
      </c>
      <c r="Q49" s="60" t="s">
        <v>434</v>
      </c>
      <c r="R49" s="60" t="s">
        <v>434</v>
      </c>
      <c r="S49" s="60" t="s">
        <v>434</v>
      </c>
      <c r="T49" s="60" t="s">
        <v>434</v>
      </c>
      <c r="U49" s="60">
        <v>108447</v>
      </c>
      <c r="V49" s="60">
        <v>107003</v>
      </c>
      <c r="W49" s="60">
        <v>106373</v>
      </c>
      <c r="X49" s="60">
        <v>107319</v>
      </c>
      <c r="Y49" s="60">
        <v>102174</v>
      </c>
      <c r="Z49" s="60">
        <v>104806</v>
      </c>
      <c r="AA49" s="60">
        <v>103258</v>
      </c>
      <c r="AB49" s="60">
        <v>95157</v>
      </c>
      <c r="AC49" s="60" t="s">
        <v>434</v>
      </c>
      <c r="AD49" s="60" t="s">
        <v>434</v>
      </c>
      <c r="AE49" s="60" t="s">
        <v>434</v>
      </c>
      <c r="AF49" s="60" t="s">
        <v>434</v>
      </c>
      <c r="AG49" s="60" t="s">
        <v>434</v>
      </c>
      <c r="AH49" s="60" t="s">
        <v>436</v>
      </c>
      <c r="AI49" s="61" t="e">
        <v>#VALUE!</v>
      </c>
      <c r="AJ49" s="61" t="e">
        <v>#VALUE!</v>
      </c>
      <c r="AK49" s="61" t="e">
        <v>#VALUE!</v>
      </c>
      <c r="AL49" s="61" t="e">
        <v>#VALUE!</v>
      </c>
      <c r="AM49" s="61" t="e">
        <v>#VALUE!</v>
      </c>
      <c r="AN49" s="61">
        <v>1.068087476486228</v>
      </c>
      <c r="AO49" s="61">
        <v>1.0446841891185186</v>
      </c>
      <c r="AP49" s="61">
        <v>5.0922657099784364E-2</v>
      </c>
      <c r="AQ49" s="61">
        <v>7.532248908724333E-2</v>
      </c>
      <c r="AR49" s="61">
        <v>5.6057175337079178E-2</v>
      </c>
      <c r="AS49" s="61">
        <v>4.8593158038223984E-2</v>
      </c>
      <c r="AT49" s="61">
        <v>6.451220993803912E-2</v>
      </c>
      <c r="AU49" s="61">
        <v>5.2163729748171919E-2</v>
      </c>
      <c r="AV49" s="61" t="e">
        <v>#VALUE!</v>
      </c>
      <c r="AX49" s="60" t="s">
        <v>434</v>
      </c>
      <c r="AY49" s="60" t="s">
        <v>434</v>
      </c>
      <c r="AZ49" s="60" t="s">
        <v>434</v>
      </c>
      <c r="BA49" s="60" t="s">
        <v>434</v>
      </c>
      <c r="BB49" s="60" t="s">
        <v>434</v>
      </c>
      <c r="BC49" s="60">
        <v>95157</v>
      </c>
      <c r="BD49" s="60">
        <v>103258</v>
      </c>
      <c r="BE49" s="60">
        <v>104806</v>
      </c>
      <c r="BF49" s="60">
        <v>102174</v>
      </c>
      <c r="BG49" s="60">
        <v>107319</v>
      </c>
      <c r="BH49" s="60">
        <v>106373</v>
      </c>
      <c r="BI49" s="60">
        <v>107003</v>
      </c>
      <c r="BJ49" s="60">
        <v>108447</v>
      </c>
      <c r="BK49" s="60" t="s">
        <v>434</v>
      </c>
    </row>
    <row r="50" spans="1:63">
      <c r="A50" s="52" t="s">
        <v>504</v>
      </c>
      <c r="B50" s="52">
        <v>4060630</v>
      </c>
      <c r="C50" s="52" t="s">
        <v>432</v>
      </c>
      <c r="D50" s="52" t="s">
        <v>433</v>
      </c>
      <c r="E50" s="52" t="s">
        <v>246</v>
      </c>
      <c r="F50" s="60" t="s">
        <v>434</v>
      </c>
      <c r="G50" s="60" t="s">
        <v>434</v>
      </c>
      <c r="H50" s="60">
        <v>4415</v>
      </c>
      <c r="I50" s="60">
        <v>4280</v>
      </c>
      <c r="J50" s="60">
        <v>842</v>
      </c>
      <c r="K50" s="60">
        <v>4785</v>
      </c>
      <c r="L50" s="60">
        <v>4643</v>
      </c>
      <c r="M50" s="60">
        <v>48712</v>
      </c>
      <c r="N50" s="60">
        <v>46494</v>
      </c>
      <c r="O50" s="60">
        <v>45466</v>
      </c>
      <c r="P50" s="60" t="s">
        <v>434</v>
      </c>
      <c r="Q50" s="60" t="s">
        <v>434</v>
      </c>
      <c r="R50" s="60" t="s">
        <v>434</v>
      </c>
      <c r="S50" s="60" t="s">
        <v>434</v>
      </c>
      <c r="T50" s="60" t="s">
        <v>434</v>
      </c>
      <c r="U50" s="60">
        <v>48769</v>
      </c>
      <c r="V50" s="60">
        <v>50081</v>
      </c>
      <c r="W50" s="60">
        <v>47599</v>
      </c>
      <c r="X50" s="60">
        <v>53635</v>
      </c>
      <c r="Y50" s="60">
        <v>48495</v>
      </c>
      <c r="Z50" s="60">
        <v>46455</v>
      </c>
      <c r="AA50" s="60">
        <v>44011</v>
      </c>
      <c r="AB50" s="60">
        <v>41770</v>
      </c>
      <c r="AC50" s="60">
        <v>41343</v>
      </c>
      <c r="AD50" s="60" t="s">
        <v>434</v>
      </c>
      <c r="AE50" s="60" t="s">
        <v>434</v>
      </c>
      <c r="AF50" s="60" t="s">
        <v>434</v>
      </c>
      <c r="AG50" s="60" t="s">
        <v>434</v>
      </c>
      <c r="AH50" s="60" t="s">
        <v>436</v>
      </c>
      <c r="AI50" s="61" t="e">
        <v>#VALUE!</v>
      </c>
      <c r="AJ50" s="61" t="e">
        <v>#VALUE!</v>
      </c>
      <c r="AK50" s="61" t="e">
        <v>#VALUE!</v>
      </c>
      <c r="AL50" s="61" t="e">
        <v>#VALUE!</v>
      </c>
      <c r="AM50" s="61">
        <v>1.0997266768255811</v>
      </c>
      <c r="AN50" s="61">
        <v>1.1130955231027053</v>
      </c>
      <c r="AO50" s="61">
        <v>1.1068142055395243</v>
      </c>
      <c r="AP50" s="61">
        <v>9.9946184479603919E-2</v>
      </c>
      <c r="AQ50" s="61">
        <v>9.8669965975873797E-2</v>
      </c>
      <c r="AR50" s="61">
        <v>1.5698704204344178E-2</v>
      </c>
      <c r="AS50" s="61">
        <v>8.9917855417130613E-2</v>
      </c>
      <c r="AT50" s="61">
        <v>8.8157185359717255E-2</v>
      </c>
      <c r="AU50" s="61" t="e">
        <v>#VALUE!</v>
      </c>
      <c r="AV50" s="61" t="e">
        <v>#VALUE!</v>
      </c>
      <c r="AX50" s="60" t="s">
        <v>434</v>
      </c>
      <c r="AY50" s="60" t="s">
        <v>434</v>
      </c>
      <c r="AZ50" s="60" t="s">
        <v>434</v>
      </c>
      <c r="BA50" s="60" t="s">
        <v>434</v>
      </c>
      <c r="BB50" s="60">
        <v>41343</v>
      </c>
      <c r="BC50" s="60">
        <v>41770</v>
      </c>
      <c r="BD50" s="60">
        <v>44011</v>
      </c>
      <c r="BE50" s="60">
        <v>46455</v>
      </c>
      <c r="BF50" s="60">
        <v>48495</v>
      </c>
      <c r="BG50" s="60">
        <v>53635</v>
      </c>
      <c r="BH50" s="60">
        <v>47599</v>
      </c>
      <c r="BI50" s="60">
        <v>50081</v>
      </c>
      <c r="BJ50" s="60">
        <v>48769</v>
      </c>
      <c r="BK50" s="60" t="s">
        <v>434</v>
      </c>
    </row>
    <row r="51" spans="1:63">
      <c r="A51" s="52" t="s">
        <v>262</v>
      </c>
      <c r="B51" s="52">
        <v>4060631</v>
      </c>
      <c r="C51" s="52" t="s">
        <v>432</v>
      </c>
      <c r="D51" s="52" t="s">
        <v>433</v>
      </c>
      <c r="E51" s="52" t="s">
        <v>246</v>
      </c>
      <c r="F51" s="60" t="s">
        <v>434</v>
      </c>
      <c r="G51" s="60">
        <v>85198</v>
      </c>
      <c r="H51" s="60">
        <v>35870</v>
      </c>
      <c r="I51" s="60">
        <v>41490</v>
      </c>
      <c r="J51" s="60">
        <v>34603</v>
      </c>
      <c r="K51" s="60">
        <v>64269</v>
      </c>
      <c r="L51" s="60">
        <v>37160</v>
      </c>
      <c r="M51" s="60">
        <v>1118051</v>
      </c>
      <c r="N51" s="60">
        <v>970080</v>
      </c>
      <c r="O51" s="60">
        <v>980863</v>
      </c>
      <c r="P51" s="60">
        <v>966453</v>
      </c>
      <c r="Q51" s="60">
        <v>999200</v>
      </c>
      <c r="R51" s="60">
        <v>806563</v>
      </c>
      <c r="S51" s="60">
        <v>897717</v>
      </c>
      <c r="T51" s="60" t="s">
        <v>434</v>
      </c>
      <c r="U51" s="60">
        <v>627880</v>
      </c>
      <c r="V51" s="60">
        <v>692809</v>
      </c>
      <c r="W51" s="60">
        <v>695314</v>
      </c>
      <c r="X51" s="60">
        <v>698154</v>
      </c>
      <c r="Y51" s="60">
        <v>666885</v>
      </c>
      <c r="Z51" s="60">
        <v>692883</v>
      </c>
      <c r="AA51" s="60">
        <v>681069</v>
      </c>
      <c r="AB51" s="60">
        <v>651095</v>
      </c>
      <c r="AC51" s="60">
        <v>619763</v>
      </c>
      <c r="AD51" s="60">
        <v>609354</v>
      </c>
      <c r="AE51" s="60">
        <v>623863</v>
      </c>
      <c r="AF51" s="60">
        <v>631894</v>
      </c>
      <c r="AG51" s="60">
        <v>606576</v>
      </c>
      <c r="AH51" s="60" t="s">
        <v>436</v>
      </c>
      <c r="AI51" s="61">
        <v>1.479974479702461</v>
      </c>
      <c r="AJ51" s="61">
        <v>1.2764213618106834</v>
      </c>
      <c r="AK51" s="61">
        <v>1.6016336920125092</v>
      </c>
      <c r="AL51" s="61">
        <v>1.5860288108390197</v>
      </c>
      <c r="AM51" s="61">
        <v>1.5826420744704024</v>
      </c>
      <c r="AN51" s="61">
        <v>1.4899208256859597</v>
      </c>
      <c r="AO51" s="61">
        <v>1.6416119365291917</v>
      </c>
      <c r="AP51" s="61">
        <v>5.3630988204357737E-2</v>
      </c>
      <c r="AQ51" s="61">
        <v>9.6371938190242701E-2</v>
      </c>
      <c r="AR51" s="61">
        <v>4.9563563339893493E-2</v>
      </c>
      <c r="AS51" s="61">
        <v>5.9670882507759086E-2</v>
      </c>
      <c r="AT51" s="61">
        <v>5.1774731563822063E-2</v>
      </c>
      <c r="AU51" s="61">
        <v>0.13569153341402815</v>
      </c>
      <c r="AV51" s="61" t="e">
        <v>#VALUE!</v>
      </c>
      <c r="AX51" s="60">
        <v>606576</v>
      </c>
      <c r="AY51" s="60">
        <v>631894</v>
      </c>
      <c r="AZ51" s="60">
        <v>623863</v>
      </c>
      <c r="BA51" s="60">
        <v>609354</v>
      </c>
      <c r="BB51" s="60">
        <v>619763</v>
      </c>
      <c r="BC51" s="60">
        <v>651095</v>
      </c>
      <c r="BD51" s="60">
        <v>681069</v>
      </c>
      <c r="BE51" s="60">
        <v>692883</v>
      </c>
      <c r="BF51" s="60">
        <v>666885</v>
      </c>
      <c r="BG51" s="60">
        <v>698154</v>
      </c>
      <c r="BH51" s="60">
        <v>695314</v>
      </c>
      <c r="BI51" s="60">
        <v>692809</v>
      </c>
      <c r="BJ51" s="60">
        <v>627880</v>
      </c>
      <c r="BK51" s="60" t="s">
        <v>434</v>
      </c>
    </row>
    <row r="52" spans="1:63">
      <c r="A52" s="52" t="s">
        <v>90</v>
      </c>
      <c r="B52" s="52">
        <v>4057002</v>
      </c>
      <c r="C52" s="52" t="s">
        <v>432</v>
      </c>
      <c r="D52" s="52" t="s">
        <v>433</v>
      </c>
      <c r="E52" s="52" t="s">
        <v>246</v>
      </c>
      <c r="F52" s="60">
        <v>1157469</v>
      </c>
      <c r="G52" s="60">
        <v>1253953</v>
      </c>
      <c r="H52" s="60">
        <v>1226910</v>
      </c>
      <c r="I52" s="60">
        <v>1153962</v>
      </c>
      <c r="J52" s="60">
        <v>1274302</v>
      </c>
      <c r="K52" s="60">
        <v>1353344</v>
      </c>
      <c r="L52" s="60">
        <v>1258845</v>
      </c>
      <c r="M52" s="60">
        <v>21014495</v>
      </c>
      <c r="N52" s="60">
        <v>17218467</v>
      </c>
      <c r="O52" s="60">
        <v>17461175</v>
      </c>
      <c r="P52" s="60">
        <v>16255252</v>
      </c>
      <c r="Q52" s="60">
        <v>16192391</v>
      </c>
      <c r="R52" s="60">
        <v>16761962</v>
      </c>
      <c r="S52" s="60">
        <v>20388732</v>
      </c>
      <c r="T52" s="60" t="s">
        <v>434</v>
      </c>
      <c r="U52" s="60">
        <v>14085316</v>
      </c>
      <c r="V52" s="60">
        <v>13734430</v>
      </c>
      <c r="W52" s="60">
        <v>13512504</v>
      </c>
      <c r="X52" s="60">
        <v>13948280</v>
      </c>
      <c r="Y52" s="60">
        <v>14543714</v>
      </c>
      <c r="Z52" s="60">
        <v>14541825</v>
      </c>
      <c r="AA52" s="60">
        <v>13939314</v>
      </c>
      <c r="AB52" s="60">
        <v>13288812</v>
      </c>
      <c r="AC52" s="60">
        <v>13239589</v>
      </c>
      <c r="AD52" s="60">
        <v>12980031</v>
      </c>
      <c r="AE52" s="60">
        <v>12894068</v>
      </c>
      <c r="AF52" s="60">
        <v>13031025</v>
      </c>
      <c r="AG52" s="60">
        <v>14598389</v>
      </c>
      <c r="AH52" s="60" t="s">
        <v>436</v>
      </c>
      <c r="AI52" s="61">
        <v>1.3966426021391813</v>
      </c>
      <c r="AJ52" s="61">
        <v>1.2863118595812686</v>
      </c>
      <c r="AK52" s="61">
        <v>1.2558015825571882</v>
      </c>
      <c r="AL52" s="61">
        <v>1.2523276716365315</v>
      </c>
      <c r="AM52" s="61">
        <v>1.3188608045159105</v>
      </c>
      <c r="AN52" s="61">
        <v>1.2957115353878135</v>
      </c>
      <c r="AO52" s="61">
        <v>1.5075702434137002</v>
      </c>
      <c r="AP52" s="61">
        <v>8.6567194970369951E-2</v>
      </c>
      <c r="AQ52" s="61">
        <v>9.305353501863417E-2</v>
      </c>
      <c r="AR52" s="61">
        <v>9.135907796516847E-2</v>
      </c>
      <c r="AS52" s="61">
        <v>8.5399567689304665E-2</v>
      </c>
      <c r="AT52" s="61">
        <v>8.9330973327615346E-2</v>
      </c>
      <c r="AU52" s="61">
        <v>8.9025549728525791E-2</v>
      </c>
      <c r="AV52" s="61" t="e">
        <v>#VALUE!</v>
      </c>
      <c r="AX52" s="60">
        <v>14598389</v>
      </c>
      <c r="AY52" s="60">
        <v>13031025</v>
      </c>
      <c r="AZ52" s="60">
        <v>12894068</v>
      </c>
      <c r="BA52" s="60">
        <v>12980031</v>
      </c>
      <c r="BB52" s="60">
        <v>13239589</v>
      </c>
      <c r="BC52" s="60">
        <v>13288812</v>
      </c>
      <c r="BD52" s="60">
        <v>13939314</v>
      </c>
      <c r="BE52" s="60">
        <v>14541825</v>
      </c>
      <c r="BF52" s="60">
        <v>14543714</v>
      </c>
      <c r="BG52" s="60">
        <v>13948280</v>
      </c>
      <c r="BH52" s="60">
        <v>13512504</v>
      </c>
      <c r="BI52" s="60">
        <v>13734430</v>
      </c>
      <c r="BJ52" s="60">
        <v>14085316</v>
      </c>
      <c r="BK52" s="60" t="s">
        <v>434</v>
      </c>
    </row>
    <row r="53" spans="1:63">
      <c r="A53" s="52" t="s">
        <v>264</v>
      </c>
      <c r="B53" s="52">
        <v>4060674</v>
      </c>
      <c r="C53" s="52" t="s">
        <v>432</v>
      </c>
      <c r="D53" s="52" t="s">
        <v>433</v>
      </c>
      <c r="E53" s="52" t="s">
        <v>327</v>
      </c>
      <c r="F53" s="60" t="s">
        <v>434</v>
      </c>
      <c r="G53" s="60">
        <v>69159</v>
      </c>
      <c r="H53" s="60">
        <v>79084</v>
      </c>
      <c r="I53" s="60">
        <v>57720</v>
      </c>
      <c r="J53" s="60">
        <v>66081</v>
      </c>
      <c r="K53" s="60">
        <v>75335</v>
      </c>
      <c r="L53" s="60">
        <v>66115</v>
      </c>
      <c r="M53" s="60">
        <v>839741</v>
      </c>
      <c r="N53" s="60">
        <v>813958</v>
      </c>
      <c r="O53" s="60">
        <v>788180</v>
      </c>
      <c r="P53" s="60">
        <v>764653</v>
      </c>
      <c r="Q53" s="60">
        <v>751955</v>
      </c>
      <c r="R53" s="60">
        <v>724380</v>
      </c>
      <c r="S53" s="60">
        <v>713003</v>
      </c>
      <c r="T53" s="60" t="s">
        <v>434</v>
      </c>
      <c r="U53" s="60">
        <v>852814</v>
      </c>
      <c r="V53" s="60">
        <v>858776</v>
      </c>
      <c r="W53" s="60">
        <v>828622</v>
      </c>
      <c r="X53" s="60">
        <v>875142</v>
      </c>
      <c r="Y53" s="60">
        <v>837211</v>
      </c>
      <c r="Z53" s="60">
        <v>806566</v>
      </c>
      <c r="AA53" s="60">
        <v>775470</v>
      </c>
      <c r="AB53" s="60">
        <v>743363</v>
      </c>
      <c r="AC53" s="60">
        <v>724627</v>
      </c>
      <c r="AD53" s="60">
        <v>710179</v>
      </c>
      <c r="AE53" s="60">
        <v>694398</v>
      </c>
      <c r="AF53" s="60">
        <v>674105</v>
      </c>
      <c r="AG53" s="60">
        <v>669964</v>
      </c>
      <c r="AH53" s="60" t="s">
        <v>436</v>
      </c>
      <c r="AI53" s="61">
        <v>1.0642407651754422</v>
      </c>
      <c r="AJ53" s="61">
        <v>1.0745803695270024</v>
      </c>
      <c r="AK53" s="61">
        <v>1.0828876235242613</v>
      </c>
      <c r="AL53" s="61">
        <v>1.0767046054586238</v>
      </c>
      <c r="AM53" s="61">
        <v>1.0877044327633389</v>
      </c>
      <c r="AN53" s="61">
        <v>1.0949670618526883</v>
      </c>
      <c r="AO53" s="61">
        <v>1.0828800598346808</v>
      </c>
      <c r="AP53" s="61">
        <v>8.1970973237156047E-2</v>
      </c>
      <c r="AQ53" s="61">
        <v>8.998328975610688E-2</v>
      </c>
      <c r="AR53" s="61">
        <v>7.550888884318202E-2</v>
      </c>
      <c r="AS53" s="61">
        <v>6.96578174366599E-2</v>
      </c>
      <c r="AT53" s="61">
        <v>9.2089206032772222E-2</v>
      </c>
      <c r="AU53" s="61">
        <v>8.1095057069888621E-2</v>
      </c>
      <c r="AV53" s="61" t="e">
        <v>#VALUE!</v>
      </c>
      <c r="AX53" s="60">
        <v>669964</v>
      </c>
      <c r="AY53" s="60">
        <v>674105</v>
      </c>
      <c r="AZ53" s="60">
        <v>694398</v>
      </c>
      <c r="BA53" s="60">
        <v>710179</v>
      </c>
      <c r="BB53" s="60">
        <v>724627</v>
      </c>
      <c r="BC53" s="60">
        <v>743363</v>
      </c>
      <c r="BD53" s="60">
        <v>775470</v>
      </c>
      <c r="BE53" s="60">
        <v>806566</v>
      </c>
      <c r="BF53" s="60">
        <v>837211</v>
      </c>
      <c r="BG53" s="60">
        <v>875142</v>
      </c>
      <c r="BH53" s="60">
        <v>828622</v>
      </c>
      <c r="BI53" s="60">
        <v>858776</v>
      </c>
      <c r="BJ53" s="60">
        <v>852814</v>
      </c>
      <c r="BK53" s="60" t="s">
        <v>434</v>
      </c>
    </row>
    <row r="54" spans="1:63">
      <c r="A54" s="52" t="s">
        <v>507</v>
      </c>
      <c r="B54" s="52">
        <v>4060924</v>
      </c>
      <c r="C54" s="52" t="s">
        <v>432</v>
      </c>
      <c r="D54" s="52" t="s">
        <v>433</v>
      </c>
      <c r="E54" s="52" t="s">
        <v>246</v>
      </c>
      <c r="F54" s="60" t="s">
        <v>434</v>
      </c>
      <c r="G54" s="60">
        <v>29783</v>
      </c>
      <c r="H54" s="60">
        <v>19243</v>
      </c>
      <c r="I54" s="60">
        <v>24112</v>
      </c>
      <c r="J54" s="60">
        <v>24253</v>
      </c>
      <c r="K54" s="60">
        <v>30037</v>
      </c>
      <c r="L54" s="60">
        <v>25413</v>
      </c>
      <c r="M54" s="60">
        <v>416969</v>
      </c>
      <c r="N54" s="60">
        <v>388789</v>
      </c>
      <c r="O54" s="60">
        <v>355116</v>
      </c>
      <c r="P54" s="60">
        <v>333328</v>
      </c>
      <c r="Q54" s="60">
        <v>316321</v>
      </c>
      <c r="R54" s="60">
        <v>303485</v>
      </c>
      <c r="S54" s="60">
        <v>302333</v>
      </c>
      <c r="T54" s="60" t="s">
        <v>434</v>
      </c>
      <c r="U54" s="60">
        <v>412618</v>
      </c>
      <c r="V54" s="60">
        <v>427575</v>
      </c>
      <c r="W54" s="60">
        <v>403874</v>
      </c>
      <c r="X54" s="60">
        <v>422371</v>
      </c>
      <c r="Y54" s="60">
        <v>407708</v>
      </c>
      <c r="Z54" s="60">
        <v>405234</v>
      </c>
      <c r="AA54" s="60">
        <v>390792</v>
      </c>
      <c r="AB54" s="60">
        <v>361493</v>
      </c>
      <c r="AC54" s="60">
        <v>334418</v>
      </c>
      <c r="AD54" s="60">
        <v>312631</v>
      </c>
      <c r="AE54" s="60">
        <v>290901</v>
      </c>
      <c r="AF54" s="60">
        <v>281735</v>
      </c>
      <c r="AG54" s="60">
        <v>279011</v>
      </c>
      <c r="AH54" s="60" t="s">
        <v>436</v>
      </c>
      <c r="AI54" s="61">
        <v>1.0835881022612013</v>
      </c>
      <c r="AJ54" s="61">
        <v>1.0772002058672157</v>
      </c>
      <c r="AK54" s="61">
        <v>1.0873836803586099</v>
      </c>
      <c r="AL54" s="61">
        <v>1.0662026478500213</v>
      </c>
      <c r="AM54" s="61">
        <v>1.0618926014748009</v>
      </c>
      <c r="AN54" s="61">
        <v>1.0755090693319096</v>
      </c>
      <c r="AO54" s="61">
        <v>1.0669844827939159</v>
      </c>
      <c r="AP54" s="61">
        <v>6.2711914597491814E-2</v>
      </c>
      <c r="AQ54" s="61">
        <v>7.3672824668635395E-2</v>
      </c>
      <c r="AR54" s="61">
        <v>5.7421082413328564E-2</v>
      </c>
      <c r="AS54" s="61">
        <v>5.9701788181462538E-2</v>
      </c>
      <c r="AT54" s="61">
        <v>4.5004969888323684E-2</v>
      </c>
      <c r="AU54" s="61">
        <v>7.218056410529837E-2</v>
      </c>
      <c r="AV54" s="61" t="e">
        <v>#VALUE!</v>
      </c>
      <c r="AX54" s="60">
        <v>279011</v>
      </c>
      <c r="AY54" s="60">
        <v>281735</v>
      </c>
      <c r="AZ54" s="60">
        <v>290901</v>
      </c>
      <c r="BA54" s="60">
        <v>312631</v>
      </c>
      <c r="BB54" s="60">
        <v>334418</v>
      </c>
      <c r="BC54" s="60">
        <v>361493</v>
      </c>
      <c r="BD54" s="60">
        <v>390792</v>
      </c>
      <c r="BE54" s="60">
        <v>405234</v>
      </c>
      <c r="BF54" s="60">
        <v>407708</v>
      </c>
      <c r="BG54" s="60">
        <v>422371</v>
      </c>
      <c r="BH54" s="60">
        <v>403874</v>
      </c>
      <c r="BI54" s="60">
        <v>427575</v>
      </c>
      <c r="BJ54" s="60">
        <v>412618</v>
      </c>
      <c r="BK54" s="60" t="s">
        <v>434</v>
      </c>
    </row>
    <row r="55" spans="1:63">
      <c r="A55" s="52" t="s">
        <v>342</v>
      </c>
      <c r="B55" s="52">
        <v>4060992</v>
      </c>
      <c r="C55" s="52" t="s">
        <v>432</v>
      </c>
      <c r="D55" s="52" t="s">
        <v>433</v>
      </c>
      <c r="E55" s="52" t="s">
        <v>327</v>
      </c>
      <c r="F55" s="60" t="s">
        <v>434</v>
      </c>
      <c r="G55" s="60">
        <v>8449</v>
      </c>
      <c r="H55" s="60">
        <v>12756</v>
      </c>
      <c r="I55" s="60">
        <v>8980</v>
      </c>
      <c r="J55" s="60">
        <v>9829</v>
      </c>
      <c r="K55" s="60">
        <v>12552</v>
      </c>
      <c r="L55" s="60">
        <v>13613</v>
      </c>
      <c r="M55" s="60">
        <v>284007</v>
      </c>
      <c r="N55" s="60">
        <v>290406</v>
      </c>
      <c r="O55" s="60">
        <v>284406</v>
      </c>
      <c r="P55" s="60" t="s">
        <v>434</v>
      </c>
      <c r="Q55" s="60" t="s">
        <v>434</v>
      </c>
      <c r="R55" s="60" t="s">
        <v>434</v>
      </c>
      <c r="S55" s="60" t="s">
        <v>434</v>
      </c>
      <c r="T55" s="60" t="s">
        <v>434</v>
      </c>
      <c r="U55" s="60">
        <v>264309</v>
      </c>
      <c r="V55" s="60">
        <v>268787</v>
      </c>
      <c r="W55" s="60">
        <v>266704</v>
      </c>
      <c r="X55" s="60">
        <v>278467</v>
      </c>
      <c r="Y55" s="60">
        <v>281291</v>
      </c>
      <c r="Z55" s="60">
        <v>275252</v>
      </c>
      <c r="AA55" s="60">
        <v>271852</v>
      </c>
      <c r="AB55" s="60">
        <v>277123</v>
      </c>
      <c r="AC55" s="60" t="s">
        <v>434</v>
      </c>
      <c r="AD55" s="60" t="s">
        <v>434</v>
      </c>
      <c r="AE55" s="60" t="s">
        <v>434</v>
      </c>
      <c r="AF55" s="60" t="s">
        <v>434</v>
      </c>
      <c r="AG55" s="60" t="s">
        <v>434</v>
      </c>
      <c r="AH55" s="60" t="s">
        <v>436</v>
      </c>
      <c r="AI55" s="61" t="e">
        <v>#VALUE!</v>
      </c>
      <c r="AJ55" s="61" t="e">
        <v>#VALUE!</v>
      </c>
      <c r="AK55" s="61" t="e">
        <v>#VALUE!</v>
      </c>
      <c r="AL55" s="61" t="e">
        <v>#VALUE!</v>
      </c>
      <c r="AM55" s="61" t="e">
        <v>#VALUE!</v>
      </c>
      <c r="AN55" s="61">
        <v>1.047931784803138</v>
      </c>
      <c r="AO55" s="61">
        <v>1.0447118284949164</v>
      </c>
      <c r="AP55" s="61">
        <v>4.9456498045427462E-2</v>
      </c>
      <c r="AQ55" s="61">
        <v>4.462282831658318E-2</v>
      </c>
      <c r="AR55" s="61">
        <v>3.5296821526428622E-2</v>
      </c>
      <c r="AS55" s="61">
        <v>3.3670286159937605E-2</v>
      </c>
      <c r="AT55" s="61">
        <v>4.7457652341817126E-2</v>
      </c>
      <c r="AU55" s="61">
        <v>3.1966372692568169E-2</v>
      </c>
      <c r="AV55" s="61" t="e">
        <v>#VALUE!</v>
      </c>
      <c r="AX55" s="60" t="s">
        <v>434</v>
      </c>
      <c r="AY55" s="60" t="s">
        <v>434</v>
      </c>
      <c r="AZ55" s="60" t="s">
        <v>434</v>
      </c>
      <c r="BA55" s="60" t="s">
        <v>434</v>
      </c>
      <c r="BB55" s="60" t="s">
        <v>434</v>
      </c>
      <c r="BC55" s="60">
        <v>277123</v>
      </c>
      <c r="BD55" s="60">
        <v>271852</v>
      </c>
      <c r="BE55" s="60">
        <v>275252</v>
      </c>
      <c r="BF55" s="60">
        <v>281291</v>
      </c>
      <c r="BG55" s="60">
        <v>278467</v>
      </c>
      <c r="BH55" s="60">
        <v>266704</v>
      </c>
      <c r="BI55" s="60">
        <v>268787</v>
      </c>
      <c r="BJ55" s="60">
        <v>264309</v>
      </c>
      <c r="BK55" s="60" t="s">
        <v>434</v>
      </c>
    </row>
    <row r="56" spans="1:63">
      <c r="A56" s="52" t="s">
        <v>315</v>
      </c>
      <c r="B56" s="52">
        <v>4061008</v>
      </c>
      <c r="C56" s="52" t="s">
        <v>432</v>
      </c>
      <c r="D56" s="52" t="s">
        <v>433</v>
      </c>
      <c r="E56" s="52" t="s">
        <v>292</v>
      </c>
      <c r="F56" s="60" t="s">
        <v>434</v>
      </c>
      <c r="G56" s="60">
        <v>14293</v>
      </c>
      <c r="H56" s="60">
        <v>14626</v>
      </c>
      <c r="I56" s="60">
        <v>14546</v>
      </c>
      <c r="J56" s="60">
        <v>15696</v>
      </c>
      <c r="K56" s="60">
        <v>15665</v>
      </c>
      <c r="L56" s="60">
        <v>14161</v>
      </c>
      <c r="M56" s="60">
        <v>242240</v>
      </c>
      <c r="N56" s="60">
        <v>234342</v>
      </c>
      <c r="O56" s="60">
        <v>224372</v>
      </c>
      <c r="P56" s="60">
        <v>223452</v>
      </c>
      <c r="Q56" s="60">
        <v>227652</v>
      </c>
      <c r="R56" s="60">
        <v>230591</v>
      </c>
      <c r="S56" s="60">
        <v>242783</v>
      </c>
      <c r="T56" s="60" t="s">
        <v>434</v>
      </c>
      <c r="U56" s="60">
        <v>227694</v>
      </c>
      <c r="V56" s="60">
        <v>235525</v>
      </c>
      <c r="W56" s="60">
        <v>227464</v>
      </c>
      <c r="X56" s="60">
        <v>241241</v>
      </c>
      <c r="Y56" s="60">
        <v>243899</v>
      </c>
      <c r="Z56" s="60">
        <v>235416</v>
      </c>
      <c r="AA56" s="60">
        <v>227835</v>
      </c>
      <c r="AB56" s="60">
        <v>217540</v>
      </c>
      <c r="AC56" s="60">
        <v>208407</v>
      </c>
      <c r="AD56" s="60" t="s">
        <v>434</v>
      </c>
      <c r="AE56" s="60" t="s">
        <v>434</v>
      </c>
      <c r="AF56" s="60" t="s">
        <v>434</v>
      </c>
      <c r="AG56" s="60" t="s">
        <v>434</v>
      </c>
      <c r="AH56" s="60" t="s">
        <v>436</v>
      </c>
      <c r="AI56" s="61" t="e">
        <v>#VALUE!</v>
      </c>
      <c r="AJ56" s="61" t="e">
        <v>#VALUE!</v>
      </c>
      <c r="AK56" s="61" t="e">
        <v>#VALUE!</v>
      </c>
      <c r="AL56" s="61" t="e">
        <v>#VALUE!</v>
      </c>
      <c r="AM56" s="61">
        <v>1.0766049125029389</v>
      </c>
      <c r="AN56" s="61">
        <v>1.0772363703226993</v>
      </c>
      <c r="AO56" s="61">
        <v>1.0632255799152897</v>
      </c>
      <c r="AP56" s="61">
        <v>6.0153090699017905E-2</v>
      </c>
      <c r="AQ56" s="61">
        <v>6.4227405606419055E-2</v>
      </c>
      <c r="AR56" s="61">
        <v>6.5063567138255937E-2</v>
      </c>
      <c r="AS56" s="61">
        <v>6.3948580874336164E-2</v>
      </c>
      <c r="AT56" s="61">
        <v>6.2099564802038001E-2</v>
      </c>
      <c r="AU56" s="61">
        <v>6.2772844255887292E-2</v>
      </c>
      <c r="AV56" s="61" t="e">
        <v>#VALUE!</v>
      </c>
      <c r="AX56" s="60" t="s">
        <v>434</v>
      </c>
      <c r="AY56" s="60" t="s">
        <v>434</v>
      </c>
      <c r="AZ56" s="60" t="s">
        <v>434</v>
      </c>
      <c r="BA56" s="60" t="s">
        <v>434</v>
      </c>
      <c r="BB56" s="60">
        <v>208407</v>
      </c>
      <c r="BC56" s="60">
        <v>217540</v>
      </c>
      <c r="BD56" s="60">
        <v>227835</v>
      </c>
      <c r="BE56" s="60">
        <v>235416</v>
      </c>
      <c r="BF56" s="60">
        <v>243899</v>
      </c>
      <c r="BG56" s="60">
        <v>241241</v>
      </c>
      <c r="BH56" s="60">
        <v>227464</v>
      </c>
      <c r="BI56" s="60">
        <v>235525</v>
      </c>
      <c r="BJ56" s="60">
        <v>227694</v>
      </c>
      <c r="BK56" s="60" t="s">
        <v>434</v>
      </c>
    </row>
    <row r="57" spans="1:63">
      <c r="A57" s="52" t="s">
        <v>510</v>
      </c>
      <c r="B57" s="52">
        <v>4061089</v>
      </c>
      <c r="C57" s="52" t="s">
        <v>432</v>
      </c>
      <c r="D57" s="52" t="s">
        <v>433</v>
      </c>
      <c r="E57" s="52" t="s">
        <v>276</v>
      </c>
      <c r="F57" s="60" t="s">
        <v>434</v>
      </c>
      <c r="G57" s="60">
        <v>8887</v>
      </c>
      <c r="H57" s="60">
        <v>7672</v>
      </c>
      <c r="I57" s="60">
        <v>8257</v>
      </c>
      <c r="J57" s="60">
        <v>7630</v>
      </c>
      <c r="K57" s="60">
        <v>9339</v>
      </c>
      <c r="L57" s="60">
        <v>9273</v>
      </c>
      <c r="M57" s="60">
        <v>116646</v>
      </c>
      <c r="N57" s="60">
        <v>119818</v>
      </c>
      <c r="O57" s="60">
        <v>118944</v>
      </c>
      <c r="P57" s="60">
        <v>118274</v>
      </c>
      <c r="Q57" s="60">
        <v>116593</v>
      </c>
      <c r="R57" s="60">
        <v>110370</v>
      </c>
      <c r="S57" s="60">
        <v>117820</v>
      </c>
      <c r="T57" s="60" t="s">
        <v>434</v>
      </c>
      <c r="U57" s="60">
        <v>108300</v>
      </c>
      <c r="V57" s="60">
        <v>112209</v>
      </c>
      <c r="W57" s="60">
        <v>107704</v>
      </c>
      <c r="X57" s="60">
        <v>116405</v>
      </c>
      <c r="Y57" s="60">
        <v>119509</v>
      </c>
      <c r="Z57" s="60">
        <v>114111</v>
      </c>
      <c r="AA57" s="60">
        <v>108786</v>
      </c>
      <c r="AB57" s="60">
        <v>112263</v>
      </c>
      <c r="AC57" s="60">
        <v>111261</v>
      </c>
      <c r="AD57" s="60">
        <v>111003</v>
      </c>
      <c r="AE57" s="60">
        <v>110034</v>
      </c>
      <c r="AF57" s="60">
        <v>103997</v>
      </c>
      <c r="AG57" s="60">
        <v>111636</v>
      </c>
      <c r="AH57" s="60" t="s">
        <v>436</v>
      </c>
      <c r="AI57" s="61">
        <v>1.0553943172453331</v>
      </c>
      <c r="AJ57" s="61">
        <v>1.0612806138638615</v>
      </c>
      <c r="AK57" s="61">
        <v>1.0596088481742008</v>
      </c>
      <c r="AL57" s="61">
        <v>1.065502734160338</v>
      </c>
      <c r="AM57" s="61">
        <v>1.0690538463612587</v>
      </c>
      <c r="AN57" s="61">
        <v>1.0672973285944611</v>
      </c>
      <c r="AO57" s="61">
        <v>1.0722519441839942</v>
      </c>
      <c r="AP57" s="61">
        <v>8.1262980781870289E-2</v>
      </c>
      <c r="AQ57" s="61">
        <v>7.8144742236986336E-2</v>
      </c>
      <c r="AR57" s="61">
        <v>6.5547012585370046E-2</v>
      </c>
      <c r="AS57" s="61">
        <v>7.666381935675555E-2</v>
      </c>
      <c r="AT57" s="61">
        <v>6.8372412195100221E-2</v>
      </c>
      <c r="AU57" s="61">
        <v>8.2059095106186516E-2</v>
      </c>
      <c r="AV57" s="61" t="e">
        <v>#VALUE!</v>
      </c>
      <c r="AX57" s="60">
        <v>111636</v>
      </c>
      <c r="AY57" s="60">
        <v>103997</v>
      </c>
      <c r="AZ57" s="60">
        <v>110034</v>
      </c>
      <c r="BA57" s="60">
        <v>111003</v>
      </c>
      <c r="BB57" s="60">
        <v>111261</v>
      </c>
      <c r="BC57" s="60">
        <v>112263</v>
      </c>
      <c r="BD57" s="60">
        <v>108786</v>
      </c>
      <c r="BE57" s="60">
        <v>114111</v>
      </c>
      <c r="BF57" s="60">
        <v>119509</v>
      </c>
      <c r="BG57" s="60">
        <v>116405</v>
      </c>
      <c r="BH57" s="60">
        <v>107704</v>
      </c>
      <c r="BI57" s="60">
        <v>112209</v>
      </c>
      <c r="BJ57" s="60">
        <v>108300</v>
      </c>
      <c r="BK57" s="60" t="s">
        <v>434</v>
      </c>
    </row>
    <row r="58" spans="1:63">
      <c r="A58" s="52" t="s">
        <v>512</v>
      </c>
      <c r="B58" s="52">
        <v>4061155</v>
      </c>
      <c r="C58" s="52" t="s">
        <v>432</v>
      </c>
      <c r="D58" s="52" t="s">
        <v>433</v>
      </c>
      <c r="E58" s="52" t="s">
        <v>246</v>
      </c>
      <c r="F58" s="60" t="s">
        <v>434</v>
      </c>
      <c r="G58" s="60" t="s">
        <v>434</v>
      </c>
      <c r="H58" s="60">
        <v>6293</v>
      </c>
      <c r="I58" s="60">
        <v>6848</v>
      </c>
      <c r="J58" s="60">
        <v>6154</v>
      </c>
      <c r="K58" s="60">
        <v>8235</v>
      </c>
      <c r="L58" s="60">
        <v>8278</v>
      </c>
      <c r="M58" s="60">
        <v>70332</v>
      </c>
      <c r="N58" s="60">
        <v>66161</v>
      </c>
      <c r="O58" s="60">
        <v>76501</v>
      </c>
      <c r="P58" s="60">
        <v>81653</v>
      </c>
      <c r="Q58" s="60">
        <v>82105</v>
      </c>
      <c r="R58" s="60">
        <v>84781</v>
      </c>
      <c r="S58" s="60">
        <v>85064</v>
      </c>
      <c r="T58" s="60" t="s">
        <v>434</v>
      </c>
      <c r="U58" s="60">
        <v>77882</v>
      </c>
      <c r="V58" s="60">
        <v>70672</v>
      </c>
      <c r="W58" s="60">
        <v>71482</v>
      </c>
      <c r="X58" s="60">
        <v>67449</v>
      </c>
      <c r="Y58" s="60">
        <v>79592</v>
      </c>
      <c r="Z58" s="60">
        <v>76997</v>
      </c>
      <c r="AA58" s="60">
        <v>63351</v>
      </c>
      <c r="AB58" s="60">
        <v>60673</v>
      </c>
      <c r="AC58" s="60">
        <v>70483</v>
      </c>
      <c r="AD58" s="60">
        <v>72830</v>
      </c>
      <c r="AE58" s="60">
        <v>74843</v>
      </c>
      <c r="AF58" s="60">
        <v>77158</v>
      </c>
      <c r="AG58" s="60">
        <v>73487</v>
      </c>
      <c r="AH58" s="60" t="s">
        <v>436</v>
      </c>
      <c r="AI58" s="61">
        <v>1.1575380679575979</v>
      </c>
      <c r="AJ58" s="61">
        <v>1.0987972731278675</v>
      </c>
      <c r="AK58" s="61">
        <v>1.0970297823443742</v>
      </c>
      <c r="AL58" s="61">
        <v>1.1211451325003432</v>
      </c>
      <c r="AM58" s="61">
        <v>1.0853822907651491</v>
      </c>
      <c r="AN58" s="61">
        <v>1.0904520956603432</v>
      </c>
      <c r="AO58" s="61">
        <v>1.1101955770232514</v>
      </c>
      <c r="AP58" s="61">
        <v>0.10751068223437277</v>
      </c>
      <c r="AQ58" s="61">
        <v>0.10346517237913358</v>
      </c>
      <c r="AR58" s="61">
        <v>9.123930673545938E-2</v>
      </c>
      <c r="AS58" s="61">
        <v>9.5800341344674189E-2</v>
      </c>
      <c r="AT58" s="61">
        <v>8.9045166402535653E-2</v>
      </c>
      <c r="AU58" s="61" t="e">
        <v>#VALUE!</v>
      </c>
      <c r="AV58" s="61" t="e">
        <v>#VALUE!</v>
      </c>
      <c r="AX58" s="60">
        <v>73487</v>
      </c>
      <c r="AY58" s="60">
        <v>77158</v>
      </c>
      <c r="AZ58" s="60">
        <v>74843</v>
      </c>
      <c r="BA58" s="60">
        <v>72830</v>
      </c>
      <c r="BB58" s="60">
        <v>70483</v>
      </c>
      <c r="BC58" s="60">
        <v>60673</v>
      </c>
      <c r="BD58" s="60">
        <v>63351</v>
      </c>
      <c r="BE58" s="60">
        <v>76997</v>
      </c>
      <c r="BF58" s="60">
        <v>79592</v>
      </c>
      <c r="BG58" s="60">
        <v>67449</v>
      </c>
      <c r="BH58" s="60">
        <v>71482</v>
      </c>
      <c r="BI58" s="60">
        <v>70672</v>
      </c>
      <c r="BJ58" s="60">
        <v>77882</v>
      </c>
      <c r="BK58" s="60" t="s">
        <v>434</v>
      </c>
    </row>
    <row r="59" spans="1:63">
      <c r="A59" s="52" t="s">
        <v>515</v>
      </c>
      <c r="B59" s="52">
        <v>4061336</v>
      </c>
      <c r="C59" s="52" t="s">
        <v>432</v>
      </c>
      <c r="D59" s="52" t="s">
        <v>433</v>
      </c>
      <c r="E59" s="52" t="s">
        <v>327</v>
      </c>
      <c r="F59" s="60" t="s">
        <v>434</v>
      </c>
      <c r="G59" s="60" t="s">
        <v>434</v>
      </c>
      <c r="H59" s="60">
        <v>1558</v>
      </c>
      <c r="I59" s="60">
        <v>58</v>
      </c>
      <c r="J59" s="60">
        <v>1160</v>
      </c>
      <c r="K59" s="60">
        <v>1727</v>
      </c>
      <c r="L59" s="60">
        <v>1010</v>
      </c>
      <c r="M59" s="60">
        <v>37870</v>
      </c>
      <c r="N59" s="60">
        <v>41603</v>
      </c>
      <c r="O59" s="60">
        <v>41069</v>
      </c>
      <c r="P59" s="60" t="s">
        <v>434</v>
      </c>
      <c r="Q59" s="60" t="s">
        <v>434</v>
      </c>
      <c r="R59" s="60" t="s">
        <v>434</v>
      </c>
      <c r="S59" s="60" t="s">
        <v>434</v>
      </c>
      <c r="T59" s="60" t="s">
        <v>434</v>
      </c>
      <c r="U59" s="60">
        <v>29685</v>
      </c>
      <c r="V59" s="60">
        <v>28465</v>
      </c>
      <c r="W59" s="60">
        <v>30833</v>
      </c>
      <c r="X59" s="60">
        <v>33110</v>
      </c>
      <c r="Y59" s="60">
        <v>35100</v>
      </c>
      <c r="Z59" s="60">
        <v>34530</v>
      </c>
      <c r="AA59" s="60">
        <v>35970</v>
      </c>
      <c r="AB59" s="60">
        <v>40273</v>
      </c>
      <c r="AC59" s="60" t="s">
        <v>434</v>
      </c>
      <c r="AD59" s="60" t="s">
        <v>434</v>
      </c>
      <c r="AE59" s="60" t="s">
        <v>434</v>
      </c>
      <c r="AF59" s="60" t="s">
        <v>434</v>
      </c>
      <c r="AG59" s="60" t="s">
        <v>434</v>
      </c>
      <c r="AH59" s="60" t="s">
        <v>436</v>
      </c>
      <c r="AI59" s="61" t="e">
        <v>#VALUE!</v>
      </c>
      <c r="AJ59" s="61" t="e">
        <v>#VALUE!</v>
      </c>
      <c r="AK59" s="61" t="e">
        <v>#VALUE!</v>
      </c>
      <c r="AL59" s="61" t="e">
        <v>#VALUE!</v>
      </c>
      <c r="AM59" s="61" t="e">
        <v>#VALUE!</v>
      </c>
      <c r="AN59" s="61">
        <v>1.0330246070568372</v>
      </c>
      <c r="AO59" s="61">
        <v>1.052821795941062</v>
      </c>
      <c r="AP59" s="61">
        <v>2.924992759918911E-2</v>
      </c>
      <c r="AQ59" s="61">
        <v>4.9202279202279202E-2</v>
      </c>
      <c r="AR59" s="61">
        <v>3.5034732709151313E-2</v>
      </c>
      <c r="AS59" s="61">
        <v>1.8811014173126196E-3</v>
      </c>
      <c r="AT59" s="61">
        <v>5.4733883716845247E-2</v>
      </c>
      <c r="AU59" s="61" t="e">
        <v>#VALUE!</v>
      </c>
      <c r="AV59" s="61" t="e">
        <v>#VALUE!</v>
      </c>
      <c r="AX59" s="60" t="s">
        <v>434</v>
      </c>
      <c r="AY59" s="60" t="s">
        <v>434</v>
      </c>
      <c r="AZ59" s="60" t="s">
        <v>434</v>
      </c>
      <c r="BA59" s="60" t="s">
        <v>434</v>
      </c>
      <c r="BB59" s="60" t="s">
        <v>434</v>
      </c>
      <c r="BC59" s="60">
        <v>40273</v>
      </c>
      <c r="BD59" s="60">
        <v>35970</v>
      </c>
      <c r="BE59" s="60">
        <v>34530</v>
      </c>
      <c r="BF59" s="60">
        <v>35100</v>
      </c>
      <c r="BG59" s="60">
        <v>33110</v>
      </c>
      <c r="BH59" s="60">
        <v>30833</v>
      </c>
      <c r="BI59" s="60">
        <v>28465</v>
      </c>
      <c r="BJ59" s="60">
        <v>29685</v>
      </c>
      <c r="BK59" s="60" t="s">
        <v>434</v>
      </c>
    </row>
    <row r="60" spans="1:63">
      <c r="A60" s="52" t="s">
        <v>517</v>
      </c>
      <c r="B60" s="52">
        <v>4061354</v>
      </c>
      <c r="C60" s="52" t="s">
        <v>432</v>
      </c>
      <c r="D60" s="52" t="s">
        <v>433</v>
      </c>
      <c r="E60" s="52" t="s">
        <v>292</v>
      </c>
      <c r="F60" s="60" t="s">
        <v>434</v>
      </c>
      <c r="G60" s="60">
        <v>13700</v>
      </c>
      <c r="H60" s="60">
        <v>12957</v>
      </c>
      <c r="I60" s="60">
        <v>11746</v>
      </c>
      <c r="J60" s="60">
        <v>13184</v>
      </c>
      <c r="K60" s="60">
        <v>8241</v>
      </c>
      <c r="L60" s="60">
        <v>15741</v>
      </c>
      <c r="M60" s="60">
        <v>869671</v>
      </c>
      <c r="N60" s="60">
        <v>841907</v>
      </c>
      <c r="O60" s="60">
        <v>847489</v>
      </c>
      <c r="P60" s="60">
        <v>802480</v>
      </c>
      <c r="Q60" s="60">
        <v>721999</v>
      </c>
      <c r="R60" s="60">
        <v>835065</v>
      </c>
      <c r="S60" s="60">
        <v>802748</v>
      </c>
      <c r="T60" s="60" t="s">
        <v>434</v>
      </c>
      <c r="U60" s="60">
        <v>717127</v>
      </c>
      <c r="V60" s="60">
        <v>712845</v>
      </c>
      <c r="W60" s="60">
        <v>725225</v>
      </c>
      <c r="X60" s="60">
        <v>713095</v>
      </c>
      <c r="Y60" s="60">
        <v>925110</v>
      </c>
      <c r="Z60" s="60">
        <v>883483</v>
      </c>
      <c r="AA60" s="60">
        <v>852153</v>
      </c>
      <c r="AB60" s="60">
        <v>824917</v>
      </c>
      <c r="AC60" s="60">
        <v>830416</v>
      </c>
      <c r="AD60" s="60">
        <v>786304</v>
      </c>
      <c r="AE60" s="60">
        <v>717762</v>
      </c>
      <c r="AF60" s="60">
        <v>823146</v>
      </c>
      <c r="AG60" s="60">
        <v>800192</v>
      </c>
      <c r="AH60" s="60" t="s">
        <v>436</v>
      </c>
      <c r="AI60" s="61">
        <v>1.0031942333839878</v>
      </c>
      <c r="AJ60" s="61">
        <v>1.0144798128157095</v>
      </c>
      <c r="AK60" s="61">
        <v>1.0059030709343766</v>
      </c>
      <c r="AL60" s="61">
        <v>1.0205721959954419</v>
      </c>
      <c r="AM60" s="61">
        <v>1.02055957496002</v>
      </c>
      <c r="AN60" s="61">
        <v>1.0205960114775183</v>
      </c>
      <c r="AO60" s="61">
        <v>1.0205573412286291</v>
      </c>
      <c r="AP60" s="61">
        <v>1.7816981198279989E-2</v>
      </c>
      <c r="AQ60" s="61">
        <v>8.9081298440185485E-3</v>
      </c>
      <c r="AR60" s="61">
        <v>1.8488420196467511E-2</v>
      </c>
      <c r="AS60" s="61">
        <v>1.6196352856010204E-2</v>
      </c>
      <c r="AT60" s="61">
        <v>1.8176461923700104E-2</v>
      </c>
      <c r="AU60" s="61">
        <v>1.9104008076672611E-2</v>
      </c>
      <c r="AV60" s="61" t="e">
        <v>#VALUE!</v>
      </c>
      <c r="AX60" s="60">
        <v>800192</v>
      </c>
      <c r="AY60" s="60">
        <v>823146</v>
      </c>
      <c r="AZ60" s="60">
        <v>717762</v>
      </c>
      <c r="BA60" s="60">
        <v>786304</v>
      </c>
      <c r="BB60" s="60">
        <v>830416</v>
      </c>
      <c r="BC60" s="60">
        <v>824917</v>
      </c>
      <c r="BD60" s="60">
        <v>852153</v>
      </c>
      <c r="BE60" s="60">
        <v>883483</v>
      </c>
      <c r="BF60" s="60">
        <v>925110</v>
      </c>
      <c r="BG60" s="60">
        <v>713095</v>
      </c>
      <c r="BH60" s="60">
        <v>725225</v>
      </c>
      <c r="BI60" s="60">
        <v>712845</v>
      </c>
      <c r="BJ60" s="60">
        <v>717127</v>
      </c>
      <c r="BK60" s="60" t="s">
        <v>434</v>
      </c>
    </row>
    <row r="61" spans="1:63">
      <c r="A61" s="52" t="s">
        <v>519</v>
      </c>
      <c r="B61" s="52">
        <v>4061463</v>
      </c>
      <c r="C61" s="52" t="s">
        <v>432</v>
      </c>
      <c r="D61" s="52" t="s">
        <v>433</v>
      </c>
      <c r="E61" s="52" t="s">
        <v>292</v>
      </c>
      <c r="F61" s="60" t="s">
        <v>434</v>
      </c>
      <c r="G61" s="60">
        <v>22416</v>
      </c>
      <c r="H61" s="60">
        <v>0</v>
      </c>
      <c r="I61" s="60">
        <v>0</v>
      </c>
      <c r="J61" s="60">
        <v>0</v>
      </c>
      <c r="K61" s="60">
        <v>0</v>
      </c>
      <c r="L61" s="60">
        <v>0</v>
      </c>
      <c r="M61" s="60">
        <v>389858</v>
      </c>
      <c r="N61" s="60">
        <v>365139</v>
      </c>
      <c r="O61" s="60">
        <v>357763</v>
      </c>
      <c r="P61" s="60">
        <v>350932</v>
      </c>
      <c r="Q61" s="60">
        <v>356142</v>
      </c>
      <c r="R61" s="60">
        <v>343354</v>
      </c>
      <c r="S61" s="60">
        <v>345393</v>
      </c>
      <c r="T61" s="60" t="s">
        <v>434</v>
      </c>
      <c r="U61" s="60">
        <v>371579</v>
      </c>
      <c r="V61" s="60">
        <v>374674</v>
      </c>
      <c r="W61" s="60">
        <v>369479</v>
      </c>
      <c r="X61" s="60">
        <v>371673</v>
      </c>
      <c r="Y61" s="60">
        <v>379573</v>
      </c>
      <c r="Z61" s="60">
        <v>376881</v>
      </c>
      <c r="AA61" s="60">
        <v>364420</v>
      </c>
      <c r="AB61" s="60">
        <v>337534</v>
      </c>
      <c r="AC61" s="60">
        <v>333230</v>
      </c>
      <c r="AD61" s="60" t="s">
        <v>434</v>
      </c>
      <c r="AE61" s="60" t="s">
        <v>434</v>
      </c>
      <c r="AF61" s="60" t="s">
        <v>434</v>
      </c>
      <c r="AG61" s="60">
        <v>318031</v>
      </c>
      <c r="AH61" s="60" t="s">
        <v>436</v>
      </c>
      <c r="AI61" s="61">
        <v>1.0860356380352858</v>
      </c>
      <c r="AJ61" s="61" t="e">
        <v>#VALUE!</v>
      </c>
      <c r="AK61" s="61" t="e">
        <v>#VALUE!</v>
      </c>
      <c r="AL61" s="61" t="e">
        <v>#VALUE!</v>
      </c>
      <c r="AM61" s="61">
        <v>1.0736218227650571</v>
      </c>
      <c r="AN61" s="61">
        <v>1.0817843535762324</v>
      </c>
      <c r="AO61" s="61">
        <v>1.0698040722243565</v>
      </c>
      <c r="AP61" s="61">
        <v>0</v>
      </c>
      <c r="AQ61" s="61">
        <v>0</v>
      </c>
      <c r="AR61" s="61">
        <v>0</v>
      </c>
      <c r="AS61" s="61">
        <v>0</v>
      </c>
      <c r="AT61" s="61">
        <v>0</v>
      </c>
      <c r="AU61" s="61">
        <v>6.0326337064258204E-2</v>
      </c>
      <c r="AV61" s="61" t="e">
        <v>#VALUE!</v>
      </c>
      <c r="AX61" s="60">
        <v>318031</v>
      </c>
      <c r="AY61" s="60" t="s">
        <v>434</v>
      </c>
      <c r="AZ61" s="60" t="s">
        <v>434</v>
      </c>
      <c r="BA61" s="60" t="s">
        <v>434</v>
      </c>
      <c r="BB61" s="60">
        <v>333230</v>
      </c>
      <c r="BC61" s="60">
        <v>337534</v>
      </c>
      <c r="BD61" s="60">
        <v>364420</v>
      </c>
      <c r="BE61" s="60">
        <v>376881</v>
      </c>
      <c r="BF61" s="60">
        <v>379573</v>
      </c>
      <c r="BG61" s="60">
        <v>371673</v>
      </c>
      <c r="BH61" s="60">
        <v>369479</v>
      </c>
      <c r="BI61" s="60">
        <v>374674</v>
      </c>
      <c r="BJ61" s="60">
        <v>371579</v>
      </c>
      <c r="BK61" s="60" t="s">
        <v>434</v>
      </c>
    </row>
    <row r="62" spans="1:63">
      <c r="A62" s="52" t="s">
        <v>521</v>
      </c>
      <c r="B62" s="52">
        <v>4061500</v>
      </c>
      <c r="C62" s="52" t="s">
        <v>432</v>
      </c>
      <c r="D62" s="52" t="s">
        <v>433</v>
      </c>
      <c r="E62" s="52" t="s">
        <v>327</v>
      </c>
      <c r="F62" s="60" t="s">
        <v>434</v>
      </c>
      <c r="G62" s="60" t="s">
        <v>434</v>
      </c>
      <c r="H62" s="60">
        <v>3156</v>
      </c>
      <c r="I62" s="60">
        <v>2427</v>
      </c>
      <c r="J62" s="60">
        <v>3600</v>
      </c>
      <c r="K62" s="60">
        <v>5678</v>
      </c>
      <c r="L62" s="60">
        <v>3826</v>
      </c>
      <c r="M62" s="60">
        <v>62070</v>
      </c>
      <c r="N62" s="60">
        <v>60659</v>
      </c>
      <c r="O62" s="60">
        <v>59299</v>
      </c>
      <c r="P62" s="60" t="s">
        <v>434</v>
      </c>
      <c r="Q62" s="60" t="s">
        <v>434</v>
      </c>
      <c r="R62" s="60" t="s">
        <v>434</v>
      </c>
      <c r="S62" s="60" t="s">
        <v>434</v>
      </c>
      <c r="T62" s="60" t="s">
        <v>434</v>
      </c>
      <c r="U62" s="60">
        <v>58995</v>
      </c>
      <c r="V62" s="60">
        <v>60563</v>
      </c>
      <c r="W62" s="60">
        <v>60251</v>
      </c>
      <c r="X62" s="60">
        <v>62183</v>
      </c>
      <c r="Y62" s="60">
        <v>59102</v>
      </c>
      <c r="Z62" s="60">
        <v>60106</v>
      </c>
      <c r="AA62" s="60">
        <v>57075</v>
      </c>
      <c r="AB62" s="60">
        <v>57670</v>
      </c>
      <c r="AC62" s="60" t="s">
        <v>434</v>
      </c>
      <c r="AD62" s="60" t="s">
        <v>434</v>
      </c>
      <c r="AE62" s="60" t="s">
        <v>434</v>
      </c>
      <c r="AF62" s="60" t="s">
        <v>434</v>
      </c>
      <c r="AG62" s="60" t="s">
        <v>434</v>
      </c>
      <c r="AH62" s="60" t="s">
        <v>436</v>
      </c>
      <c r="AI62" s="61" t="e">
        <v>#VALUE!</v>
      </c>
      <c r="AJ62" s="61" t="e">
        <v>#VALUE!</v>
      </c>
      <c r="AK62" s="61" t="e">
        <v>#VALUE!</v>
      </c>
      <c r="AL62" s="61" t="e">
        <v>#VALUE!</v>
      </c>
      <c r="AM62" s="61" t="e">
        <v>#VALUE!</v>
      </c>
      <c r="AN62" s="61">
        <v>1.051829374024623</v>
      </c>
      <c r="AO62" s="61">
        <v>1.0875164257555847</v>
      </c>
      <c r="AP62" s="61">
        <v>6.3654210894087113E-2</v>
      </c>
      <c r="AQ62" s="61">
        <v>9.6071198944198161E-2</v>
      </c>
      <c r="AR62" s="61">
        <v>5.7893636524452022E-2</v>
      </c>
      <c r="AS62" s="61">
        <v>4.028148910391529E-2</v>
      </c>
      <c r="AT62" s="61">
        <v>5.2111024883179501E-2</v>
      </c>
      <c r="AU62" s="61" t="e">
        <v>#VALUE!</v>
      </c>
      <c r="AV62" s="61" t="e">
        <v>#VALUE!</v>
      </c>
      <c r="AX62" s="60" t="s">
        <v>434</v>
      </c>
      <c r="AY62" s="60" t="s">
        <v>434</v>
      </c>
      <c r="AZ62" s="60" t="s">
        <v>434</v>
      </c>
      <c r="BA62" s="60" t="s">
        <v>434</v>
      </c>
      <c r="BB62" s="60" t="s">
        <v>434</v>
      </c>
      <c r="BC62" s="60">
        <v>57670</v>
      </c>
      <c r="BD62" s="60">
        <v>57075</v>
      </c>
      <c r="BE62" s="60">
        <v>60106</v>
      </c>
      <c r="BF62" s="60">
        <v>59102</v>
      </c>
      <c r="BG62" s="60">
        <v>62183</v>
      </c>
      <c r="BH62" s="60">
        <v>60251</v>
      </c>
      <c r="BI62" s="60">
        <v>60563</v>
      </c>
      <c r="BJ62" s="60">
        <v>58995</v>
      </c>
      <c r="BK62" s="60" t="s">
        <v>434</v>
      </c>
    </row>
    <row r="63" spans="1:63">
      <c r="A63" s="52" t="s">
        <v>522</v>
      </c>
      <c r="B63" s="52">
        <v>4061501</v>
      </c>
      <c r="C63" s="52" t="s">
        <v>432</v>
      </c>
      <c r="D63" s="52" t="s">
        <v>433</v>
      </c>
      <c r="E63" s="52" t="s">
        <v>292</v>
      </c>
      <c r="F63" s="60" t="s">
        <v>434</v>
      </c>
      <c r="G63" s="60">
        <v>2645</v>
      </c>
      <c r="H63" s="60">
        <v>5577</v>
      </c>
      <c r="I63" s="60">
        <v>5022</v>
      </c>
      <c r="J63" s="60">
        <v>5433</v>
      </c>
      <c r="K63" s="60">
        <v>8425</v>
      </c>
      <c r="L63" s="60">
        <v>2822</v>
      </c>
      <c r="M63" s="60">
        <v>112554</v>
      </c>
      <c r="N63" s="60">
        <v>117366</v>
      </c>
      <c r="O63" s="60">
        <v>116084</v>
      </c>
      <c r="P63" s="60" t="s">
        <v>434</v>
      </c>
      <c r="Q63" s="60" t="s">
        <v>434</v>
      </c>
      <c r="R63" s="60" t="s">
        <v>434</v>
      </c>
      <c r="S63" s="60" t="s">
        <v>434</v>
      </c>
      <c r="T63" s="60" t="s">
        <v>434</v>
      </c>
      <c r="U63" s="60">
        <v>105209</v>
      </c>
      <c r="V63" s="60">
        <v>104401</v>
      </c>
      <c r="W63" s="60">
        <v>103702</v>
      </c>
      <c r="X63" s="60">
        <v>113862</v>
      </c>
      <c r="Y63" s="60">
        <v>109583</v>
      </c>
      <c r="Z63" s="60">
        <v>110936</v>
      </c>
      <c r="AA63" s="60">
        <v>106040</v>
      </c>
      <c r="AB63" s="60">
        <v>109869</v>
      </c>
      <c r="AC63" s="60" t="s">
        <v>434</v>
      </c>
      <c r="AD63" s="60" t="s">
        <v>434</v>
      </c>
      <c r="AE63" s="60" t="s">
        <v>434</v>
      </c>
      <c r="AF63" s="60" t="s">
        <v>434</v>
      </c>
      <c r="AG63" s="60" t="s">
        <v>434</v>
      </c>
      <c r="AH63" s="60" t="s">
        <v>436</v>
      </c>
      <c r="AI63" s="61" t="e">
        <v>#VALUE!</v>
      </c>
      <c r="AJ63" s="61" t="e">
        <v>#VALUE!</v>
      </c>
      <c r="AK63" s="61" t="e">
        <v>#VALUE!</v>
      </c>
      <c r="AL63" s="61" t="e">
        <v>#VALUE!</v>
      </c>
      <c r="AM63" s="61" t="e">
        <v>#VALUE!</v>
      </c>
      <c r="AN63" s="61">
        <v>1.0682358080987358</v>
      </c>
      <c r="AO63" s="61">
        <v>1.0614296491889852</v>
      </c>
      <c r="AP63" s="61">
        <v>2.5438090430518496E-2</v>
      </c>
      <c r="AQ63" s="61">
        <v>7.6882363140268112E-2</v>
      </c>
      <c r="AR63" s="61">
        <v>4.771565579385572E-2</v>
      </c>
      <c r="AS63" s="61">
        <v>4.8427224161539793E-2</v>
      </c>
      <c r="AT63" s="61">
        <v>5.3419028553366346E-2</v>
      </c>
      <c r="AU63" s="61">
        <v>2.514043475368077E-2</v>
      </c>
      <c r="AV63" s="61" t="e">
        <v>#VALUE!</v>
      </c>
      <c r="AX63" s="60" t="s">
        <v>434</v>
      </c>
      <c r="AY63" s="60" t="s">
        <v>434</v>
      </c>
      <c r="AZ63" s="60" t="s">
        <v>434</v>
      </c>
      <c r="BA63" s="60" t="s">
        <v>434</v>
      </c>
      <c r="BB63" s="60" t="s">
        <v>434</v>
      </c>
      <c r="BC63" s="60">
        <v>109869</v>
      </c>
      <c r="BD63" s="60">
        <v>106040</v>
      </c>
      <c r="BE63" s="60">
        <v>110936</v>
      </c>
      <c r="BF63" s="60">
        <v>109583</v>
      </c>
      <c r="BG63" s="60">
        <v>113862</v>
      </c>
      <c r="BH63" s="60">
        <v>103702</v>
      </c>
      <c r="BI63" s="60">
        <v>104401</v>
      </c>
      <c r="BJ63" s="60">
        <v>105209</v>
      </c>
      <c r="BK63" s="60" t="s">
        <v>434</v>
      </c>
    </row>
    <row r="64" spans="1:63">
      <c r="A64" s="52" t="s">
        <v>523</v>
      </c>
      <c r="B64" s="52">
        <v>4061508</v>
      </c>
      <c r="C64" s="52" t="s">
        <v>432</v>
      </c>
      <c r="D64" s="52" t="s">
        <v>433</v>
      </c>
      <c r="E64" s="52" t="s">
        <v>246</v>
      </c>
      <c r="F64" s="60" t="s">
        <v>434</v>
      </c>
      <c r="G64" s="60" t="s">
        <v>434</v>
      </c>
      <c r="H64" s="60">
        <v>10</v>
      </c>
      <c r="I64" s="60">
        <v>10</v>
      </c>
      <c r="J64" s="60">
        <v>10</v>
      </c>
      <c r="K64" s="60">
        <v>210</v>
      </c>
      <c r="L64" s="60">
        <v>0</v>
      </c>
      <c r="M64" s="60">
        <v>830</v>
      </c>
      <c r="N64" s="60">
        <v>762</v>
      </c>
      <c r="O64" s="60">
        <v>651</v>
      </c>
      <c r="P64" s="60" t="s">
        <v>434</v>
      </c>
      <c r="Q64" s="60" t="s">
        <v>434</v>
      </c>
      <c r="R64" s="60" t="s">
        <v>434</v>
      </c>
      <c r="S64" s="60" t="s">
        <v>434</v>
      </c>
      <c r="T64" s="60" t="s">
        <v>434</v>
      </c>
      <c r="U64" s="60">
        <v>868</v>
      </c>
      <c r="V64" s="60">
        <v>778</v>
      </c>
      <c r="W64" s="60">
        <v>796</v>
      </c>
      <c r="X64" s="60">
        <v>800</v>
      </c>
      <c r="Y64" s="60">
        <v>746</v>
      </c>
      <c r="Z64" s="60">
        <v>692</v>
      </c>
      <c r="AA64" s="60">
        <v>625</v>
      </c>
      <c r="AB64" s="60">
        <v>566</v>
      </c>
      <c r="AC64" s="60" t="s">
        <v>434</v>
      </c>
      <c r="AD64" s="60" t="s">
        <v>434</v>
      </c>
      <c r="AE64" s="60" t="s">
        <v>434</v>
      </c>
      <c r="AF64" s="60" t="s">
        <v>434</v>
      </c>
      <c r="AG64" s="60" t="s">
        <v>434</v>
      </c>
      <c r="AH64" s="60" t="s">
        <v>436</v>
      </c>
      <c r="AI64" s="61" t="e">
        <v>#VALUE!</v>
      </c>
      <c r="AJ64" s="61" t="e">
        <v>#VALUE!</v>
      </c>
      <c r="AK64" s="61" t="e">
        <v>#VALUE!</v>
      </c>
      <c r="AL64" s="61" t="e">
        <v>#VALUE!</v>
      </c>
      <c r="AM64" s="61" t="e">
        <v>#VALUE!</v>
      </c>
      <c r="AN64" s="61">
        <v>1.3462897526501767</v>
      </c>
      <c r="AO64" s="61">
        <v>1.3280000000000001</v>
      </c>
      <c r="AP64" s="61">
        <v>0</v>
      </c>
      <c r="AQ64" s="61">
        <v>0.28150134048257375</v>
      </c>
      <c r="AR64" s="61">
        <v>1.2500000000000001E-2</v>
      </c>
      <c r="AS64" s="61">
        <v>1.2562814070351759E-2</v>
      </c>
      <c r="AT64" s="61">
        <v>1.2853470437017995E-2</v>
      </c>
      <c r="AU64" s="61" t="e">
        <v>#VALUE!</v>
      </c>
      <c r="AV64" s="61" t="e">
        <v>#VALUE!</v>
      </c>
      <c r="AX64" s="60" t="s">
        <v>434</v>
      </c>
      <c r="AY64" s="60" t="s">
        <v>434</v>
      </c>
      <c r="AZ64" s="60" t="s">
        <v>434</v>
      </c>
      <c r="BA64" s="60" t="s">
        <v>434</v>
      </c>
      <c r="BB64" s="60" t="s">
        <v>434</v>
      </c>
      <c r="BC64" s="60">
        <v>566</v>
      </c>
      <c r="BD64" s="60">
        <v>625</v>
      </c>
      <c r="BE64" s="60">
        <v>692</v>
      </c>
      <c r="BF64" s="60">
        <v>746</v>
      </c>
      <c r="BG64" s="60">
        <v>800</v>
      </c>
      <c r="BH64" s="60">
        <v>796</v>
      </c>
      <c r="BI64" s="60">
        <v>778</v>
      </c>
      <c r="BJ64" s="60">
        <v>868</v>
      </c>
      <c r="BK64" s="60" t="s">
        <v>434</v>
      </c>
    </row>
    <row r="65" spans="1:63">
      <c r="A65" s="52" t="s">
        <v>524</v>
      </c>
      <c r="B65" s="52">
        <v>4061527</v>
      </c>
      <c r="C65" s="52" t="s">
        <v>432</v>
      </c>
      <c r="D65" s="52" t="s">
        <v>433</v>
      </c>
      <c r="E65" s="52" t="s">
        <v>276</v>
      </c>
      <c r="F65" s="60" t="s">
        <v>434</v>
      </c>
      <c r="G65" s="60">
        <v>14193</v>
      </c>
      <c r="H65" s="60">
        <v>14678</v>
      </c>
      <c r="I65" s="60">
        <v>14924</v>
      </c>
      <c r="J65" s="60">
        <v>16623</v>
      </c>
      <c r="K65" s="60">
        <v>18471</v>
      </c>
      <c r="L65" s="60">
        <v>26609</v>
      </c>
      <c r="M65" s="60">
        <v>204771</v>
      </c>
      <c r="N65" s="60">
        <v>204849</v>
      </c>
      <c r="O65" s="60">
        <v>200829</v>
      </c>
      <c r="P65" s="60">
        <v>197374</v>
      </c>
      <c r="Q65" s="60">
        <v>192420</v>
      </c>
      <c r="R65" s="60">
        <v>180766</v>
      </c>
      <c r="S65" s="60">
        <v>184539</v>
      </c>
      <c r="T65" s="60" t="s">
        <v>434</v>
      </c>
      <c r="U65" s="60">
        <v>209860</v>
      </c>
      <c r="V65" s="60">
        <v>214732</v>
      </c>
      <c r="W65" s="60">
        <v>211434</v>
      </c>
      <c r="X65" s="60">
        <v>211805</v>
      </c>
      <c r="Y65" s="60">
        <v>208353</v>
      </c>
      <c r="Z65" s="60">
        <v>203334</v>
      </c>
      <c r="AA65" s="60">
        <v>197744</v>
      </c>
      <c r="AB65" s="60">
        <v>191363</v>
      </c>
      <c r="AC65" s="60">
        <v>183759</v>
      </c>
      <c r="AD65" s="60">
        <v>179967</v>
      </c>
      <c r="AE65" s="60">
        <v>175866</v>
      </c>
      <c r="AF65" s="60">
        <v>165321</v>
      </c>
      <c r="AG65" s="60">
        <v>168248</v>
      </c>
      <c r="AH65" s="60" t="s">
        <v>436</v>
      </c>
      <c r="AI65" s="61">
        <v>1.0968273025533737</v>
      </c>
      <c r="AJ65" s="61">
        <v>1.0934243078616752</v>
      </c>
      <c r="AK65" s="61">
        <v>1.094128484186824</v>
      </c>
      <c r="AL65" s="61">
        <v>1.0967232881583846</v>
      </c>
      <c r="AM65" s="61">
        <v>1.0928934093024014</v>
      </c>
      <c r="AN65" s="61">
        <v>1.0704733934982207</v>
      </c>
      <c r="AO65" s="61">
        <v>1.0355358443239744</v>
      </c>
      <c r="AP65" s="61">
        <v>0.13086350536555619</v>
      </c>
      <c r="AQ65" s="61">
        <v>8.8652431210493723E-2</v>
      </c>
      <c r="AR65" s="61">
        <v>7.8482566511649865E-2</v>
      </c>
      <c r="AS65" s="61">
        <v>7.0584674177284631E-2</v>
      </c>
      <c r="AT65" s="61">
        <v>6.8354972710168951E-2</v>
      </c>
      <c r="AU65" s="61">
        <v>6.7630801486705416E-2</v>
      </c>
      <c r="AV65" s="61" t="e">
        <v>#VALUE!</v>
      </c>
      <c r="AX65" s="60">
        <v>168248</v>
      </c>
      <c r="AY65" s="60">
        <v>165321</v>
      </c>
      <c r="AZ65" s="60">
        <v>175866</v>
      </c>
      <c r="BA65" s="60">
        <v>179967</v>
      </c>
      <c r="BB65" s="60">
        <v>183759</v>
      </c>
      <c r="BC65" s="60">
        <v>191363</v>
      </c>
      <c r="BD65" s="60">
        <v>197744</v>
      </c>
      <c r="BE65" s="60">
        <v>203334</v>
      </c>
      <c r="BF65" s="60">
        <v>208353</v>
      </c>
      <c r="BG65" s="60">
        <v>211805</v>
      </c>
      <c r="BH65" s="60">
        <v>211434</v>
      </c>
      <c r="BI65" s="60">
        <v>214732</v>
      </c>
      <c r="BJ65" s="60">
        <v>209860</v>
      </c>
      <c r="BK65" s="60" t="s">
        <v>434</v>
      </c>
    </row>
    <row r="66" spans="1:63">
      <c r="A66" s="52" t="s">
        <v>343</v>
      </c>
      <c r="B66" s="52">
        <v>4061538</v>
      </c>
      <c r="C66" s="52" t="s">
        <v>432</v>
      </c>
      <c r="D66" s="52" t="s">
        <v>433</v>
      </c>
      <c r="E66" s="52" t="s">
        <v>327</v>
      </c>
      <c r="F66" s="60" t="s">
        <v>434</v>
      </c>
      <c r="G66" s="60">
        <v>8167</v>
      </c>
      <c r="H66" s="60">
        <v>8057</v>
      </c>
      <c r="I66" s="60">
        <v>9179</v>
      </c>
      <c r="J66" s="60">
        <v>12446</v>
      </c>
      <c r="K66" s="60">
        <v>6503</v>
      </c>
      <c r="L66" s="60">
        <v>8692</v>
      </c>
      <c r="M66" s="60">
        <v>223273</v>
      </c>
      <c r="N66" s="60">
        <v>220087</v>
      </c>
      <c r="O66" s="60">
        <v>217674</v>
      </c>
      <c r="P66" s="60" t="s">
        <v>434</v>
      </c>
      <c r="Q66" s="60" t="s">
        <v>434</v>
      </c>
      <c r="R66" s="60" t="s">
        <v>434</v>
      </c>
      <c r="S66" s="60" t="s">
        <v>434</v>
      </c>
      <c r="T66" s="60" t="s">
        <v>434</v>
      </c>
      <c r="U66" s="60">
        <v>209056</v>
      </c>
      <c r="V66" s="60">
        <v>214853</v>
      </c>
      <c r="W66" s="60">
        <v>210488</v>
      </c>
      <c r="X66" s="60">
        <v>216456</v>
      </c>
      <c r="Y66" s="60">
        <v>219701</v>
      </c>
      <c r="Z66" s="60">
        <v>214003</v>
      </c>
      <c r="AA66" s="60">
        <v>209158</v>
      </c>
      <c r="AB66" s="60">
        <v>206635</v>
      </c>
      <c r="AC66" s="60" t="s">
        <v>434</v>
      </c>
      <c r="AD66" s="60" t="s">
        <v>434</v>
      </c>
      <c r="AE66" s="60" t="s">
        <v>434</v>
      </c>
      <c r="AF66" s="60" t="s">
        <v>434</v>
      </c>
      <c r="AG66" s="60" t="s">
        <v>434</v>
      </c>
      <c r="AH66" s="60" t="s">
        <v>436</v>
      </c>
      <c r="AI66" s="61" t="e">
        <v>#VALUE!</v>
      </c>
      <c r="AJ66" s="61" t="e">
        <v>#VALUE!</v>
      </c>
      <c r="AK66" s="61" t="e">
        <v>#VALUE!</v>
      </c>
      <c r="AL66" s="61" t="e">
        <v>#VALUE!</v>
      </c>
      <c r="AM66" s="61" t="e">
        <v>#VALUE!</v>
      </c>
      <c r="AN66" s="61">
        <v>1.0651002976262491</v>
      </c>
      <c r="AO66" s="61">
        <v>1.0674848678989091</v>
      </c>
      <c r="AP66" s="61">
        <v>4.0616253043181637E-2</v>
      </c>
      <c r="AQ66" s="61">
        <v>2.9599319074560426E-2</v>
      </c>
      <c r="AR66" s="61">
        <v>5.7498983627157482E-2</v>
      </c>
      <c r="AS66" s="61">
        <v>4.3608186689977575E-2</v>
      </c>
      <c r="AT66" s="61">
        <v>3.7500058179313296E-2</v>
      </c>
      <c r="AU66" s="61">
        <v>3.9066087555487523E-2</v>
      </c>
      <c r="AV66" s="61" t="e">
        <v>#VALUE!</v>
      </c>
      <c r="AX66" s="60" t="s">
        <v>434</v>
      </c>
      <c r="AY66" s="60" t="s">
        <v>434</v>
      </c>
      <c r="AZ66" s="60" t="s">
        <v>434</v>
      </c>
      <c r="BA66" s="60" t="s">
        <v>434</v>
      </c>
      <c r="BB66" s="60" t="s">
        <v>434</v>
      </c>
      <c r="BC66" s="60">
        <v>206635</v>
      </c>
      <c r="BD66" s="60">
        <v>209158</v>
      </c>
      <c r="BE66" s="60">
        <v>214003</v>
      </c>
      <c r="BF66" s="60">
        <v>219701</v>
      </c>
      <c r="BG66" s="60">
        <v>216456</v>
      </c>
      <c r="BH66" s="60">
        <v>210488</v>
      </c>
      <c r="BI66" s="60">
        <v>214853</v>
      </c>
      <c r="BJ66" s="60">
        <v>209056</v>
      </c>
      <c r="BK66" s="60" t="s">
        <v>434</v>
      </c>
    </row>
    <row r="67" spans="1:63">
      <c r="A67" s="52" t="s">
        <v>525</v>
      </c>
      <c r="B67" s="52">
        <v>4061550</v>
      </c>
      <c r="C67" s="52" t="s">
        <v>432</v>
      </c>
      <c r="D67" s="52" t="s">
        <v>433</v>
      </c>
      <c r="E67" s="52" t="s">
        <v>292</v>
      </c>
      <c r="F67" s="60" t="s">
        <v>434</v>
      </c>
      <c r="G67" s="60">
        <v>2091</v>
      </c>
      <c r="H67" s="60">
        <v>2494</v>
      </c>
      <c r="I67" s="60">
        <v>705</v>
      </c>
      <c r="J67" s="60">
        <v>2826</v>
      </c>
      <c r="K67" s="60">
        <v>3717</v>
      </c>
      <c r="L67" s="60">
        <v>1273</v>
      </c>
      <c r="M67" s="60">
        <v>67843</v>
      </c>
      <c r="N67" s="60">
        <v>58302</v>
      </c>
      <c r="O67" s="60">
        <v>64472</v>
      </c>
      <c r="P67" s="60" t="s">
        <v>434</v>
      </c>
      <c r="Q67" s="60" t="s">
        <v>434</v>
      </c>
      <c r="R67" s="60" t="s">
        <v>434</v>
      </c>
      <c r="S67" s="60" t="s">
        <v>434</v>
      </c>
      <c r="T67" s="60" t="s">
        <v>434</v>
      </c>
      <c r="U67" s="60">
        <v>69319</v>
      </c>
      <c r="V67" s="60">
        <v>70715</v>
      </c>
      <c r="W67" s="60">
        <v>68241</v>
      </c>
      <c r="X67" s="60">
        <v>70149</v>
      </c>
      <c r="Y67" s="60">
        <v>68800</v>
      </c>
      <c r="Z67" s="60">
        <v>68032</v>
      </c>
      <c r="AA67" s="60">
        <v>66103</v>
      </c>
      <c r="AB67" s="60">
        <v>55718</v>
      </c>
      <c r="AC67" s="60" t="s">
        <v>434</v>
      </c>
      <c r="AD67" s="60" t="s">
        <v>434</v>
      </c>
      <c r="AE67" s="60" t="s">
        <v>434</v>
      </c>
      <c r="AF67" s="60" t="s">
        <v>434</v>
      </c>
      <c r="AG67" s="60" t="s">
        <v>434</v>
      </c>
      <c r="AH67" s="60" t="s">
        <v>436</v>
      </c>
      <c r="AI67" s="61" t="e">
        <v>#VALUE!</v>
      </c>
      <c r="AJ67" s="61" t="e">
        <v>#VALUE!</v>
      </c>
      <c r="AK67" s="61" t="e">
        <v>#VALUE!</v>
      </c>
      <c r="AL67" s="61" t="e">
        <v>#VALUE!</v>
      </c>
      <c r="AM67" s="61" t="e">
        <v>#VALUE!</v>
      </c>
      <c r="AN67" s="61">
        <v>1.0463763954197924</v>
      </c>
      <c r="AO67" s="61">
        <v>1.0263225572213062</v>
      </c>
      <c r="AP67" s="61">
        <v>1.8711782690498589E-2</v>
      </c>
      <c r="AQ67" s="61">
        <v>5.4026162790697677E-2</v>
      </c>
      <c r="AR67" s="61">
        <v>4.0285677629046744E-2</v>
      </c>
      <c r="AS67" s="61">
        <v>1.0331032663647953E-2</v>
      </c>
      <c r="AT67" s="61">
        <v>3.5268330622922998E-2</v>
      </c>
      <c r="AU67" s="61">
        <v>3.0164889857037754E-2</v>
      </c>
      <c r="AV67" s="61" t="e">
        <v>#VALUE!</v>
      </c>
      <c r="AX67" s="60" t="s">
        <v>434</v>
      </c>
      <c r="AY67" s="60" t="s">
        <v>434</v>
      </c>
      <c r="AZ67" s="60" t="s">
        <v>434</v>
      </c>
      <c r="BA67" s="60" t="s">
        <v>434</v>
      </c>
      <c r="BB67" s="60" t="s">
        <v>434</v>
      </c>
      <c r="BC67" s="60">
        <v>55718</v>
      </c>
      <c r="BD67" s="60">
        <v>66103</v>
      </c>
      <c r="BE67" s="60">
        <v>68032</v>
      </c>
      <c r="BF67" s="60">
        <v>68800</v>
      </c>
      <c r="BG67" s="60">
        <v>70149</v>
      </c>
      <c r="BH67" s="60">
        <v>68241</v>
      </c>
      <c r="BI67" s="60">
        <v>70715</v>
      </c>
      <c r="BJ67" s="60">
        <v>69319</v>
      </c>
      <c r="BK67" s="60" t="s">
        <v>434</v>
      </c>
    </row>
    <row r="68" spans="1:63">
      <c r="A68" s="52" t="s">
        <v>533</v>
      </c>
      <c r="B68" s="52">
        <v>4061721</v>
      </c>
      <c r="C68" s="52" t="s">
        <v>432</v>
      </c>
      <c r="D68" s="52" t="s">
        <v>433</v>
      </c>
      <c r="E68" s="52" t="s">
        <v>327</v>
      </c>
      <c r="F68" s="60" t="s">
        <v>434</v>
      </c>
      <c r="G68" s="60" t="s">
        <v>434</v>
      </c>
      <c r="H68" s="60">
        <v>3828</v>
      </c>
      <c r="I68" s="60">
        <v>3464</v>
      </c>
      <c r="J68" s="60">
        <v>3773</v>
      </c>
      <c r="K68" s="60">
        <v>3802</v>
      </c>
      <c r="L68" s="60">
        <v>3414</v>
      </c>
      <c r="M68" s="60">
        <v>49320</v>
      </c>
      <c r="N68" s="60">
        <v>47176</v>
      </c>
      <c r="O68" s="60">
        <v>46423</v>
      </c>
      <c r="P68" s="60">
        <v>45105</v>
      </c>
      <c r="Q68" s="60">
        <v>45117</v>
      </c>
      <c r="R68" s="60">
        <v>44221</v>
      </c>
      <c r="S68" s="60">
        <v>46812</v>
      </c>
      <c r="T68" s="60" t="s">
        <v>434</v>
      </c>
      <c r="U68" s="60">
        <v>49509</v>
      </c>
      <c r="V68" s="60">
        <v>46696</v>
      </c>
      <c r="W68" s="60">
        <v>43177</v>
      </c>
      <c r="X68" s="60">
        <v>49024</v>
      </c>
      <c r="Y68" s="60">
        <v>47174</v>
      </c>
      <c r="Z68" s="60">
        <v>46373</v>
      </c>
      <c r="AA68" s="60">
        <v>45199</v>
      </c>
      <c r="AB68" s="60">
        <v>43377</v>
      </c>
      <c r="AC68" s="60">
        <v>41934</v>
      </c>
      <c r="AD68" s="60">
        <v>42351</v>
      </c>
      <c r="AE68" s="60">
        <v>42043</v>
      </c>
      <c r="AF68" s="60">
        <v>40933</v>
      </c>
      <c r="AG68" s="60">
        <v>43486</v>
      </c>
      <c r="AH68" s="60" t="s">
        <v>436</v>
      </c>
      <c r="AI68" s="61">
        <v>1.0764843857793314</v>
      </c>
      <c r="AJ68" s="61">
        <v>1.0803263870226956</v>
      </c>
      <c r="AK68" s="61">
        <v>1.0731156197226648</v>
      </c>
      <c r="AL68" s="61">
        <v>1.0650279804491039</v>
      </c>
      <c r="AM68" s="61">
        <v>1.1070491725091811</v>
      </c>
      <c r="AN68" s="61">
        <v>1.0875809760933213</v>
      </c>
      <c r="AO68" s="61">
        <v>1.0911745835084847</v>
      </c>
      <c r="AP68" s="61">
        <v>7.3620425678735474E-2</v>
      </c>
      <c r="AQ68" s="61">
        <v>8.0595243142408957E-2</v>
      </c>
      <c r="AR68" s="61">
        <v>7.6962304177545696E-2</v>
      </c>
      <c r="AS68" s="61">
        <v>8.0227899112953652E-2</v>
      </c>
      <c r="AT68" s="61">
        <v>8.1977043001541891E-2</v>
      </c>
      <c r="AU68" s="61" t="e">
        <v>#VALUE!</v>
      </c>
      <c r="AV68" s="61" t="e">
        <v>#VALUE!</v>
      </c>
      <c r="AX68" s="60">
        <v>43486</v>
      </c>
      <c r="AY68" s="60">
        <v>40933</v>
      </c>
      <c r="AZ68" s="60">
        <v>42043</v>
      </c>
      <c r="BA68" s="60">
        <v>42351</v>
      </c>
      <c r="BB68" s="60">
        <v>41934</v>
      </c>
      <c r="BC68" s="60">
        <v>43377</v>
      </c>
      <c r="BD68" s="60">
        <v>45199</v>
      </c>
      <c r="BE68" s="60">
        <v>46373</v>
      </c>
      <c r="BF68" s="60">
        <v>47174</v>
      </c>
      <c r="BG68" s="60">
        <v>49024</v>
      </c>
      <c r="BH68" s="60">
        <v>43177</v>
      </c>
      <c r="BI68" s="60">
        <v>46696</v>
      </c>
      <c r="BJ68" s="60">
        <v>49509</v>
      </c>
      <c r="BK68" s="60" t="s">
        <v>434</v>
      </c>
    </row>
    <row r="69" spans="1:63">
      <c r="A69" s="52" t="s">
        <v>269</v>
      </c>
      <c r="B69" s="52">
        <v>4061913</v>
      </c>
      <c r="C69" s="52" t="s">
        <v>432</v>
      </c>
      <c r="D69" s="52" t="s">
        <v>433</v>
      </c>
      <c r="E69" s="52" t="s">
        <v>246</v>
      </c>
      <c r="F69" s="60" t="s">
        <v>434</v>
      </c>
      <c r="G69" s="60">
        <v>21109</v>
      </c>
      <c r="H69" s="60">
        <v>19345</v>
      </c>
      <c r="I69" s="60">
        <v>19554</v>
      </c>
      <c r="J69" s="60">
        <v>18849</v>
      </c>
      <c r="K69" s="60">
        <v>24150</v>
      </c>
      <c r="L69" s="60">
        <v>19425</v>
      </c>
      <c r="M69" s="60">
        <v>316616</v>
      </c>
      <c r="N69" s="60">
        <v>296511</v>
      </c>
      <c r="O69" s="60">
        <v>259012</v>
      </c>
      <c r="P69" s="60">
        <v>247465</v>
      </c>
      <c r="Q69" s="60">
        <v>236414</v>
      </c>
      <c r="R69" s="60">
        <v>232447</v>
      </c>
      <c r="S69" s="60">
        <v>229583</v>
      </c>
      <c r="T69" s="60" t="s">
        <v>434</v>
      </c>
      <c r="U69" s="60">
        <v>314876</v>
      </c>
      <c r="V69" s="60">
        <v>329782</v>
      </c>
      <c r="W69" s="60">
        <v>309307</v>
      </c>
      <c r="X69" s="60">
        <v>314280</v>
      </c>
      <c r="Y69" s="60">
        <v>317318</v>
      </c>
      <c r="Z69" s="60">
        <v>314261</v>
      </c>
      <c r="AA69" s="60">
        <v>296884</v>
      </c>
      <c r="AB69" s="60">
        <v>277048</v>
      </c>
      <c r="AC69" s="60">
        <v>238515</v>
      </c>
      <c r="AD69" s="60" t="s">
        <v>434</v>
      </c>
      <c r="AE69" s="60" t="s">
        <v>434</v>
      </c>
      <c r="AF69" s="60" t="s">
        <v>434</v>
      </c>
      <c r="AG69" s="60" t="s">
        <v>434</v>
      </c>
      <c r="AH69" s="60" t="s">
        <v>436</v>
      </c>
      <c r="AI69" s="61" t="e">
        <v>#VALUE!</v>
      </c>
      <c r="AJ69" s="61" t="e">
        <v>#VALUE!</v>
      </c>
      <c r="AK69" s="61" t="e">
        <v>#VALUE!</v>
      </c>
      <c r="AL69" s="61" t="e">
        <v>#VALUE!</v>
      </c>
      <c r="AM69" s="61">
        <v>1.085935895017085</v>
      </c>
      <c r="AN69" s="61">
        <v>1.0702513643845111</v>
      </c>
      <c r="AO69" s="61">
        <v>1.0664636693119198</v>
      </c>
      <c r="AP69" s="61">
        <v>6.1811678827471433E-2</v>
      </c>
      <c r="AQ69" s="61">
        <v>7.6106618597117093E-2</v>
      </c>
      <c r="AR69" s="61">
        <v>5.9975181366933944E-2</v>
      </c>
      <c r="AS69" s="61">
        <v>6.3218743837029232E-2</v>
      </c>
      <c r="AT69" s="61">
        <v>5.8659963248448972E-2</v>
      </c>
      <c r="AU69" s="61">
        <v>6.7039088403053906E-2</v>
      </c>
      <c r="AV69" s="61" t="e">
        <v>#VALUE!</v>
      </c>
      <c r="AX69" s="60" t="s">
        <v>434</v>
      </c>
      <c r="AY69" s="60" t="s">
        <v>434</v>
      </c>
      <c r="AZ69" s="60" t="s">
        <v>434</v>
      </c>
      <c r="BA69" s="60" t="s">
        <v>434</v>
      </c>
      <c r="BB69" s="60">
        <v>238515</v>
      </c>
      <c r="BC69" s="60">
        <v>277048</v>
      </c>
      <c r="BD69" s="60">
        <v>296884</v>
      </c>
      <c r="BE69" s="60">
        <v>314261</v>
      </c>
      <c r="BF69" s="60">
        <v>317318</v>
      </c>
      <c r="BG69" s="60">
        <v>314280</v>
      </c>
      <c r="BH69" s="60">
        <v>309307</v>
      </c>
      <c r="BI69" s="60">
        <v>329782</v>
      </c>
      <c r="BJ69" s="60">
        <v>314876</v>
      </c>
      <c r="BK69" s="60" t="s">
        <v>434</v>
      </c>
    </row>
    <row r="70" spans="1:63">
      <c r="A70" s="52" t="s">
        <v>534</v>
      </c>
      <c r="B70" s="52">
        <v>4061930</v>
      </c>
      <c r="C70" s="52" t="s">
        <v>432</v>
      </c>
      <c r="D70" s="52" t="s">
        <v>433</v>
      </c>
      <c r="E70" s="52" t="s">
        <v>292</v>
      </c>
      <c r="F70" s="60" t="s">
        <v>434</v>
      </c>
      <c r="G70" s="60">
        <v>10055</v>
      </c>
      <c r="H70" s="60">
        <v>8243</v>
      </c>
      <c r="I70" s="60">
        <v>4996</v>
      </c>
      <c r="J70" s="60">
        <v>7668</v>
      </c>
      <c r="K70" s="60">
        <v>11476</v>
      </c>
      <c r="L70" s="60">
        <v>6307</v>
      </c>
      <c r="M70" s="60">
        <v>443056</v>
      </c>
      <c r="N70" s="60">
        <v>296996</v>
      </c>
      <c r="O70" s="60">
        <v>292922</v>
      </c>
      <c r="P70" s="60">
        <v>308491</v>
      </c>
      <c r="Q70" s="60">
        <v>313503</v>
      </c>
      <c r="R70" s="60">
        <v>345073</v>
      </c>
      <c r="S70" s="60">
        <v>332714</v>
      </c>
      <c r="T70" s="60" t="s">
        <v>434</v>
      </c>
      <c r="U70" s="60">
        <v>550475</v>
      </c>
      <c r="V70" s="60">
        <v>564286</v>
      </c>
      <c r="W70" s="60">
        <v>579938</v>
      </c>
      <c r="X70" s="60">
        <v>592412</v>
      </c>
      <c r="Y70" s="60">
        <v>571189</v>
      </c>
      <c r="Z70" s="60">
        <v>532464</v>
      </c>
      <c r="AA70" s="60">
        <v>393881</v>
      </c>
      <c r="AB70" s="60">
        <v>242429</v>
      </c>
      <c r="AC70" s="60">
        <v>241988</v>
      </c>
      <c r="AD70" s="60">
        <v>258661</v>
      </c>
      <c r="AE70" s="60">
        <v>267703</v>
      </c>
      <c r="AF70" s="60">
        <v>291342</v>
      </c>
      <c r="AG70" s="60">
        <v>282112</v>
      </c>
      <c r="AH70" s="60" t="s">
        <v>436</v>
      </c>
      <c r="AI70" s="61">
        <v>1.1793684777676952</v>
      </c>
      <c r="AJ70" s="61">
        <v>1.1844258637614899</v>
      </c>
      <c r="AK70" s="61">
        <v>1.1710851204506487</v>
      </c>
      <c r="AL70" s="61">
        <v>1.192645972914355</v>
      </c>
      <c r="AM70" s="61">
        <v>1.2104815114799081</v>
      </c>
      <c r="AN70" s="61">
        <v>1.2250844577175173</v>
      </c>
      <c r="AO70" s="61">
        <v>1.1248473523729248</v>
      </c>
      <c r="AP70" s="61">
        <v>1.1844932239550467E-2</v>
      </c>
      <c r="AQ70" s="61">
        <v>2.0091423329230779E-2</v>
      </c>
      <c r="AR70" s="61">
        <v>1.2943694590926584E-2</v>
      </c>
      <c r="AS70" s="61">
        <v>8.6147139866675406E-3</v>
      </c>
      <c r="AT70" s="61">
        <v>1.4607840704890782E-2</v>
      </c>
      <c r="AU70" s="61">
        <v>1.826604296289568E-2</v>
      </c>
      <c r="AV70" s="61" t="e">
        <v>#VALUE!</v>
      </c>
      <c r="AX70" s="60">
        <v>282112</v>
      </c>
      <c r="AY70" s="60">
        <v>291342</v>
      </c>
      <c r="AZ70" s="60">
        <v>267703</v>
      </c>
      <c r="BA70" s="60">
        <v>258661</v>
      </c>
      <c r="BB70" s="60">
        <v>241988</v>
      </c>
      <c r="BC70" s="60">
        <v>242429</v>
      </c>
      <c r="BD70" s="60">
        <v>393881</v>
      </c>
      <c r="BE70" s="60">
        <v>532464</v>
      </c>
      <c r="BF70" s="60">
        <v>571189</v>
      </c>
      <c r="BG70" s="60">
        <v>592412</v>
      </c>
      <c r="BH70" s="60">
        <v>579938</v>
      </c>
      <c r="BI70" s="60">
        <v>564286</v>
      </c>
      <c r="BJ70" s="60">
        <v>550475</v>
      </c>
      <c r="BK70" s="60" t="s">
        <v>434</v>
      </c>
    </row>
    <row r="71" spans="1:63">
      <c r="A71" s="52" t="s">
        <v>345</v>
      </c>
      <c r="B71" s="52">
        <v>4062026</v>
      </c>
      <c r="C71" s="52" t="s">
        <v>432</v>
      </c>
      <c r="D71" s="52" t="s">
        <v>433</v>
      </c>
      <c r="E71" s="52" t="s">
        <v>327</v>
      </c>
      <c r="F71" s="60" t="s">
        <v>434</v>
      </c>
      <c r="G71" s="60">
        <v>5574</v>
      </c>
      <c r="H71" s="60">
        <v>3862</v>
      </c>
      <c r="I71" s="60">
        <v>4321</v>
      </c>
      <c r="J71" s="60">
        <v>6411</v>
      </c>
      <c r="K71" s="60">
        <v>7216</v>
      </c>
      <c r="L71" s="60">
        <v>7419</v>
      </c>
      <c r="M71" s="60">
        <v>82937</v>
      </c>
      <c r="N71" s="60">
        <v>78850</v>
      </c>
      <c r="O71" s="60">
        <v>74905</v>
      </c>
      <c r="P71" s="60" t="s">
        <v>434</v>
      </c>
      <c r="Q71" s="60" t="s">
        <v>434</v>
      </c>
      <c r="R71" s="60" t="s">
        <v>434</v>
      </c>
      <c r="S71" s="60" t="s">
        <v>434</v>
      </c>
      <c r="T71" s="60" t="s">
        <v>434</v>
      </c>
      <c r="U71" s="60">
        <v>78082</v>
      </c>
      <c r="V71" s="60">
        <v>84769</v>
      </c>
      <c r="W71" s="60">
        <v>79741</v>
      </c>
      <c r="X71" s="60">
        <v>82890</v>
      </c>
      <c r="Y71" s="60">
        <v>81374</v>
      </c>
      <c r="Z71" s="60">
        <v>77677</v>
      </c>
      <c r="AA71" s="60">
        <v>77180</v>
      </c>
      <c r="AB71" s="60">
        <v>73203</v>
      </c>
      <c r="AC71" s="60" t="s">
        <v>434</v>
      </c>
      <c r="AD71" s="60" t="s">
        <v>434</v>
      </c>
      <c r="AE71" s="60" t="s">
        <v>434</v>
      </c>
      <c r="AF71" s="60" t="s">
        <v>434</v>
      </c>
      <c r="AG71" s="60" t="s">
        <v>434</v>
      </c>
      <c r="AH71" s="60" t="s">
        <v>436</v>
      </c>
      <c r="AI71" s="61" t="e">
        <v>#VALUE!</v>
      </c>
      <c r="AJ71" s="61" t="e">
        <v>#VALUE!</v>
      </c>
      <c r="AK71" s="61" t="e">
        <v>#VALUE!</v>
      </c>
      <c r="AL71" s="61" t="e">
        <v>#VALUE!</v>
      </c>
      <c r="AM71" s="61" t="e">
        <v>#VALUE!</v>
      </c>
      <c r="AN71" s="61">
        <v>1.0771416472002513</v>
      </c>
      <c r="AO71" s="61">
        <v>1.0745918631769888</v>
      </c>
      <c r="AP71" s="61">
        <v>9.5510897691723412E-2</v>
      </c>
      <c r="AQ71" s="61">
        <v>8.8676972988915373E-2</v>
      </c>
      <c r="AR71" s="61">
        <v>7.734346724574738E-2</v>
      </c>
      <c r="AS71" s="61">
        <v>5.4187933434494177E-2</v>
      </c>
      <c r="AT71" s="61">
        <v>4.5559107692670672E-2</v>
      </c>
      <c r="AU71" s="61">
        <v>7.138649112471504E-2</v>
      </c>
      <c r="AV71" s="61" t="e">
        <v>#VALUE!</v>
      </c>
      <c r="AX71" s="60" t="s">
        <v>434</v>
      </c>
      <c r="AY71" s="60" t="s">
        <v>434</v>
      </c>
      <c r="AZ71" s="60" t="s">
        <v>434</v>
      </c>
      <c r="BA71" s="60" t="s">
        <v>434</v>
      </c>
      <c r="BB71" s="60" t="s">
        <v>434</v>
      </c>
      <c r="BC71" s="60">
        <v>73203</v>
      </c>
      <c r="BD71" s="60">
        <v>77180</v>
      </c>
      <c r="BE71" s="60">
        <v>77677</v>
      </c>
      <c r="BF71" s="60">
        <v>81374</v>
      </c>
      <c r="BG71" s="60">
        <v>82890</v>
      </c>
      <c r="BH71" s="60">
        <v>79741</v>
      </c>
      <c r="BI71" s="60">
        <v>84769</v>
      </c>
      <c r="BJ71" s="60">
        <v>78082</v>
      </c>
      <c r="BK71" s="60" t="s">
        <v>434</v>
      </c>
    </row>
    <row r="72" spans="1:63">
      <c r="A72" s="52" t="s">
        <v>346</v>
      </c>
      <c r="B72" s="52">
        <v>4062029</v>
      </c>
      <c r="C72" s="52" t="s">
        <v>432</v>
      </c>
      <c r="D72" s="52" t="s">
        <v>433</v>
      </c>
      <c r="E72" s="52" t="s">
        <v>327</v>
      </c>
      <c r="F72" s="60" t="s">
        <v>434</v>
      </c>
      <c r="G72" s="60">
        <v>3677</v>
      </c>
      <c r="H72" s="60">
        <v>3943</v>
      </c>
      <c r="I72" s="60">
        <v>3840</v>
      </c>
      <c r="J72" s="60">
        <v>3617</v>
      </c>
      <c r="K72" s="60">
        <v>3894</v>
      </c>
      <c r="L72" s="60">
        <v>2828</v>
      </c>
      <c r="M72" s="60">
        <v>54608</v>
      </c>
      <c r="N72" s="60">
        <v>51869</v>
      </c>
      <c r="O72" s="60">
        <v>48994</v>
      </c>
      <c r="P72" s="60">
        <v>48214</v>
      </c>
      <c r="Q72" s="60">
        <v>46144</v>
      </c>
      <c r="R72" s="60">
        <v>45322</v>
      </c>
      <c r="S72" s="60">
        <v>47568</v>
      </c>
      <c r="T72" s="60" t="s">
        <v>434</v>
      </c>
      <c r="U72" s="60">
        <v>54241</v>
      </c>
      <c r="V72" s="60">
        <v>56023</v>
      </c>
      <c r="W72" s="60">
        <v>51386</v>
      </c>
      <c r="X72" s="60">
        <v>56969</v>
      </c>
      <c r="Y72" s="60">
        <v>55986</v>
      </c>
      <c r="Z72" s="60">
        <v>55872</v>
      </c>
      <c r="AA72" s="60">
        <v>50899</v>
      </c>
      <c r="AB72" s="60">
        <v>48056</v>
      </c>
      <c r="AC72" s="60">
        <v>45087</v>
      </c>
      <c r="AD72" s="60" t="s">
        <v>434</v>
      </c>
      <c r="AE72" s="60" t="s">
        <v>434</v>
      </c>
      <c r="AF72" s="60" t="s">
        <v>434</v>
      </c>
      <c r="AG72" s="60" t="s">
        <v>434</v>
      </c>
      <c r="AH72" s="60" t="s">
        <v>436</v>
      </c>
      <c r="AI72" s="61" t="e">
        <v>#VALUE!</v>
      </c>
      <c r="AJ72" s="61" t="e">
        <v>#VALUE!</v>
      </c>
      <c r="AK72" s="61" t="e">
        <v>#VALUE!</v>
      </c>
      <c r="AL72" s="61" t="e">
        <v>#VALUE!</v>
      </c>
      <c r="AM72" s="61">
        <v>1.0866546898218998</v>
      </c>
      <c r="AN72" s="61">
        <v>1.0793449309139338</v>
      </c>
      <c r="AO72" s="61">
        <v>1.0728698009784081</v>
      </c>
      <c r="AP72" s="61">
        <v>5.061569301260023E-2</v>
      </c>
      <c r="AQ72" s="61">
        <v>6.9553102561354621E-2</v>
      </c>
      <c r="AR72" s="61">
        <v>6.3490670364584251E-2</v>
      </c>
      <c r="AS72" s="61">
        <v>7.4728525279258939E-2</v>
      </c>
      <c r="AT72" s="61">
        <v>7.0381807471931165E-2</v>
      </c>
      <c r="AU72" s="61">
        <v>6.7790048118581886E-2</v>
      </c>
      <c r="AV72" s="61" t="e">
        <v>#VALUE!</v>
      </c>
      <c r="AX72" s="60" t="s">
        <v>434</v>
      </c>
      <c r="AY72" s="60" t="s">
        <v>434</v>
      </c>
      <c r="AZ72" s="60" t="s">
        <v>434</v>
      </c>
      <c r="BA72" s="60" t="s">
        <v>434</v>
      </c>
      <c r="BB72" s="60">
        <v>45087</v>
      </c>
      <c r="BC72" s="60">
        <v>48056</v>
      </c>
      <c r="BD72" s="60">
        <v>50899</v>
      </c>
      <c r="BE72" s="60">
        <v>55872</v>
      </c>
      <c r="BF72" s="60">
        <v>55986</v>
      </c>
      <c r="BG72" s="60">
        <v>56969</v>
      </c>
      <c r="BH72" s="60">
        <v>51386</v>
      </c>
      <c r="BI72" s="60">
        <v>56023</v>
      </c>
      <c r="BJ72" s="60">
        <v>54241</v>
      </c>
      <c r="BK72" s="60" t="s">
        <v>434</v>
      </c>
    </row>
    <row r="73" spans="1:63">
      <c r="A73" s="52" t="s">
        <v>537</v>
      </c>
      <c r="B73" s="52">
        <v>4062073</v>
      </c>
      <c r="C73" s="52" t="s">
        <v>432</v>
      </c>
      <c r="D73" s="52" t="s">
        <v>433</v>
      </c>
      <c r="E73" s="52" t="s">
        <v>327</v>
      </c>
      <c r="F73" s="60" t="s">
        <v>434</v>
      </c>
      <c r="G73" s="60">
        <v>19176</v>
      </c>
      <c r="H73" s="60">
        <v>2277</v>
      </c>
      <c r="I73" s="60">
        <v>12278</v>
      </c>
      <c r="J73" s="60">
        <v>11535</v>
      </c>
      <c r="K73" s="60">
        <v>16918</v>
      </c>
      <c r="L73" s="60">
        <v>15207</v>
      </c>
      <c r="M73" s="60">
        <v>211396</v>
      </c>
      <c r="N73" s="60">
        <v>207979</v>
      </c>
      <c r="O73" s="60">
        <v>192378</v>
      </c>
      <c r="P73" s="60">
        <v>187539</v>
      </c>
      <c r="Q73" s="60">
        <v>188947</v>
      </c>
      <c r="R73" s="60">
        <v>186060</v>
      </c>
      <c r="S73" s="60">
        <v>189346</v>
      </c>
      <c r="T73" s="60" t="s">
        <v>434</v>
      </c>
      <c r="U73" s="60">
        <v>195166</v>
      </c>
      <c r="V73" s="60">
        <v>215962</v>
      </c>
      <c r="W73" s="60">
        <v>192059</v>
      </c>
      <c r="X73" s="60">
        <v>203257</v>
      </c>
      <c r="Y73" s="60">
        <v>205575</v>
      </c>
      <c r="Z73" s="60">
        <v>199572</v>
      </c>
      <c r="AA73" s="60">
        <v>192176</v>
      </c>
      <c r="AB73" s="60">
        <v>186658</v>
      </c>
      <c r="AC73" s="60">
        <v>180075</v>
      </c>
      <c r="AD73" s="60">
        <v>174204</v>
      </c>
      <c r="AE73" s="60">
        <v>179379</v>
      </c>
      <c r="AF73" s="60">
        <v>175551</v>
      </c>
      <c r="AG73" s="60">
        <v>175986</v>
      </c>
      <c r="AH73" s="60" t="s">
        <v>436</v>
      </c>
      <c r="AI73" s="61">
        <v>1.0759151296125828</v>
      </c>
      <c r="AJ73" s="61">
        <v>1.0598629458106192</v>
      </c>
      <c r="AK73" s="61">
        <v>1.0533395770965386</v>
      </c>
      <c r="AL73" s="61">
        <v>1.0765481848866845</v>
      </c>
      <c r="AM73" s="61">
        <v>1.0683215326947106</v>
      </c>
      <c r="AN73" s="61">
        <v>1.1142249461582145</v>
      </c>
      <c r="AO73" s="61">
        <v>1.1000124885521605</v>
      </c>
      <c r="AP73" s="61">
        <v>7.6198063856653245E-2</v>
      </c>
      <c r="AQ73" s="61">
        <v>8.2295999027119052E-2</v>
      </c>
      <c r="AR73" s="61">
        <v>5.6750813010130033E-2</v>
      </c>
      <c r="AS73" s="61">
        <v>6.3928272041403944E-2</v>
      </c>
      <c r="AT73" s="61">
        <v>1.0543521545457072E-2</v>
      </c>
      <c r="AU73" s="61">
        <v>9.8254818974616479E-2</v>
      </c>
      <c r="AV73" s="61" t="e">
        <v>#VALUE!</v>
      </c>
      <c r="AX73" s="60">
        <v>175986</v>
      </c>
      <c r="AY73" s="60">
        <v>175551</v>
      </c>
      <c r="AZ73" s="60">
        <v>179379</v>
      </c>
      <c r="BA73" s="60">
        <v>174204</v>
      </c>
      <c r="BB73" s="60">
        <v>180075</v>
      </c>
      <c r="BC73" s="60">
        <v>186658</v>
      </c>
      <c r="BD73" s="60">
        <v>192176</v>
      </c>
      <c r="BE73" s="60">
        <v>199572</v>
      </c>
      <c r="BF73" s="60">
        <v>205575</v>
      </c>
      <c r="BG73" s="60">
        <v>203257</v>
      </c>
      <c r="BH73" s="60">
        <v>192059</v>
      </c>
      <c r="BI73" s="60">
        <v>215962</v>
      </c>
      <c r="BJ73" s="60">
        <v>195166</v>
      </c>
      <c r="BK73" s="60" t="s">
        <v>434</v>
      </c>
    </row>
    <row r="74" spans="1:63">
      <c r="A74" s="52" t="s">
        <v>319</v>
      </c>
      <c r="B74" s="52">
        <v>4062075</v>
      </c>
      <c r="C74" s="52" t="s">
        <v>432</v>
      </c>
      <c r="D74" s="52" t="s">
        <v>433</v>
      </c>
      <c r="E74" s="52" t="s">
        <v>292</v>
      </c>
      <c r="F74" s="60" t="s">
        <v>434</v>
      </c>
      <c r="G74" s="60">
        <v>31910</v>
      </c>
      <c r="H74" s="60">
        <v>29804</v>
      </c>
      <c r="I74" s="60">
        <v>30750</v>
      </c>
      <c r="J74" s="60">
        <v>33977</v>
      </c>
      <c r="K74" s="60">
        <v>38525</v>
      </c>
      <c r="L74" s="60">
        <v>36058</v>
      </c>
      <c r="M74" s="60">
        <v>694653</v>
      </c>
      <c r="N74" s="60">
        <v>673857</v>
      </c>
      <c r="O74" s="60">
        <v>676945</v>
      </c>
      <c r="P74" s="60" t="s">
        <v>434</v>
      </c>
      <c r="Q74" s="60" t="s">
        <v>434</v>
      </c>
      <c r="R74" s="60" t="s">
        <v>434</v>
      </c>
      <c r="S74" s="60" t="s">
        <v>434</v>
      </c>
      <c r="T74" s="60" t="s">
        <v>434</v>
      </c>
      <c r="U74" s="60">
        <v>631608</v>
      </c>
      <c r="V74" s="60">
        <v>623175</v>
      </c>
      <c r="W74" s="60">
        <v>614022</v>
      </c>
      <c r="X74" s="60">
        <v>639157</v>
      </c>
      <c r="Y74" s="60">
        <v>656929</v>
      </c>
      <c r="Z74" s="60">
        <v>683748</v>
      </c>
      <c r="AA74" s="60">
        <v>659510</v>
      </c>
      <c r="AB74" s="60">
        <v>642422</v>
      </c>
      <c r="AC74" s="60" t="s">
        <v>434</v>
      </c>
      <c r="AD74" s="60" t="s">
        <v>434</v>
      </c>
      <c r="AE74" s="60" t="s">
        <v>434</v>
      </c>
      <c r="AF74" s="60" t="s">
        <v>434</v>
      </c>
      <c r="AG74" s="60" t="s">
        <v>434</v>
      </c>
      <c r="AH74" s="60" t="s">
        <v>436</v>
      </c>
      <c r="AI74" s="61" t="e">
        <v>#VALUE!</v>
      </c>
      <c r="AJ74" s="61" t="e">
        <v>#VALUE!</v>
      </c>
      <c r="AK74" s="61" t="e">
        <v>#VALUE!</v>
      </c>
      <c r="AL74" s="61" t="e">
        <v>#VALUE!</v>
      </c>
      <c r="AM74" s="61" t="e">
        <v>#VALUE!</v>
      </c>
      <c r="AN74" s="61">
        <v>1.0489320104230553</v>
      </c>
      <c r="AO74" s="61">
        <v>1.0532865309093116</v>
      </c>
      <c r="AP74" s="61">
        <v>5.2735803249150275E-2</v>
      </c>
      <c r="AQ74" s="61">
        <v>5.8644084824996306E-2</v>
      </c>
      <c r="AR74" s="61">
        <v>5.3159082979612207E-2</v>
      </c>
      <c r="AS74" s="61">
        <v>5.0079638840302136E-2</v>
      </c>
      <c r="AT74" s="61">
        <v>4.7826052072050387E-2</v>
      </c>
      <c r="AU74" s="61">
        <v>5.0521842661904216E-2</v>
      </c>
      <c r="AV74" s="61" t="e">
        <v>#VALUE!</v>
      </c>
      <c r="AX74" s="60" t="s">
        <v>434</v>
      </c>
      <c r="AY74" s="60" t="s">
        <v>434</v>
      </c>
      <c r="AZ74" s="60" t="s">
        <v>434</v>
      </c>
      <c r="BA74" s="60" t="s">
        <v>434</v>
      </c>
      <c r="BB74" s="60" t="s">
        <v>434</v>
      </c>
      <c r="BC74" s="60">
        <v>642422</v>
      </c>
      <c r="BD74" s="60">
        <v>659510</v>
      </c>
      <c r="BE74" s="60">
        <v>683748</v>
      </c>
      <c r="BF74" s="60">
        <v>656929</v>
      </c>
      <c r="BG74" s="60">
        <v>639157</v>
      </c>
      <c r="BH74" s="60">
        <v>614022</v>
      </c>
      <c r="BI74" s="60">
        <v>623175</v>
      </c>
      <c r="BJ74" s="60">
        <v>631608</v>
      </c>
      <c r="BK74" s="60" t="s">
        <v>434</v>
      </c>
    </row>
    <row r="75" spans="1:63">
      <c r="A75" s="52" t="s">
        <v>240</v>
      </c>
      <c r="B75" s="52">
        <v>4001587</v>
      </c>
      <c r="C75" s="52" t="s">
        <v>432</v>
      </c>
      <c r="D75" s="52" t="s">
        <v>433</v>
      </c>
      <c r="E75" s="52" t="s">
        <v>292</v>
      </c>
      <c r="F75" s="60">
        <v>4601324</v>
      </c>
      <c r="G75" s="60">
        <v>4593819</v>
      </c>
      <c r="H75" s="60">
        <v>4247434</v>
      </c>
      <c r="I75" s="60">
        <v>4387423</v>
      </c>
      <c r="J75" s="60">
        <v>4196858</v>
      </c>
      <c r="K75" s="60">
        <v>4503710</v>
      </c>
      <c r="L75" s="60">
        <v>4498827</v>
      </c>
      <c r="M75" s="60">
        <v>69948921</v>
      </c>
      <c r="N75" s="60">
        <v>66989119</v>
      </c>
      <c r="O75" s="60">
        <v>66034146</v>
      </c>
      <c r="P75" s="60">
        <v>76601839</v>
      </c>
      <c r="Q75" s="60">
        <v>81942150</v>
      </c>
      <c r="R75" s="60">
        <v>75310171</v>
      </c>
      <c r="S75" s="60">
        <v>83164913</v>
      </c>
      <c r="T75" s="60" t="s">
        <v>434</v>
      </c>
      <c r="U75" s="60">
        <v>54736144</v>
      </c>
      <c r="V75" s="60">
        <v>54396350</v>
      </c>
      <c r="W75" s="60">
        <v>53132237</v>
      </c>
      <c r="X75" s="60">
        <v>52785005</v>
      </c>
      <c r="Y75" s="60">
        <v>54462591</v>
      </c>
      <c r="Z75" s="60">
        <v>53494333</v>
      </c>
      <c r="AA75" s="60">
        <v>51906001</v>
      </c>
      <c r="AB75" s="60">
        <v>49646202</v>
      </c>
      <c r="AC75" s="60">
        <v>48816147</v>
      </c>
      <c r="AD75" s="60">
        <v>48338551</v>
      </c>
      <c r="AE75" s="60">
        <v>47029924</v>
      </c>
      <c r="AF75" s="60">
        <v>47708461</v>
      </c>
      <c r="AG75" s="60">
        <v>48300473</v>
      </c>
      <c r="AH75" s="60" t="s">
        <v>436</v>
      </c>
      <c r="AI75" s="61">
        <v>1.72182398710671</v>
      </c>
      <c r="AJ75" s="61">
        <v>1.5785495784489882</v>
      </c>
      <c r="AK75" s="61">
        <v>1.7423406850497993</v>
      </c>
      <c r="AL75" s="61">
        <v>1.5846945639723458</v>
      </c>
      <c r="AM75" s="61">
        <v>1.3527111428929448</v>
      </c>
      <c r="AN75" s="61">
        <v>1.3493301864259426</v>
      </c>
      <c r="AO75" s="61">
        <v>1.3476075916539978</v>
      </c>
      <c r="AP75" s="61">
        <v>8.4099132519326866E-2</v>
      </c>
      <c r="AQ75" s="61">
        <v>8.2693641953244565E-2</v>
      </c>
      <c r="AR75" s="61">
        <v>7.9508527090221923E-2</v>
      </c>
      <c r="AS75" s="61">
        <v>8.2575536956970216E-2</v>
      </c>
      <c r="AT75" s="61">
        <v>7.8083069911859898E-2</v>
      </c>
      <c r="AU75" s="61">
        <v>8.3926609810146657E-2</v>
      </c>
      <c r="AV75" s="61" t="e">
        <v>#VALUE!</v>
      </c>
      <c r="AX75" s="60">
        <v>48300473</v>
      </c>
      <c r="AY75" s="60">
        <v>47708461</v>
      </c>
      <c r="AZ75" s="60">
        <v>47029924</v>
      </c>
      <c r="BA75" s="60">
        <v>48338551</v>
      </c>
      <c r="BB75" s="60">
        <v>48816147</v>
      </c>
      <c r="BC75" s="60">
        <v>49646202</v>
      </c>
      <c r="BD75" s="60">
        <v>51906001</v>
      </c>
      <c r="BE75" s="60">
        <v>53494333</v>
      </c>
      <c r="BF75" s="60">
        <v>54462591</v>
      </c>
      <c r="BG75" s="60">
        <v>52785005</v>
      </c>
      <c r="BH75" s="60">
        <v>53132237</v>
      </c>
      <c r="BI75" s="60">
        <v>54396350</v>
      </c>
      <c r="BJ75" s="60">
        <v>54736144</v>
      </c>
      <c r="BK75" s="60" t="s">
        <v>434</v>
      </c>
    </row>
    <row r="76" spans="1:63">
      <c r="A76" s="52" t="s">
        <v>540</v>
      </c>
      <c r="B76" s="52">
        <v>4062182</v>
      </c>
      <c r="C76" s="52" t="s">
        <v>432</v>
      </c>
      <c r="D76" s="52" t="s">
        <v>433</v>
      </c>
      <c r="E76" s="52" t="s">
        <v>276</v>
      </c>
      <c r="F76" s="60" t="s">
        <v>434</v>
      </c>
      <c r="G76" s="60">
        <v>0</v>
      </c>
      <c r="H76" s="60">
        <v>0</v>
      </c>
      <c r="I76" s="60">
        <v>0</v>
      </c>
      <c r="J76" s="60">
        <v>0</v>
      </c>
      <c r="K76" s="60">
        <v>0</v>
      </c>
      <c r="L76" s="60">
        <v>0</v>
      </c>
      <c r="M76" s="60">
        <v>143731</v>
      </c>
      <c r="N76" s="60">
        <v>135915</v>
      </c>
      <c r="O76" s="60">
        <v>136276</v>
      </c>
      <c r="P76" s="60">
        <v>119940</v>
      </c>
      <c r="Q76" s="60">
        <v>102997</v>
      </c>
      <c r="R76" s="60">
        <v>90551</v>
      </c>
      <c r="S76" s="60">
        <v>78500</v>
      </c>
      <c r="T76" s="60" t="s">
        <v>434</v>
      </c>
      <c r="U76" s="60">
        <v>154331</v>
      </c>
      <c r="V76" s="60">
        <v>148111</v>
      </c>
      <c r="W76" s="60">
        <v>144800</v>
      </c>
      <c r="X76" s="60">
        <v>146559</v>
      </c>
      <c r="Y76" s="60">
        <v>153463</v>
      </c>
      <c r="Z76" s="60">
        <v>152008</v>
      </c>
      <c r="AA76" s="60">
        <v>143731</v>
      </c>
      <c r="AB76" s="60">
        <v>135915</v>
      </c>
      <c r="AC76" s="60">
        <v>129003</v>
      </c>
      <c r="AD76" s="60">
        <v>119940</v>
      </c>
      <c r="AE76" s="60">
        <v>102943</v>
      </c>
      <c r="AF76" s="60">
        <v>84406</v>
      </c>
      <c r="AG76" s="60">
        <v>69300</v>
      </c>
      <c r="AH76" s="60" t="s">
        <v>436</v>
      </c>
      <c r="AI76" s="61">
        <v>1.1327561327561328</v>
      </c>
      <c r="AJ76" s="61">
        <v>1.0728028813117552</v>
      </c>
      <c r="AK76" s="61">
        <v>1.0005245621363279</v>
      </c>
      <c r="AL76" s="61">
        <v>1</v>
      </c>
      <c r="AM76" s="61">
        <v>1.0563785338325464</v>
      </c>
      <c r="AN76" s="61">
        <v>1</v>
      </c>
      <c r="AO76" s="61">
        <v>1</v>
      </c>
      <c r="AP76" s="61">
        <v>0</v>
      </c>
      <c r="AQ76" s="61">
        <v>0</v>
      </c>
      <c r="AR76" s="61">
        <v>0</v>
      </c>
      <c r="AS76" s="61">
        <v>0</v>
      </c>
      <c r="AT76" s="61">
        <v>0</v>
      </c>
      <c r="AU76" s="61">
        <v>0</v>
      </c>
      <c r="AV76" s="61" t="e">
        <v>#VALUE!</v>
      </c>
      <c r="AX76" s="60">
        <v>69300</v>
      </c>
      <c r="AY76" s="60">
        <v>84406</v>
      </c>
      <c r="AZ76" s="60">
        <v>102943</v>
      </c>
      <c r="BA76" s="60">
        <v>119940</v>
      </c>
      <c r="BB76" s="60">
        <v>129003</v>
      </c>
      <c r="BC76" s="60">
        <v>135915</v>
      </c>
      <c r="BD76" s="60">
        <v>143731</v>
      </c>
      <c r="BE76" s="60">
        <v>152008</v>
      </c>
      <c r="BF76" s="60">
        <v>153463</v>
      </c>
      <c r="BG76" s="60">
        <v>146559</v>
      </c>
      <c r="BH76" s="60">
        <v>144800</v>
      </c>
      <c r="BI76" s="60">
        <v>148111</v>
      </c>
      <c r="BJ76" s="60">
        <v>154331</v>
      </c>
      <c r="BK76" s="60" t="s">
        <v>434</v>
      </c>
    </row>
    <row r="77" spans="1:63">
      <c r="A77" s="52" t="s">
        <v>541</v>
      </c>
      <c r="B77" s="52">
        <v>4062189</v>
      </c>
      <c r="C77" s="52" t="s">
        <v>432</v>
      </c>
      <c r="D77" s="52" t="s">
        <v>433</v>
      </c>
      <c r="E77" s="52" t="s">
        <v>327</v>
      </c>
      <c r="F77" s="60" t="s">
        <v>434</v>
      </c>
      <c r="G77" s="60">
        <v>3580</v>
      </c>
      <c r="H77" s="60">
        <v>3942</v>
      </c>
      <c r="I77" s="60">
        <v>2345</v>
      </c>
      <c r="J77" s="60">
        <v>4018</v>
      </c>
      <c r="K77" s="60">
        <v>5308</v>
      </c>
      <c r="L77" s="60">
        <v>3622</v>
      </c>
      <c r="M77" s="60">
        <v>123501</v>
      </c>
      <c r="N77" s="60">
        <v>121094</v>
      </c>
      <c r="O77" s="60">
        <v>117301</v>
      </c>
      <c r="P77" s="60" t="s">
        <v>434</v>
      </c>
      <c r="Q77" s="60" t="s">
        <v>434</v>
      </c>
      <c r="R77" s="60" t="s">
        <v>434</v>
      </c>
      <c r="S77" s="60" t="s">
        <v>434</v>
      </c>
      <c r="T77" s="60" t="s">
        <v>434</v>
      </c>
      <c r="U77" s="60">
        <v>116777</v>
      </c>
      <c r="V77" s="60">
        <v>119635</v>
      </c>
      <c r="W77" s="60">
        <v>114051</v>
      </c>
      <c r="X77" s="60">
        <v>118504</v>
      </c>
      <c r="Y77" s="60">
        <v>118680</v>
      </c>
      <c r="Z77" s="60">
        <v>117090</v>
      </c>
      <c r="AA77" s="60">
        <v>118136</v>
      </c>
      <c r="AB77" s="60">
        <v>114216</v>
      </c>
      <c r="AC77" s="60" t="s">
        <v>434</v>
      </c>
      <c r="AD77" s="60" t="s">
        <v>434</v>
      </c>
      <c r="AE77" s="60" t="s">
        <v>434</v>
      </c>
      <c r="AF77" s="60" t="s">
        <v>434</v>
      </c>
      <c r="AG77" s="60" t="s">
        <v>434</v>
      </c>
      <c r="AH77" s="60" t="s">
        <v>436</v>
      </c>
      <c r="AI77" s="61" t="e">
        <v>#VALUE!</v>
      </c>
      <c r="AJ77" s="61" t="e">
        <v>#VALUE!</v>
      </c>
      <c r="AK77" s="61" t="e">
        <v>#VALUE!</v>
      </c>
      <c r="AL77" s="61" t="e">
        <v>#VALUE!</v>
      </c>
      <c r="AM77" s="61" t="e">
        <v>#VALUE!</v>
      </c>
      <c r="AN77" s="61">
        <v>1.0602192337325769</v>
      </c>
      <c r="AO77" s="61">
        <v>1.0454137604117288</v>
      </c>
      <c r="AP77" s="61">
        <v>3.0933469980356992E-2</v>
      </c>
      <c r="AQ77" s="61">
        <v>4.4725311762723291E-2</v>
      </c>
      <c r="AR77" s="61">
        <v>3.3906028488489837E-2</v>
      </c>
      <c r="AS77" s="61">
        <v>2.0560977106732953E-2</v>
      </c>
      <c r="AT77" s="61">
        <v>3.295022359677352E-2</v>
      </c>
      <c r="AU77" s="61">
        <v>3.0656721785968129E-2</v>
      </c>
      <c r="AV77" s="61" t="e">
        <v>#VALUE!</v>
      </c>
      <c r="AX77" s="60" t="s">
        <v>434</v>
      </c>
      <c r="AY77" s="60" t="s">
        <v>434</v>
      </c>
      <c r="AZ77" s="60" t="s">
        <v>434</v>
      </c>
      <c r="BA77" s="60" t="s">
        <v>434</v>
      </c>
      <c r="BB77" s="60" t="s">
        <v>434</v>
      </c>
      <c r="BC77" s="60">
        <v>114216</v>
      </c>
      <c r="BD77" s="60">
        <v>118136</v>
      </c>
      <c r="BE77" s="60">
        <v>117090</v>
      </c>
      <c r="BF77" s="60">
        <v>118680</v>
      </c>
      <c r="BG77" s="60">
        <v>118504</v>
      </c>
      <c r="BH77" s="60">
        <v>114051</v>
      </c>
      <c r="BI77" s="60">
        <v>119635</v>
      </c>
      <c r="BJ77" s="60">
        <v>116777</v>
      </c>
      <c r="BK77" s="60" t="s">
        <v>434</v>
      </c>
    </row>
    <row r="78" spans="1:63">
      <c r="A78" s="52" t="s">
        <v>349</v>
      </c>
      <c r="B78" s="52">
        <v>4062243</v>
      </c>
      <c r="C78" s="52" t="s">
        <v>432</v>
      </c>
      <c r="D78" s="52" t="s">
        <v>433</v>
      </c>
      <c r="E78" s="52" t="s">
        <v>327</v>
      </c>
      <c r="F78" s="60" t="s">
        <v>434</v>
      </c>
      <c r="G78" s="60">
        <v>26275</v>
      </c>
      <c r="H78" s="60">
        <v>30835</v>
      </c>
      <c r="I78" s="60">
        <v>30109</v>
      </c>
      <c r="J78" s="60">
        <v>26710</v>
      </c>
      <c r="K78" s="60">
        <v>29306</v>
      </c>
      <c r="L78" s="60">
        <v>37606</v>
      </c>
      <c r="M78" s="60">
        <v>561525</v>
      </c>
      <c r="N78" s="60">
        <v>543363</v>
      </c>
      <c r="O78" s="60">
        <v>528636</v>
      </c>
      <c r="P78" s="60" t="s">
        <v>434</v>
      </c>
      <c r="Q78" s="60" t="s">
        <v>434</v>
      </c>
      <c r="R78" s="60" t="s">
        <v>434</v>
      </c>
      <c r="S78" s="60" t="s">
        <v>434</v>
      </c>
      <c r="T78" s="60" t="s">
        <v>434</v>
      </c>
      <c r="U78" s="60">
        <v>579675</v>
      </c>
      <c r="V78" s="60">
        <v>588116</v>
      </c>
      <c r="W78" s="60">
        <v>566487</v>
      </c>
      <c r="X78" s="60">
        <v>599027</v>
      </c>
      <c r="Y78" s="60">
        <v>587659</v>
      </c>
      <c r="Z78" s="60">
        <v>550550</v>
      </c>
      <c r="AA78" s="60">
        <v>538854</v>
      </c>
      <c r="AB78" s="60">
        <v>518480</v>
      </c>
      <c r="AC78" s="60" t="s">
        <v>434</v>
      </c>
      <c r="AD78" s="60" t="s">
        <v>434</v>
      </c>
      <c r="AE78" s="60" t="s">
        <v>434</v>
      </c>
      <c r="AF78" s="60" t="s">
        <v>434</v>
      </c>
      <c r="AG78" s="60" t="s">
        <v>434</v>
      </c>
      <c r="AH78" s="60" t="s">
        <v>436</v>
      </c>
      <c r="AI78" s="61" t="e">
        <v>#VALUE!</v>
      </c>
      <c r="AJ78" s="61" t="e">
        <v>#VALUE!</v>
      </c>
      <c r="AK78" s="61" t="e">
        <v>#VALUE!</v>
      </c>
      <c r="AL78" s="61" t="e">
        <v>#VALUE!</v>
      </c>
      <c r="AM78" s="61" t="e">
        <v>#VALUE!</v>
      </c>
      <c r="AN78" s="61">
        <v>1.0479922079925936</v>
      </c>
      <c r="AO78" s="61">
        <v>1.0420726207841084</v>
      </c>
      <c r="AP78" s="61">
        <v>6.830623921533012E-2</v>
      </c>
      <c r="AQ78" s="61">
        <v>4.9869056714863552E-2</v>
      </c>
      <c r="AR78" s="61">
        <v>4.458897512132174E-2</v>
      </c>
      <c r="AS78" s="61">
        <v>5.3150381209101004E-2</v>
      </c>
      <c r="AT78" s="61">
        <v>5.2430132830938114E-2</v>
      </c>
      <c r="AU78" s="61">
        <v>4.5327122956829259E-2</v>
      </c>
      <c r="AV78" s="61" t="e">
        <v>#VALUE!</v>
      </c>
      <c r="AX78" s="60" t="s">
        <v>434</v>
      </c>
      <c r="AY78" s="60" t="s">
        <v>434</v>
      </c>
      <c r="AZ78" s="60" t="s">
        <v>434</v>
      </c>
      <c r="BA78" s="60" t="s">
        <v>434</v>
      </c>
      <c r="BB78" s="60" t="s">
        <v>434</v>
      </c>
      <c r="BC78" s="60">
        <v>518480</v>
      </c>
      <c r="BD78" s="60">
        <v>538854</v>
      </c>
      <c r="BE78" s="60">
        <v>550550</v>
      </c>
      <c r="BF78" s="60">
        <v>587659</v>
      </c>
      <c r="BG78" s="60">
        <v>599027</v>
      </c>
      <c r="BH78" s="60">
        <v>566487</v>
      </c>
      <c r="BI78" s="60">
        <v>588116</v>
      </c>
      <c r="BJ78" s="60">
        <v>579675</v>
      </c>
      <c r="BK78" s="60" t="s">
        <v>434</v>
      </c>
    </row>
    <row r="79" spans="1:63">
      <c r="A79" s="52" t="s">
        <v>544</v>
      </c>
      <c r="B79" s="52">
        <v>4062348</v>
      </c>
      <c r="C79" s="52" t="s">
        <v>432</v>
      </c>
      <c r="D79" s="52" t="s">
        <v>433</v>
      </c>
      <c r="E79" s="52" t="s">
        <v>246</v>
      </c>
      <c r="F79" s="60" t="s">
        <v>434</v>
      </c>
      <c r="G79" s="60" t="s">
        <v>434</v>
      </c>
      <c r="H79" s="60">
        <v>1142</v>
      </c>
      <c r="I79" s="60">
        <v>1507</v>
      </c>
      <c r="J79" s="60">
        <v>827</v>
      </c>
      <c r="K79" s="60">
        <v>1775</v>
      </c>
      <c r="L79" s="60">
        <v>1972</v>
      </c>
      <c r="M79" s="60">
        <v>33578</v>
      </c>
      <c r="N79" s="60">
        <v>32342</v>
      </c>
      <c r="O79" s="60">
        <v>30662</v>
      </c>
      <c r="P79" s="60" t="s">
        <v>434</v>
      </c>
      <c r="Q79" s="60" t="s">
        <v>434</v>
      </c>
      <c r="R79" s="60" t="s">
        <v>434</v>
      </c>
      <c r="S79" s="60" t="s">
        <v>434</v>
      </c>
      <c r="T79" s="60" t="s">
        <v>434</v>
      </c>
      <c r="U79" s="60">
        <v>32436</v>
      </c>
      <c r="V79" s="60">
        <v>32035</v>
      </c>
      <c r="W79" s="60">
        <v>31284</v>
      </c>
      <c r="X79" s="60">
        <v>31919</v>
      </c>
      <c r="Y79" s="60">
        <v>33381</v>
      </c>
      <c r="Z79" s="60">
        <v>31291</v>
      </c>
      <c r="AA79" s="60">
        <v>32053</v>
      </c>
      <c r="AB79" s="60">
        <v>30296</v>
      </c>
      <c r="AC79" s="60" t="s">
        <v>434</v>
      </c>
      <c r="AD79" s="60" t="s">
        <v>434</v>
      </c>
      <c r="AE79" s="60" t="s">
        <v>434</v>
      </c>
      <c r="AF79" s="60" t="s">
        <v>434</v>
      </c>
      <c r="AG79" s="60" t="s">
        <v>434</v>
      </c>
      <c r="AH79" s="60" t="s">
        <v>436</v>
      </c>
      <c r="AI79" s="61" t="e">
        <v>#VALUE!</v>
      </c>
      <c r="AJ79" s="61" t="e">
        <v>#VALUE!</v>
      </c>
      <c r="AK79" s="61" t="e">
        <v>#VALUE!</v>
      </c>
      <c r="AL79" s="61" t="e">
        <v>#VALUE!</v>
      </c>
      <c r="AM79" s="61" t="e">
        <v>#VALUE!</v>
      </c>
      <c r="AN79" s="61">
        <v>1.0675336678109322</v>
      </c>
      <c r="AO79" s="61">
        <v>1.0475774498486881</v>
      </c>
      <c r="AP79" s="61">
        <v>6.3021316033364222E-2</v>
      </c>
      <c r="AQ79" s="61">
        <v>5.3173961235433331E-2</v>
      </c>
      <c r="AR79" s="61">
        <v>2.590933299915411E-2</v>
      </c>
      <c r="AS79" s="61">
        <v>4.8171589310829814E-2</v>
      </c>
      <c r="AT79" s="61">
        <v>3.564850944279694E-2</v>
      </c>
      <c r="AU79" s="61" t="e">
        <v>#VALUE!</v>
      </c>
      <c r="AV79" s="61" t="e">
        <v>#VALUE!</v>
      </c>
      <c r="AX79" s="60" t="s">
        <v>434</v>
      </c>
      <c r="AY79" s="60" t="s">
        <v>434</v>
      </c>
      <c r="AZ79" s="60" t="s">
        <v>434</v>
      </c>
      <c r="BA79" s="60" t="s">
        <v>434</v>
      </c>
      <c r="BB79" s="60" t="s">
        <v>434</v>
      </c>
      <c r="BC79" s="60">
        <v>30296</v>
      </c>
      <c r="BD79" s="60">
        <v>32053</v>
      </c>
      <c r="BE79" s="60">
        <v>31291</v>
      </c>
      <c r="BF79" s="60">
        <v>33381</v>
      </c>
      <c r="BG79" s="60">
        <v>31919</v>
      </c>
      <c r="BH79" s="60">
        <v>31284</v>
      </c>
      <c r="BI79" s="60">
        <v>32035</v>
      </c>
      <c r="BJ79" s="60">
        <v>32436</v>
      </c>
      <c r="BK79" s="60" t="s">
        <v>434</v>
      </c>
    </row>
    <row r="80" spans="1:63">
      <c r="A80" s="52" t="s">
        <v>350</v>
      </c>
      <c r="B80" s="52">
        <v>4062368</v>
      </c>
      <c r="C80" s="52" t="s">
        <v>432</v>
      </c>
      <c r="D80" s="52" t="s">
        <v>433</v>
      </c>
      <c r="E80" s="52" t="s">
        <v>327</v>
      </c>
      <c r="F80" s="60" t="s">
        <v>434</v>
      </c>
      <c r="G80" s="60">
        <v>9743</v>
      </c>
      <c r="H80" s="60">
        <v>9996</v>
      </c>
      <c r="I80" s="60">
        <v>22266</v>
      </c>
      <c r="J80" s="60">
        <v>3085</v>
      </c>
      <c r="K80" s="60">
        <v>17996</v>
      </c>
      <c r="L80" s="60">
        <v>20732</v>
      </c>
      <c r="M80" s="60">
        <v>711284</v>
      </c>
      <c r="N80" s="60">
        <v>676397</v>
      </c>
      <c r="O80" s="60">
        <v>662139</v>
      </c>
      <c r="P80" s="60">
        <v>663245</v>
      </c>
      <c r="Q80" s="60">
        <v>624827</v>
      </c>
      <c r="R80" s="60">
        <v>655387</v>
      </c>
      <c r="S80" s="60">
        <v>646327</v>
      </c>
      <c r="T80" s="60" t="s">
        <v>434</v>
      </c>
      <c r="U80" s="60">
        <v>721701</v>
      </c>
      <c r="V80" s="60">
        <v>747351</v>
      </c>
      <c r="W80" s="60">
        <v>719912</v>
      </c>
      <c r="X80" s="60">
        <v>689776</v>
      </c>
      <c r="Y80" s="60">
        <v>715872</v>
      </c>
      <c r="Z80" s="60">
        <v>698469</v>
      </c>
      <c r="AA80" s="60">
        <v>698469</v>
      </c>
      <c r="AB80" s="60">
        <v>665404</v>
      </c>
      <c r="AC80" s="60">
        <v>659174</v>
      </c>
      <c r="AD80" s="60">
        <v>648080</v>
      </c>
      <c r="AE80" s="60">
        <v>616313</v>
      </c>
      <c r="AF80" s="60">
        <v>648382</v>
      </c>
      <c r="AG80" s="60">
        <v>632798</v>
      </c>
      <c r="AH80" s="60" t="s">
        <v>436</v>
      </c>
      <c r="AI80" s="61">
        <v>1.0213796503781618</v>
      </c>
      <c r="AJ80" s="61">
        <v>1.0108038162688044</v>
      </c>
      <c r="AK80" s="61">
        <v>1.0138144092368651</v>
      </c>
      <c r="AL80" s="61">
        <v>1.0233998889026046</v>
      </c>
      <c r="AM80" s="61">
        <v>1.0044980536246879</v>
      </c>
      <c r="AN80" s="61">
        <v>1.016520790376974</v>
      </c>
      <c r="AO80" s="61">
        <v>1.0183472709597705</v>
      </c>
      <c r="AP80" s="61">
        <v>2.9682061766520777E-2</v>
      </c>
      <c r="AQ80" s="61">
        <v>2.5138572258727818E-2</v>
      </c>
      <c r="AR80" s="61">
        <v>4.4724664238825354E-3</v>
      </c>
      <c r="AS80" s="61">
        <v>3.092878018424474E-2</v>
      </c>
      <c r="AT80" s="61">
        <v>1.3375241352456877E-2</v>
      </c>
      <c r="AU80" s="61">
        <v>1.3500050574961099E-2</v>
      </c>
      <c r="AV80" s="61" t="e">
        <v>#VALUE!</v>
      </c>
      <c r="AX80" s="60">
        <v>632798</v>
      </c>
      <c r="AY80" s="60">
        <v>648382</v>
      </c>
      <c r="AZ80" s="60">
        <v>616313</v>
      </c>
      <c r="BA80" s="60">
        <v>648080</v>
      </c>
      <c r="BB80" s="60">
        <v>659174</v>
      </c>
      <c r="BC80" s="60">
        <v>665404</v>
      </c>
      <c r="BD80" s="60">
        <v>698469</v>
      </c>
      <c r="BE80" s="60">
        <v>698469</v>
      </c>
      <c r="BF80" s="60">
        <v>715872</v>
      </c>
      <c r="BG80" s="60">
        <v>689776</v>
      </c>
      <c r="BH80" s="60">
        <v>719912</v>
      </c>
      <c r="BI80" s="60">
        <v>747351</v>
      </c>
      <c r="BJ80" s="60">
        <v>721701</v>
      </c>
      <c r="BK80" s="60" t="s">
        <v>434</v>
      </c>
    </row>
    <row r="81" spans="1:63">
      <c r="A81" s="52" t="s">
        <v>320</v>
      </c>
      <c r="B81" s="52">
        <v>4057019</v>
      </c>
      <c r="C81" s="52" t="s">
        <v>432</v>
      </c>
      <c r="D81" s="52" t="s">
        <v>433</v>
      </c>
      <c r="E81" s="52" t="s">
        <v>292</v>
      </c>
      <c r="F81" s="60">
        <v>1698435</v>
      </c>
      <c r="G81" s="60">
        <v>1015351</v>
      </c>
      <c r="H81" s="60">
        <v>1075598</v>
      </c>
      <c r="I81" s="60">
        <v>1093653</v>
      </c>
      <c r="J81" s="60">
        <v>1126225</v>
      </c>
      <c r="K81" s="60">
        <v>1120393</v>
      </c>
      <c r="L81" s="60">
        <v>1132776</v>
      </c>
      <c r="M81" s="60">
        <v>33418631</v>
      </c>
      <c r="N81" s="60">
        <v>30410310</v>
      </c>
      <c r="O81" s="60">
        <v>28276689</v>
      </c>
      <c r="P81" s="60">
        <v>31806411</v>
      </c>
      <c r="Q81" s="60">
        <v>32554527</v>
      </c>
      <c r="R81" s="60">
        <v>30054850</v>
      </c>
      <c r="S81" s="60">
        <v>39708832</v>
      </c>
      <c r="T81" s="60" t="s">
        <v>434</v>
      </c>
      <c r="U81" s="60">
        <v>19191143</v>
      </c>
      <c r="V81" s="60">
        <v>19345264</v>
      </c>
      <c r="W81" s="60">
        <v>18732504</v>
      </c>
      <c r="X81" s="60">
        <v>19336909</v>
      </c>
      <c r="Y81" s="60">
        <v>19993122</v>
      </c>
      <c r="Z81" s="60">
        <v>19626429</v>
      </c>
      <c r="AA81" s="60">
        <v>19431102</v>
      </c>
      <c r="AB81" s="60">
        <v>18753953</v>
      </c>
      <c r="AC81" s="60">
        <v>18540016</v>
      </c>
      <c r="AD81" s="60">
        <v>18425854</v>
      </c>
      <c r="AE81" s="60">
        <v>18771884</v>
      </c>
      <c r="AF81" s="60">
        <v>19040188</v>
      </c>
      <c r="AG81" s="60">
        <v>19872544</v>
      </c>
      <c r="AH81" s="60" t="s">
        <v>436</v>
      </c>
      <c r="AI81" s="61">
        <v>1.9981755732934847</v>
      </c>
      <c r="AJ81" s="61">
        <v>1.5784954434273444</v>
      </c>
      <c r="AK81" s="61">
        <v>1.7342173539960082</v>
      </c>
      <c r="AL81" s="61">
        <v>1.7261838175858768</v>
      </c>
      <c r="AM81" s="61">
        <v>1.5251706902518316</v>
      </c>
      <c r="AN81" s="61">
        <v>1.6215413358453015</v>
      </c>
      <c r="AO81" s="61">
        <v>1.7198525847890664</v>
      </c>
      <c r="AP81" s="61">
        <v>5.7716867393451964E-2</v>
      </c>
      <c r="AQ81" s="61">
        <v>5.603892178520193E-2</v>
      </c>
      <c r="AR81" s="61">
        <v>5.8242245438503121E-2</v>
      </c>
      <c r="AS81" s="61">
        <v>5.8382638007177259E-2</v>
      </c>
      <c r="AT81" s="61">
        <v>5.5600068316462366E-2</v>
      </c>
      <c r="AU81" s="61">
        <v>5.2907270817584964E-2</v>
      </c>
      <c r="AV81" s="61" t="e">
        <v>#VALUE!</v>
      </c>
      <c r="AX81" s="60">
        <v>19872544</v>
      </c>
      <c r="AY81" s="60">
        <v>19040188</v>
      </c>
      <c r="AZ81" s="60">
        <v>18771884</v>
      </c>
      <c r="BA81" s="60">
        <v>18425854</v>
      </c>
      <c r="BB81" s="60">
        <v>18540016</v>
      </c>
      <c r="BC81" s="60">
        <v>18753953</v>
      </c>
      <c r="BD81" s="60">
        <v>19431102</v>
      </c>
      <c r="BE81" s="60">
        <v>19626429</v>
      </c>
      <c r="BF81" s="60">
        <v>19993122</v>
      </c>
      <c r="BG81" s="60">
        <v>19336909</v>
      </c>
      <c r="BH81" s="60">
        <v>18732504</v>
      </c>
      <c r="BI81" s="60">
        <v>19345264</v>
      </c>
      <c r="BJ81" s="60">
        <v>19191143</v>
      </c>
      <c r="BK81" s="60" t="s">
        <v>434</v>
      </c>
    </row>
    <row r="82" spans="1:63">
      <c r="A82" s="52" t="s">
        <v>548</v>
      </c>
      <c r="B82" s="52">
        <v>4062459</v>
      </c>
      <c r="C82" s="52" t="s">
        <v>432</v>
      </c>
      <c r="D82" s="52" t="s">
        <v>433</v>
      </c>
      <c r="E82" s="52" t="s">
        <v>327</v>
      </c>
      <c r="F82" s="60" t="s">
        <v>434</v>
      </c>
      <c r="G82" s="60" t="s">
        <v>434</v>
      </c>
      <c r="H82" s="60">
        <v>14</v>
      </c>
      <c r="I82" s="60">
        <v>24</v>
      </c>
      <c r="J82" s="60">
        <v>26</v>
      </c>
      <c r="K82" s="60">
        <v>26</v>
      </c>
      <c r="L82" s="60">
        <v>0</v>
      </c>
      <c r="M82" s="60">
        <v>386</v>
      </c>
      <c r="N82" s="60">
        <v>451</v>
      </c>
      <c r="O82" s="60">
        <v>1</v>
      </c>
      <c r="P82" s="60" t="s">
        <v>434</v>
      </c>
      <c r="Q82" s="60" t="s">
        <v>434</v>
      </c>
      <c r="R82" s="60" t="s">
        <v>434</v>
      </c>
      <c r="S82" s="60" t="s">
        <v>434</v>
      </c>
      <c r="T82" s="60" t="s">
        <v>434</v>
      </c>
      <c r="U82" s="60">
        <v>282</v>
      </c>
      <c r="V82" s="60">
        <v>292</v>
      </c>
      <c r="W82" s="60">
        <v>320</v>
      </c>
      <c r="X82" s="60">
        <v>366</v>
      </c>
      <c r="Y82" s="60">
        <v>370</v>
      </c>
      <c r="Z82" s="60">
        <v>445</v>
      </c>
      <c r="AA82" s="60">
        <v>386</v>
      </c>
      <c r="AB82" s="60">
        <v>422</v>
      </c>
      <c r="AC82" s="60" t="s">
        <v>434</v>
      </c>
      <c r="AD82" s="60" t="s">
        <v>434</v>
      </c>
      <c r="AE82" s="60" t="s">
        <v>434</v>
      </c>
      <c r="AF82" s="60" t="s">
        <v>434</v>
      </c>
      <c r="AG82" s="60" t="s">
        <v>434</v>
      </c>
      <c r="AH82" s="60" t="s">
        <v>436</v>
      </c>
      <c r="AI82" s="61" t="e">
        <v>#VALUE!</v>
      </c>
      <c r="AJ82" s="61" t="e">
        <v>#VALUE!</v>
      </c>
      <c r="AK82" s="61" t="e">
        <v>#VALUE!</v>
      </c>
      <c r="AL82" s="61" t="e">
        <v>#VALUE!</v>
      </c>
      <c r="AM82" s="61" t="e">
        <v>#VALUE!</v>
      </c>
      <c r="AN82" s="61">
        <v>1.0687203791469195</v>
      </c>
      <c r="AO82" s="61">
        <v>1</v>
      </c>
      <c r="AP82" s="61">
        <v>0</v>
      </c>
      <c r="AQ82" s="61">
        <v>7.0270270270270274E-2</v>
      </c>
      <c r="AR82" s="61">
        <v>7.1038251366120214E-2</v>
      </c>
      <c r="AS82" s="61">
        <v>7.4999999999999997E-2</v>
      </c>
      <c r="AT82" s="61">
        <v>4.7945205479452052E-2</v>
      </c>
      <c r="AU82" s="61" t="e">
        <v>#VALUE!</v>
      </c>
      <c r="AV82" s="61" t="e">
        <v>#VALUE!</v>
      </c>
      <c r="AX82" s="60" t="s">
        <v>434</v>
      </c>
      <c r="AY82" s="60" t="s">
        <v>434</v>
      </c>
      <c r="AZ82" s="60" t="s">
        <v>434</v>
      </c>
      <c r="BA82" s="60" t="s">
        <v>434</v>
      </c>
      <c r="BB82" s="60" t="s">
        <v>434</v>
      </c>
      <c r="BC82" s="60">
        <v>422</v>
      </c>
      <c r="BD82" s="60">
        <v>386</v>
      </c>
      <c r="BE82" s="60">
        <v>445</v>
      </c>
      <c r="BF82" s="60">
        <v>370</v>
      </c>
      <c r="BG82" s="60">
        <v>366</v>
      </c>
      <c r="BH82" s="60">
        <v>320</v>
      </c>
      <c r="BI82" s="60">
        <v>292</v>
      </c>
      <c r="BJ82" s="60">
        <v>282</v>
      </c>
      <c r="BK82" s="60" t="s">
        <v>434</v>
      </c>
    </row>
    <row r="83" spans="1:63">
      <c r="A83" s="52" t="s">
        <v>353</v>
      </c>
      <c r="B83" s="52">
        <v>4062460</v>
      </c>
      <c r="C83" s="52" t="s">
        <v>432</v>
      </c>
      <c r="D83" s="52" t="s">
        <v>433</v>
      </c>
      <c r="E83" s="52" t="s">
        <v>327</v>
      </c>
      <c r="F83" s="60" t="s">
        <v>434</v>
      </c>
      <c r="G83" s="60">
        <v>51829</v>
      </c>
      <c r="H83" s="60">
        <v>54972</v>
      </c>
      <c r="I83" s="60">
        <v>61618</v>
      </c>
      <c r="J83" s="60">
        <v>54421</v>
      </c>
      <c r="K83" s="60">
        <v>61486</v>
      </c>
      <c r="L83" s="60">
        <v>56548</v>
      </c>
      <c r="M83" s="60">
        <v>2485126</v>
      </c>
      <c r="N83" s="60">
        <v>2258188</v>
      </c>
      <c r="O83" s="60">
        <v>2413045</v>
      </c>
      <c r="P83" s="60">
        <v>2502277</v>
      </c>
      <c r="Q83" s="60">
        <v>2276922</v>
      </c>
      <c r="R83" s="60">
        <v>1845659</v>
      </c>
      <c r="S83" s="60">
        <v>1895876</v>
      </c>
      <c r="T83" s="60" t="s">
        <v>434</v>
      </c>
      <c r="U83" s="60">
        <v>1645276</v>
      </c>
      <c r="V83" s="60">
        <v>1648362</v>
      </c>
      <c r="W83" s="60">
        <v>1592802</v>
      </c>
      <c r="X83" s="60">
        <v>1726341</v>
      </c>
      <c r="Y83" s="60">
        <v>1639856</v>
      </c>
      <c r="Z83" s="60">
        <v>1607265</v>
      </c>
      <c r="AA83" s="60">
        <v>1555710</v>
      </c>
      <c r="AB83" s="60">
        <v>1602508</v>
      </c>
      <c r="AC83" s="60">
        <v>1597054</v>
      </c>
      <c r="AD83" s="60">
        <v>1580751</v>
      </c>
      <c r="AE83" s="60">
        <v>1587678</v>
      </c>
      <c r="AF83" s="60">
        <v>1562107</v>
      </c>
      <c r="AG83" s="60">
        <v>1779257</v>
      </c>
      <c r="AH83" s="60" t="s">
        <v>436</v>
      </c>
      <c r="AI83" s="61">
        <v>1.0655436510858185</v>
      </c>
      <c r="AJ83" s="61">
        <v>1.1815189356426929</v>
      </c>
      <c r="AK83" s="61">
        <v>1.4341207725999856</v>
      </c>
      <c r="AL83" s="61">
        <v>1.5829672098894765</v>
      </c>
      <c r="AM83" s="61">
        <v>1.5109351343160595</v>
      </c>
      <c r="AN83" s="61">
        <v>1.409158643825803</v>
      </c>
      <c r="AO83" s="61">
        <v>1.5974223987761216</v>
      </c>
      <c r="AP83" s="61">
        <v>3.518274833334889E-2</v>
      </c>
      <c r="AQ83" s="61">
        <v>3.7494755637080331E-2</v>
      </c>
      <c r="AR83" s="61">
        <v>3.15238993918351E-2</v>
      </c>
      <c r="AS83" s="61">
        <v>3.8685285427818399E-2</v>
      </c>
      <c r="AT83" s="61">
        <v>3.3349470565324849E-2</v>
      </c>
      <c r="AU83" s="61">
        <v>3.1501705488927084E-2</v>
      </c>
      <c r="AV83" s="61" t="e">
        <v>#VALUE!</v>
      </c>
      <c r="AX83" s="60">
        <v>1779257</v>
      </c>
      <c r="AY83" s="60">
        <v>1562107</v>
      </c>
      <c r="AZ83" s="60">
        <v>1587678</v>
      </c>
      <c r="BA83" s="60">
        <v>1580751</v>
      </c>
      <c r="BB83" s="60">
        <v>1597054</v>
      </c>
      <c r="BC83" s="60">
        <v>1602508</v>
      </c>
      <c r="BD83" s="60">
        <v>1555710</v>
      </c>
      <c r="BE83" s="60">
        <v>1607265</v>
      </c>
      <c r="BF83" s="60">
        <v>1639856</v>
      </c>
      <c r="BG83" s="60">
        <v>1726341</v>
      </c>
      <c r="BH83" s="60">
        <v>1592802</v>
      </c>
      <c r="BI83" s="60">
        <v>1648362</v>
      </c>
      <c r="BJ83" s="60">
        <v>1645276</v>
      </c>
      <c r="BK83" s="60" t="s">
        <v>434</v>
      </c>
    </row>
    <row r="84" spans="1:63">
      <c r="A84" s="52" t="s">
        <v>355</v>
      </c>
      <c r="B84" s="52">
        <v>4064172</v>
      </c>
      <c r="C84" s="52" t="s">
        <v>432</v>
      </c>
      <c r="D84" s="52" t="s">
        <v>433</v>
      </c>
      <c r="E84" s="52" t="s">
        <v>327</v>
      </c>
      <c r="F84" s="60" t="s">
        <v>434</v>
      </c>
      <c r="G84" s="60">
        <v>33336</v>
      </c>
      <c r="H84" s="60">
        <v>50522</v>
      </c>
      <c r="I84" s="60">
        <v>0</v>
      </c>
      <c r="J84" s="60">
        <v>32527</v>
      </c>
      <c r="K84" s="60">
        <v>45494</v>
      </c>
      <c r="L84" s="60">
        <v>54287</v>
      </c>
      <c r="M84" s="60">
        <v>688259</v>
      </c>
      <c r="N84" s="60">
        <v>632190</v>
      </c>
      <c r="O84" s="60">
        <v>588631</v>
      </c>
      <c r="P84" s="60">
        <v>589820</v>
      </c>
      <c r="Q84" s="60">
        <v>592694</v>
      </c>
      <c r="R84" s="60">
        <v>589416</v>
      </c>
      <c r="S84" s="60">
        <v>608070</v>
      </c>
      <c r="T84" s="60" t="s">
        <v>434</v>
      </c>
      <c r="U84" s="60">
        <v>647502</v>
      </c>
      <c r="V84" s="60">
        <v>657572</v>
      </c>
      <c r="W84" s="60">
        <v>631436</v>
      </c>
      <c r="X84" s="60">
        <v>762661</v>
      </c>
      <c r="Y84" s="60">
        <v>796816</v>
      </c>
      <c r="Z84" s="60">
        <v>791931</v>
      </c>
      <c r="AA84" s="60">
        <v>651368</v>
      </c>
      <c r="AB84" s="60">
        <v>595906</v>
      </c>
      <c r="AC84" s="60">
        <v>566573</v>
      </c>
      <c r="AD84" s="60">
        <v>557690</v>
      </c>
      <c r="AE84" s="60">
        <v>560109</v>
      </c>
      <c r="AF84" s="60">
        <v>557572</v>
      </c>
      <c r="AG84" s="60">
        <v>577007</v>
      </c>
      <c r="AH84" s="60" t="s">
        <v>436</v>
      </c>
      <c r="AI84" s="61">
        <v>1.0538347021786565</v>
      </c>
      <c r="AJ84" s="61">
        <v>1.0571119066237185</v>
      </c>
      <c r="AK84" s="61">
        <v>1.0581761764228035</v>
      </c>
      <c r="AL84" s="61">
        <v>1.0576126521902849</v>
      </c>
      <c r="AM84" s="61">
        <v>1.0389323176360328</v>
      </c>
      <c r="AN84" s="61">
        <v>1.0608887978976549</v>
      </c>
      <c r="AO84" s="61">
        <v>1.0566361872244261</v>
      </c>
      <c r="AP84" s="61">
        <v>6.8550164092578775E-2</v>
      </c>
      <c r="AQ84" s="61">
        <v>5.7094737053472823E-2</v>
      </c>
      <c r="AR84" s="61">
        <v>4.2649355349231179E-2</v>
      </c>
      <c r="AS84" s="61">
        <v>0</v>
      </c>
      <c r="AT84" s="61">
        <v>7.6831130279269799E-2</v>
      </c>
      <c r="AU84" s="61">
        <v>5.1484010860198118E-2</v>
      </c>
      <c r="AV84" s="61" t="e">
        <v>#VALUE!</v>
      </c>
      <c r="AX84" s="60">
        <v>577007</v>
      </c>
      <c r="AY84" s="60">
        <v>557572</v>
      </c>
      <c r="AZ84" s="60">
        <v>560109</v>
      </c>
      <c r="BA84" s="60">
        <v>557690</v>
      </c>
      <c r="BB84" s="60">
        <v>566573</v>
      </c>
      <c r="BC84" s="60">
        <v>595906</v>
      </c>
      <c r="BD84" s="60">
        <v>651368</v>
      </c>
      <c r="BE84" s="60">
        <v>791931</v>
      </c>
      <c r="BF84" s="60">
        <v>796816</v>
      </c>
      <c r="BG84" s="60">
        <v>762661</v>
      </c>
      <c r="BH84" s="60">
        <v>631436</v>
      </c>
      <c r="BI84" s="60">
        <v>657572</v>
      </c>
      <c r="BJ84" s="60">
        <v>647502</v>
      </c>
      <c r="BK84" s="60" t="s">
        <v>434</v>
      </c>
    </row>
    <row r="85" spans="1:63">
      <c r="A85" s="52" t="s">
        <v>357</v>
      </c>
      <c r="B85" s="52">
        <v>4062464</v>
      </c>
      <c r="C85" s="52" t="s">
        <v>432</v>
      </c>
      <c r="D85" s="52" t="s">
        <v>433</v>
      </c>
      <c r="E85" s="52" t="s">
        <v>327</v>
      </c>
      <c r="F85" s="60" t="s">
        <v>434</v>
      </c>
      <c r="G85" s="60">
        <v>0</v>
      </c>
      <c r="H85" s="60">
        <v>141458</v>
      </c>
      <c r="I85" s="60">
        <v>164703</v>
      </c>
      <c r="J85" s="60">
        <v>63794</v>
      </c>
      <c r="K85" s="60">
        <v>54885</v>
      </c>
      <c r="L85" s="60">
        <v>11483</v>
      </c>
      <c r="M85" s="60">
        <v>4633251</v>
      </c>
      <c r="N85" s="60">
        <v>4410931</v>
      </c>
      <c r="O85" s="60">
        <v>4271840</v>
      </c>
      <c r="P85" s="60">
        <v>4243350</v>
      </c>
      <c r="Q85" s="60">
        <v>4180006</v>
      </c>
      <c r="R85" s="60">
        <v>4522623</v>
      </c>
      <c r="S85" s="60">
        <v>4339423</v>
      </c>
      <c r="T85" s="60" t="s">
        <v>434</v>
      </c>
      <c r="U85" s="60">
        <v>5150728</v>
      </c>
      <c r="V85" s="60">
        <v>4964922</v>
      </c>
      <c r="W85" s="60">
        <v>4686061</v>
      </c>
      <c r="X85" s="60">
        <v>4893834</v>
      </c>
      <c r="Y85" s="60">
        <v>5202429</v>
      </c>
      <c r="Z85" s="60">
        <v>4896282</v>
      </c>
      <c r="AA85" s="60">
        <v>4606966</v>
      </c>
      <c r="AB85" s="60">
        <v>4384861</v>
      </c>
      <c r="AC85" s="60">
        <v>4235931</v>
      </c>
      <c r="AD85" s="60">
        <v>4217346</v>
      </c>
      <c r="AE85" s="60">
        <v>4168968</v>
      </c>
      <c r="AF85" s="60">
        <v>4382321</v>
      </c>
      <c r="AG85" s="60">
        <v>4216752</v>
      </c>
      <c r="AH85" s="60" t="s">
        <v>436</v>
      </c>
      <c r="AI85" s="61">
        <v>1.0290913480327988</v>
      </c>
      <c r="AJ85" s="61">
        <v>1.0320154548240532</v>
      </c>
      <c r="AK85" s="61">
        <v>1.0026476576457291</v>
      </c>
      <c r="AL85" s="61">
        <v>1.0061659631436453</v>
      </c>
      <c r="AM85" s="61">
        <v>1.0084772391240555</v>
      </c>
      <c r="AN85" s="61">
        <v>1.0059454564238182</v>
      </c>
      <c r="AO85" s="61">
        <v>1.0057054903378926</v>
      </c>
      <c r="AP85" s="61">
        <v>2.345248905189693E-3</v>
      </c>
      <c r="AQ85" s="61">
        <v>1.0549879681202761E-2</v>
      </c>
      <c r="AR85" s="61">
        <v>1.3035587230788785E-2</v>
      </c>
      <c r="AS85" s="61">
        <v>3.514742979231384E-2</v>
      </c>
      <c r="AT85" s="61">
        <v>2.8491484861192181E-2</v>
      </c>
      <c r="AU85" s="61">
        <v>0</v>
      </c>
      <c r="AV85" s="61" t="e">
        <v>#VALUE!</v>
      </c>
      <c r="AX85" s="60">
        <v>4216752</v>
      </c>
      <c r="AY85" s="60">
        <v>4382321</v>
      </c>
      <c r="AZ85" s="60">
        <v>4168968</v>
      </c>
      <c r="BA85" s="60">
        <v>4217346</v>
      </c>
      <c r="BB85" s="60">
        <v>4235931</v>
      </c>
      <c r="BC85" s="60">
        <v>4384861</v>
      </c>
      <c r="BD85" s="60">
        <v>4606966</v>
      </c>
      <c r="BE85" s="60">
        <v>4896282</v>
      </c>
      <c r="BF85" s="60">
        <v>5202429</v>
      </c>
      <c r="BG85" s="60">
        <v>4893834</v>
      </c>
      <c r="BH85" s="60">
        <v>4686061</v>
      </c>
      <c r="BI85" s="60">
        <v>4964922</v>
      </c>
      <c r="BJ85" s="60">
        <v>5150728</v>
      </c>
      <c r="BK85" s="60" t="s">
        <v>434</v>
      </c>
    </row>
    <row r="86" spans="1:63">
      <c r="A86" s="52" t="s">
        <v>358</v>
      </c>
      <c r="B86" s="52">
        <v>4062466</v>
      </c>
      <c r="C86" s="52" t="s">
        <v>432</v>
      </c>
      <c r="D86" s="52" t="s">
        <v>433</v>
      </c>
      <c r="E86" s="52" t="s">
        <v>327</v>
      </c>
      <c r="F86" s="60" t="s">
        <v>434</v>
      </c>
      <c r="G86" s="60">
        <v>27431</v>
      </c>
      <c r="H86" s="60">
        <v>4444</v>
      </c>
      <c r="I86" s="60">
        <v>32602</v>
      </c>
      <c r="J86" s="60">
        <v>41066</v>
      </c>
      <c r="K86" s="60">
        <v>49377</v>
      </c>
      <c r="L86" s="60">
        <v>42970</v>
      </c>
      <c r="M86" s="60">
        <v>3502477</v>
      </c>
      <c r="N86" s="60">
        <v>3810468</v>
      </c>
      <c r="O86" s="60">
        <v>4447497</v>
      </c>
      <c r="P86" s="60">
        <v>4117488</v>
      </c>
      <c r="Q86" s="60">
        <v>4972651</v>
      </c>
      <c r="R86" s="60">
        <v>3759230</v>
      </c>
      <c r="S86" s="60">
        <v>4891613</v>
      </c>
      <c r="T86" s="60" t="s">
        <v>434</v>
      </c>
      <c r="U86" s="60">
        <v>752097</v>
      </c>
      <c r="V86" s="60">
        <v>727490</v>
      </c>
      <c r="W86" s="60">
        <v>635037</v>
      </c>
      <c r="X86" s="60">
        <v>667641</v>
      </c>
      <c r="Y86" s="60">
        <v>612487</v>
      </c>
      <c r="Z86" s="60">
        <v>595868</v>
      </c>
      <c r="AA86" s="60">
        <v>576160</v>
      </c>
      <c r="AB86" s="60">
        <v>550564</v>
      </c>
      <c r="AC86" s="60">
        <v>539485</v>
      </c>
      <c r="AD86" s="60">
        <v>517034</v>
      </c>
      <c r="AE86" s="60">
        <v>512145</v>
      </c>
      <c r="AF86" s="60">
        <v>504625</v>
      </c>
      <c r="AG86" s="60">
        <v>511636</v>
      </c>
      <c r="AH86" s="60" t="s">
        <v>436</v>
      </c>
      <c r="AI86" s="61">
        <v>9.5607287212002277</v>
      </c>
      <c r="AJ86" s="61">
        <v>7.4495516472628189</v>
      </c>
      <c r="AK86" s="61">
        <v>9.7094592351775368</v>
      </c>
      <c r="AL86" s="61">
        <v>7.9636697006386425</v>
      </c>
      <c r="AM86" s="61">
        <v>8.2439678582351679</v>
      </c>
      <c r="AN86" s="61">
        <v>6.9210264383432261</v>
      </c>
      <c r="AO86" s="61">
        <v>6.0790006248264374</v>
      </c>
      <c r="AP86" s="61">
        <v>7.2113286835339366E-2</v>
      </c>
      <c r="AQ86" s="61">
        <v>8.0617221263471719E-2</v>
      </c>
      <c r="AR86" s="61">
        <v>6.1509104443855309E-2</v>
      </c>
      <c r="AS86" s="61">
        <v>5.1338740892262973E-2</v>
      </c>
      <c r="AT86" s="61">
        <v>6.1086750333337915E-3</v>
      </c>
      <c r="AU86" s="61">
        <v>3.6472689028143976E-2</v>
      </c>
      <c r="AV86" s="61" t="e">
        <v>#VALUE!</v>
      </c>
      <c r="AX86" s="60">
        <v>511636</v>
      </c>
      <c r="AY86" s="60">
        <v>504625</v>
      </c>
      <c r="AZ86" s="60">
        <v>512145</v>
      </c>
      <c r="BA86" s="60">
        <v>517034</v>
      </c>
      <c r="BB86" s="60">
        <v>539485</v>
      </c>
      <c r="BC86" s="60">
        <v>550564</v>
      </c>
      <c r="BD86" s="60">
        <v>576160</v>
      </c>
      <c r="BE86" s="60">
        <v>595868</v>
      </c>
      <c r="BF86" s="60">
        <v>612487</v>
      </c>
      <c r="BG86" s="60">
        <v>667641</v>
      </c>
      <c r="BH86" s="60">
        <v>635037</v>
      </c>
      <c r="BI86" s="60">
        <v>727490</v>
      </c>
      <c r="BJ86" s="60">
        <v>752097</v>
      </c>
      <c r="BK86" s="60" t="s">
        <v>434</v>
      </c>
    </row>
    <row r="87" spans="1:63">
      <c r="A87" s="52" t="s">
        <v>359</v>
      </c>
      <c r="B87" s="52">
        <v>4062467</v>
      </c>
      <c r="C87" s="52" t="s">
        <v>432</v>
      </c>
      <c r="D87" s="52" t="s">
        <v>433</v>
      </c>
      <c r="E87" s="52" t="s">
        <v>327</v>
      </c>
      <c r="F87" s="60" t="s">
        <v>434</v>
      </c>
      <c r="G87" s="60">
        <v>2923</v>
      </c>
      <c r="H87" s="60">
        <v>5830</v>
      </c>
      <c r="I87" s="60">
        <v>6256</v>
      </c>
      <c r="J87" s="60">
        <v>8141</v>
      </c>
      <c r="K87" s="60">
        <v>15000</v>
      </c>
      <c r="L87" s="60">
        <v>5136</v>
      </c>
      <c r="M87" s="60">
        <v>66245</v>
      </c>
      <c r="N87" s="60">
        <v>86946</v>
      </c>
      <c r="O87" s="60">
        <v>89085</v>
      </c>
      <c r="P87" s="60">
        <v>70305</v>
      </c>
      <c r="Q87" s="60">
        <v>89148</v>
      </c>
      <c r="R87" s="60">
        <v>94185</v>
      </c>
      <c r="S87" s="60">
        <v>115780</v>
      </c>
      <c r="T87" s="60" t="s">
        <v>434</v>
      </c>
      <c r="U87" s="60">
        <v>103053</v>
      </c>
      <c r="V87" s="60">
        <v>101666</v>
      </c>
      <c r="W87" s="60">
        <v>93546</v>
      </c>
      <c r="X87" s="60">
        <v>91148</v>
      </c>
      <c r="Y87" s="60">
        <v>61000</v>
      </c>
      <c r="Z87" s="60">
        <v>64913</v>
      </c>
      <c r="AA87" s="60">
        <v>61002</v>
      </c>
      <c r="AB87" s="60">
        <v>82677</v>
      </c>
      <c r="AC87" s="60">
        <v>82728</v>
      </c>
      <c r="AD87" s="60">
        <v>64864</v>
      </c>
      <c r="AE87" s="60">
        <v>85519</v>
      </c>
      <c r="AF87" s="60">
        <v>91222</v>
      </c>
      <c r="AG87" s="60">
        <v>104289</v>
      </c>
      <c r="AH87" s="60" t="s">
        <v>436</v>
      </c>
      <c r="AI87" s="61">
        <v>1.1101841996759005</v>
      </c>
      <c r="AJ87" s="61">
        <v>1.032481199710596</v>
      </c>
      <c r="AK87" s="61">
        <v>1.0424350144412353</v>
      </c>
      <c r="AL87" s="61">
        <v>1.0838832017760236</v>
      </c>
      <c r="AM87" s="61">
        <v>1.0768421816071947</v>
      </c>
      <c r="AN87" s="61">
        <v>1.0516346746979208</v>
      </c>
      <c r="AO87" s="61">
        <v>1.0859480017048622</v>
      </c>
      <c r="AP87" s="61">
        <v>7.9121285412783265E-2</v>
      </c>
      <c r="AQ87" s="61">
        <v>0.24590163934426229</v>
      </c>
      <c r="AR87" s="61">
        <v>8.93162768245052E-2</v>
      </c>
      <c r="AS87" s="61">
        <v>6.6876189254484422E-2</v>
      </c>
      <c r="AT87" s="61">
        <v>5.7344638325497216E-2</v>
      </c>
      <c r="AU87" s="61">
        <v>2.8364045685229929E-2</v>
      </c>
      <c r="AV87" s="61" t="e">
        <v>#VALUE!</v>
      </c>
      <c r="AX87" s="60">
        <v>104289</v>
      </c>
      <c r="AY87" s="60">
        <v>91222</v>
      </c>
      <c r="AZ87" s="60">
        <v>85519</v>
      </c>
      <c r="BA87" s="60">
        <v>64864</v>
      </c>
      <c r="BB87" s="60">
        <v>82728</v>
      </c>
      <c r="BC87" s="60">
        <v>82677</v>
      </c>
      <c r="BD87" s="60">
        <v>61002</v>
      </c>
      <c r="BE87" s="60">
        <v>64913</v>
      </c>
      <c r="BF87" s="60">
        <v>61000</v>
      </c>
      <c r="BG87" s="60">
        <v>91148</v>
      </c>
      <c r="BH87" s="60">
        <v>93546</v>
      </c>
      <c r="BI87" s="60">
        <v>101666</v>
      </c>
      <c r="BJ87" s="60">
        <v>103053</v>
      </c>
      <c r="BK87" s="60" t="s">
        <v>434</v>
      </c>
    </row>
    <row r="88" spans="1:63">
      <c r="A88" s="52" t="s">
        <v>360</v>
      </c>
      <c r="B88" s="52">
        <v>4062468</v>
      </c>
      <c r="C88" s="52" t="s">
        <v>432</v>
      </c>
      <c r="D88" s="52" t="s">
        <v>433</v>
      </c>
      <c r="E88" s="52" t="s">
        <v>327</v>
      </c>
      <c r="F88" s="60" t="s">
        <v>434</v>
      </c>
      <c r="G88" s="60">
        <v>53727</v>
      </c>
      <c r="H88" s="60">
        <v>51571</v>
      </c>
      <c r="I88" s="60">
        <v>50999</v>
      </c>
      <c r="J88" s="60">
        <v>39062</v>
      </c>
      <c r="K88" s="60">
        <v>27225</v>
      </c>
      <c r="L88" s="60">
        <v>34230</v>
      </c>
      <c r="M88" s="60">
        <v>1185345</v>
      </c>
      <c r="N88" s="60">
        <v>1043268</v>
      </c>
      <c r="O88" s="60">
        <v>1140234</v>
      </c>
      <c r="P88" s="60">
        <v>1226483</v>
      </c>
      <c r="Q88" s="60">
        <v>984753</v>
      </c>
      <c r="R88" s="60">
        <v>923473</v>
      </c>
      <c r="S88" s="60">
        <v>847415</v>
      </c>
      <c r="T88" s="60" t="s">
        <v>434</v>
      </c>
      <c r="U88" s="60">
        <v>985664</v>
      </c>
      <c r="V88" s="60">
        <v>981311</v>
      </c>
      <c r="W88" s="60">
        <v>950019</v>
      </c>
      <c r="X88" s="60">
        <v>971485</v>
      </c>
      <c r="Y88" s="60">
        <v>960895</v>
      </c>
      <c r="Z88" s="60">
        <v>886305</v>
      </c>
      <c r="AA88" s="60">
        <v>835781</v>
      </c>
      <c r="AB88" s="60">
        <v>810428</v>
      </c>
      <c r="AC88" s="60">
        <v>787245</v>
      </c>
      <c r="AD88" s="60">
        <v>750536</v>
      </c>
      <c r="AE88" s="60">
        <v>756900</v>
      </c>
      <c r="AF88" s="60">
        <v>746841</v>
      </c>
      <c r="AG88" s="60">
        <v>735425</v>
      </c>
      <c r="AH88" s="60" t="s">
        <v>436</v>
      </c>
      <c r="AI88" s="61">
        <v>1.1522792942856173</v>
      </c>
      <c r="AJ88" s="61">
        <v>1.2365054944760665</v>
      </c>
      <c r="AK88" s="61">
        <v>1.3010344827586207</v>
      </c>
      <c r="AL88" s="61">
        <v>1.6341427992794484</v>
      </c>
      <c r="AM88" s="61">
        <v>1.448385191395309</v>
      </c>
      <c r="AN88" s="61">
        <v>1.287304979591031</v>
      </c>
      <c r="AO88" s="61">
        <v>1.4182483210314665</v>
      </c>
      <c r="AP88" s="61">
        <v>3.8621016467243217E-2</v>
      </c>
      <c r="AQ88" s="61">
        <v>2.8332960417111131E-2</v>
      </c>
      <c r="AR88" s="61">
        <v>4.0208546709419084E-2</v>
      </c>
      <c r="AS88" s="61">
        <v>5.3682084253051779E-2</v>
      </c>
      <c r="AT88" s="61">
        <v>5.2553166121647468E-2</v>
      </c>
      <c r="AU88" s="61">
        <v>5.4508432893967923E-2</v>
      </c>
      <c r="AV88" s="61" t="e">
        <v>#VALUE!</v>
      </c>
      <c r="AX88" s="60">
        <v>735425</v>
      </c>
      <c r="AY88" s="60">
        <v>746841</v>
      </c>
      <c r="AZ88" s="60">
        <v>756900</v>
      </c>
      <c r="BA88" s="60">
        <v>750536</v>
      </c>
      <c r="BB88" s="60">
        <v>787245</v>
      </c>
      <c r="BC88" s="60">
        <v>810428</v>
      </c>
      <c r="BD88" s="60">
        <v>835781</v>
      </c>
      <c r="BE88" s="60">
        <v>886305</v>
      </c>
      <c r="BF88" s="60">
        <v>960895</v>
      </c>
      <c r="BG88" s="60">
        <v>971485</v>
      </c>
      <c r="BH88" s="60">
        <v>950019</v>
      </c>
      <c r="BI88" s="60">
        <v>981311</v>
      </c>
      <c r="BJ88" s="60">
        <v>985664</v>
      </c>
      <c r="BK88" s="60" t="s">
        <v>434</v>
      </c>
    </row>
    <row r="89" spans="1:63">
      <c r="A89" s="52" t="s">
        <v>549</v>
      </c>
      <c r="B89" s="52">
        <v>4062469</v>
      </c>
      <c r="C89" s="52" t="s">
        <v>432</v>
      </c>
      <c r="D89" s="52" t="s">
        <v>433</v>
      </c>
      <c r="E89" s="52" t="s">
        <v>327</v>
      </c>
      <c r="F89" s="60" t="s">
        <v>434</v>
      </c>
      <c r="G89" s="60">
        <v>7888</v>
      </c>
      <c r="H89" s="60">
        <v>13591</v>
      </c>
      <c r="I89" s="60">
        <v>27875</v>
      </c>
      <c r="J89" s="60">
        <v>29816</v>
      </c>
      <c r="K89" s="60">
        <v>30844</v>
      </c>
      <c r="L89" s="60">
        <v>17547</v>
      </c>
      <c r="M89" s="60">
        <v>1783449</v>
      </c>
      <c r="N89" s="60">
        <v>1824397</v>
      </c>
      <c r="O89" s="60">
        <v>1641379</v>
      </c>
      <c r="P89" s="60">
        <v>1486092</v>
      </c>
      <c r="Q89" s="60">
        <v>1457780</v>
      </c>
      <c r="R89" s="60">
        <v>1463960</v>
      </c>
      <c r="S89" s="60">
        <v>1183280</v>
      </c>
      <c r="T89" s="60" t="s">
        <v>434</v>
      </c>
      <c r="U89" s="60">
        <v>975944</v>
      </c>
      <c r="V89" s="60">
        <v>1018490</v>
      </c>
      <c r="W89" s="60">
        <v>890681</v>
      </c>
      <c r="X89" s="60">
        <v>979126</v>
      </c>
      <c r="Y89" s="60">
        <v>1028145</v>
      </c>
      <c r="Z89" s="60">
        <v>982602</v>
      </c>
      <c r="AA89" s="60">
        <v>992831</v>
      </c>
      <c r="AB89" s="60">
        <v>979034</v>
      </c>
      <c r="AC89" s="60">
        <v>979591</v>
      </c>
      <c r="AD89" s="60">
        <v>982673</v>
      </c>
      <c r="AE89" s="60">
        <v>1002857</v>
      </c>
      <c r="AF89" s="60">
        <v>1028016</v>
      </c>
      <c r="AG89" s="60">
        <v>1107060</v>
      </c>
      <c r="AH89" s="60" t="s">
        <v>436</v>
      </c>
      <c r="AI89" s="61">
        <v>1.0688490235398262</v>
      </c>
      <c r="AJ89" s="61">
        <v>1.4240634387013431</v>
      </c>
      <c r="AK89" s="61">
        <v>1.4536269876961521</v>
      </c>
      <c r="AL89" s="61">
        <v>1.5122955449065967</v>
      </c>
      <c r="AM89" s="61">
        <v>1.6755758270543524</v>
      </c>
      <c r="AN89" s="61">
        <v>1.863466437324955</v>
      </c>
      <c r="AO89" s="61">
        <v>1.7963268673117581</v>
      </c>
      <c r="AP89" s="61">
        <v>1.7857688056812423E-2</v>
      </c>
      <c r="AQ89" s="61">
        <v>2.9999659581090216E-2</v>
      </c>
      <c r="AR89" s="61">
        <v>3.0451647693963801E-2</v>
      </c>
      <c r="AS89" s="61">
        <v>3.1296277791936729E-2</v>
      </c>
      <c r="AT89" s="61">
        <v>1.3344264548498267E-2</v>
      </c>
      <c r="AU89" s="61">
        <v>8.0824309591533937E-3</v>
      </c>
      <c r="AV89" s="61" t="e">
        <v>#VALUE!</v>
      </c>
      <c r="AX89" s="60">
        <v>1107060</v>
      </c>
      <c r="AY89" s="60">
        <v>1028016</v>
      </c>
      <c r="AZ89" s="60">
        <v>1002857</v>
      </c>
      <c r="BA89" s="60">
        <v>982673</v>
      </c>
      <c r="BB89" s="60">
        <v>979591</v>
      </c>
      <c r="BC89" s="60">
        <v>979034</v>
      </c>
      <c r="BD89" s="60">
        <v>992831</v>
      </c>
      <c r="BE89" s="60">
        <v>982602</v>
      </c>
      <c r="BF89" s="60">
        <v>1028145</v>
      </c>
      <c r="BG89" s="60">
        <v>979126</v>
      </c>
      <c r="BH89" s="60">
        <v>890681</v>
      </c>
      <c r="BI89" s="60">
        <v>1018490</v>
      </c>
      <c r="BJ89" s="60">
        <v>975944</v>
      </c>
      <c r="BK89" s="60" t="s">
        <v>434</v>
      </c>
    </row>
    <row r="90" spans="1:63">
      <c r="A90" s="52" t="s">
        <v>362</v>
      </c>
      <c r="B90" s="52">
        <v>4062471</v>
      </c>
      <c r="C90" s="52" t="s">
        <v>432</v>
      </c>
      <c r="D90" s="52" t="s">
        <v>433</v>
      </c>
      <c r="E90" s="52" t="s">
        <v>327</v>
      </c>
      <c r="F90" s="60" t="s">
        <v>434</v>
      </c>
      <c r="G90" s="60" t="s">
        <v>434</v>
      </c>
      <c r="H90" s="60">
        <v>4116</v>
      </c>
      <c r="I90" s="60">
        <v>7035</v>
      </c>
      <c r="J90" s="60">
        <v>4003</v>
      </c>
      <c r="K90" s="60">
        <v>8450</v>
      </c>
      <c r="L90" s="60">
        <v>6452</v>
      </c>
      <c r="M90" s="60">
        <v>74589</v>
      </c>
      <c r="N90" s="60">
        <v>69547</v>
      </c>
      <c r="O90" s="60">
        <v>68013</v>
      </c>
      <c r="P90" s="60">
        <v>66745</v>
      </c>
      <c r="Q90" s="60">
        <v>65482</v>
      </c>
      <c r="R90" s="60">
        <v>62940</v>
      </c>
      <c r="S90" s="60">
        <v>66622</v>
      </c>
      <c r="T90" s="60" t="s">
        <v>434</v>
      </c>
      <c r="U90" s="60">
        <v>92446</v>
      </c>
      <c r="V90" s="60">
        <v>91041</v>
      </c>
      <c r="W90" s="60">
        <v>82250</v>
      </c>
      <c r="X90" s="60">
        <v>84026</v>
      </c>
      <c r="Y90" s="60">
        <v>72269</v>
      </c>
      <c r="Z90" s="60">
        <v>72766</v>
      </c>
      <c r="AA90" s="60">
        <v>69041</v>
      </c>
      <c r="AB90" s="60">
        <v>61843</v>
      </c>
      <c r="AC90" s="60">
        <v>63523</v>
      </c>
      <c r="AD90" s="60" t="s">
        <v>434</v>
      </c>
      <c r="AE90" s="60" t="s">
        <v>434</v>
      </c>
      <c r="AF90" s="60" t="s">
        <v>434</v>
      </c>
      <c r="AG90" s="60" t="s">
        <v>434</v>
      </c>
      <c r="AH90" s="60" t="s">
        <v>436</v>
      </c>
      <c r="AI90" s="61" t="e">
        <v>#VALUE!</v>
      </c>
      <c r="AJ90" s="61" t="e">
        <v>#VALUE!</v>
      </c>
      <c r="AK90" s="61" t="e">
        <v>#VALUE!</v>
      </c>
      <c r="AL90" s="61" t="e">
        <v>#VALUE!</v>
      </c>
      <c r="AM90" s="61">
        <v>1.0706830596791714</v>
      </c>
      <c r="AN90" s="61">
        <v>1.124573516808693</v>
      </c>
      <c r="AO90" s="61">
        <v>1.0803580481163366</v>
      </c>
      <c r="AP90" s="61">
        <v>8.8667784404804439E-2</v>
      </c>
      <c r="AQ90" s="61">
        <v>0.11692426905035354</v>
      </c>
      <c r="AR90" s="61">
        <v>4.7640016185466406E-2</v>
      </c>
      <c r="AS90" s="61">
        <v>8.5531914893617028E-2</v>
      </c>
      <c r="AT90" s="61">
        <v>4.5210399710020763E-2</v>
      </c>
      <c r="AU90" s="61" t="e">
        <v>#VALUE!</v>
      </c>
      <c r="AV90" s="61" t="e">
        <v>#VALUE!</v>
      </c>
      <c r="AX90" s="60" t="s">
        <v>434</v>
      </c>
      <c r="AY90" s="60" t="s">
        <v>434</v>
      </c>
      <c r="AZ90" s="60" t="s">
        <v>434</v>
      </c>
      <c r="BA90" s="60" t="s">
        <v>434</v>
      </c>
      <c r="BB90" s="60">
        <v>63523</v>
      </c>
      <c r="BC90" s="60">
        <v>61843</v>
      </c>
      <c r="BD90" s="60">
        <v>69041</v>
      </c>
      <c r="BE90" s="60">
        <v>72766</v>
      </c>
      <c r="BF90" s="60">
        <v>72269</v>
      </c>
      <c r="BG90" s="60">
        <v>84026</v>
      </c>
      <c r="BH90" s="60">
        <v>82250</v>
      </c>
      <c r="BI90" s="60">
        <v>91041</v>
      </c>
      <c r="BJ90" s="60">
        <v>92446</v>
      </c>
      <c r="BK90" s="60" t="s">
        <v>434</v>
      </c>
    </row>
    <row r="91" spans="1:63">
      <c r="A91" s="52" t="s">
        <v>363</v>
      </c>
      <c r="B91" s="52">
        <v>4062472</v>
      </c>
      <c r="C91" s="52" t="s">
        <v>432</v>
      </c>
      <c r="D91" s="52" t="s">
        <v>433</v>
      </c>
      <c r="E91" s="52" t="s">
        <v>327</v>
      </c>
      <c r="F91" s="60" t="s">
        <v>434</v>
      </c>
      <c r="G91" s="60">
        <v>16845</v>
      </c>
      <c r="H91" s="60">
        <v>24896</v>
      </c>
      <c r="I91" s="60">
        <v>27496</v>
      </c>
      <c r="J91" s="60">
        <v>21506</v>
      </c>
      <c r="K91" s="60">
        <v>29090</v>
      </c>
      <c r="L91" s="60">
        <v>18741</v>
      </c>
      <c r="M91" s="60">
        <v>400058</v>
      </c>
      <c r="N91" s="60">
        <v>400519</v>
      </c>
      <c r="O91" s="60">
        <v>356797</v>
      </c>
      <c r="P91" s="60">
        <v>410187</v>
      </c>
      <c r="Q91" s="60">
        <v>571082</v>
      </c>
      <c r="R91" s="60">
        <v>565964</v>
      </c>
      <c r="S91" s="60">
        <v>467000</v>
      </c>
      <c r="T91" s="60" t="s">
        <v>434</v>
      </c>
      <c r="U91" s="60">
        <v>315932</v>
      </c>
      <c r="V91" s="60">
        <v>308559</v>
      </c>
      <c r="W91" s="60">
        <v>323234</v>
      </c>
      <c r="X91" s="60">
        <v>326729</v>
      </c>
      <c r="Y91" s="60">
        <v>310719</v>
      </c>
      <c r="Z91" s="60">
        <v>299941</v>
      </c>
      <c r="AA91" s="60">
        <v>291564</v>
      </c>
      <c r="AB91" s="60">
        <v>282250</v>
      </c>
      <c r="AC91" s="60">
        <v>268113</v>
      </c>
      <c r="AD91" s="60">
        <v>335848</v>
      </c>
      <c r="AE91" s="60">
        <v>468469</v>
      </c>
      <c r="AF91" s="60">
        <v>471934</v>
      </c>
      <c r="AG91" s="60">
        <v>397037</v>
      </c>
      <c r="AH91" s="60" t="s">
        <v>436</v>
      </c>
      <c r="AI91" s="61">
        <v>1.1762127962885072</v>
      </c>
      <c r="AJ91" s="61">
        <v>1.1992439620794433</v>
      </c>
      <c r="AK91" s="61">
        <v>1.2190390399364739</v>
      </c>
      <c r="AL91" s="61">
        <v>1.2213471570472356</v>
      </c>
      <c r="AM91" s="61">
        <v>1.3307709808923849</v>
      </c>
      <c r="AN91" s="61">
        <v>1.419022143489814</v>
      </c>
      <c r="AO91" s="61">
        <v>1.3721104114362541</v>
      </c>
      <c r="AP91" s="61">
        <v>6.2482288183342727E-2</v>
      </c>
      <c r="AQ91" s="61">
        <v>9.362156804057685E-2</v>
      </c>
      <c r="AR91" s="61">
        <v>6.5822133939748229E-2</v>
      </c>
      <c r="AS91" s="61">
        <v>8.5065308723711E-2</v>
      </c>
      <c r="AT91" s="61">
        <v>8.0684731283158159E-2</v>
      </c>
      <c r="AU91" s="61">
        <v>5.331843561272679E-2</v>
      </c>
      <c r="AV91" s="61" t="e">
        <v>#VALUE!</v>
      </c>
      <c r="AX91" s="60">
        <v>397037</v>
      </c>
      <c r="AY91" s="60">
        <v>471934</v>
      </c>
      <c r="AZ91" s="60">
        <v>468469</v>
      </c>
      <c r="BA91" s="60">
        <v>335848</v>
      </c>
      <c r="BB91" s="60">
        <v>268113</v>
      </c>
      <c r="BC91" s="60">
        <v>282250</v>
      </c>
      <c r="BD91" s="60">
        <v>291564</v>
      </c>
      <c r="BE91" s="60">
        <v>299941</v>
      </c>
      <c r="BF91" s="60">
        <v>310719</v>
      </c>
      <c r="BG91" s="60">
        <v>326729</v>
      </c>
      <c r="BH91" s="60">
        <v>323234</v>
      </c>
      <c r="BI91" s="60">
        <v>308559</v>
      </c>
      <c r="BJ91" s="60">
        <v>315932</v>
      </c>
      <c r="BK91" s="60" t="s">
        <v>434</v>
      </c>
    </row>
    <row r="92" spans="1:63">
      <c r="A92" s="52" t="s">
        <v>364</v>
      </c>
      <c r="B92" s="52">
        <v>4062473</v>
      </c>
      <c r="C92" s="52" t="s">
        <v>432</v>
      </c>
      <c r="D92" s="52" t="s">
        <v>433</v>
      </c>
      <c r="E92" s="52" t="s">
        <v>327</v>
      </c>
      <c r="F92" s="60" t="s">
        <v>434</v>
      </c>
      <c r="G92" s="60">
        <v>31079</v>
      </c>
      <c r="H92" s="60">
        <v>47504</v>
      </c>
      <c r="I92" s="60">
        <v>29097</v>
      </c>
      <c r="J92" s="60">
        <v>57357</v>
      </c>
      <c r="K92" s="60">
        <v>49239</v>
      </c>
      <c r="L92" s="60">
        <v>50635</v>
      </c>
      <c r="M92" s="60">
        <v>916447</v>
      </c>
      <c r="N92" s="60">
        <v>862326</v>
      </c>
      <c r="O92" s="60">
        <v>832856</v>
      </c>
      <c r="P92" s="60">
        <v>822557</v>
      </c>
      <c r="Q92" s="60">
        <v>797363</v>
      </c>
      <c r="R92" s="60">
        <v>789819</v>
      </c>
      <c r="S92" s="60">
        <v>823906</v>
      </c>
      <c r="T92" s="60" t="s">
        <v>434</v>
      </c>
      <c r="U92" s="60">
        <v>924562</v>
      </c>
      <c r="V92" s="60">
        <v>963895</v>
      </c>
      <c r="W92" s="60">
        <v>938216</v>
      </c>
      <c r="X92" s="60">
        <v>933661</v>
      </c>
      <c r="Y92" s="60">
        <v>964294</v>
      </c>
      <c r="Z92" s="60">
        <v>929206</v>
      </c>
      <c r="AA92" s="60">
        <v>861057</v>
      </c>
      <c r="AB92" s="60">
        <v>808281</v>
      </c>
      <c r="AC92" s="60">
        <v>792698</v>
      </c>
      <c r="AD92" s="60">
        <v>772373</v>
      </c>
      <c r="AE92" s="60">
        <v>752124</v>
      </c>
      <c r="AF92" s="60">
        <v>753407</v>
      </c>
      <c r="AG92" s="60">
        <v>775622</v>
      </c>
      <c r="AH92" s="60" t="s">
        <v>436</v>
      </c>
      <c r="AI92" s="61">
        <v>1.0622519732550133</v>
      </c>
      <c r="AJ92" s="61">
        <v>1.0483297872199222</v>
      </c>
      <c r="AK92" s="61">
        <v>1.0601483266057192</v>
      </c>
      <c r="AL92" s="61">
        <v>1.0649737885710659</v>
      </c>
      <c r="AM92" s="61">
        <v>1.0506598982210122</v>
      </c>
      <c r="AN92" s="61">
        <v>1.0668641227493905</v>
      </c>
      <c r="AO92" s="61">
        <v>1.0643279132508068</v>
      </c>
      <c r="AP92" s="61">
        <v>5.4492760485834145E-2</v>
      </c>
      <c r="AQ92" s="61">
        <v>5.1062227909745371E-2</v>
      </c>
      <c r="AR92" s="61">
        <v>6.1432361424542739E-2</v>
      </c>
      <c r="AS92" s="61">
        <v>3.101311425087613E-2</v>
      </c>
      <c r="AT92" s="61">
        <v>4.9283376301360628E-2</v>
      </c>
      <c r="AU92" s="61">
        <v>3.3614835998018525E-2</v>
      </c>
      <c r="AV92" s="61" t="e">
        <v>#VALUE!</v>
      </c>
      <c r="AX92" s="60">
        <v>775622</v>
      </c>
      <c r="AY92" s="60">
        <v>753407</v>
      </c>
      <c r="AZ92" s="60">
        <v>752124</v>
      </c>
      <c r="BA92" s="60">
        <v>772373</v>
      </c>
      <c r="BB92" s="60">
        <v>792698</v>
      </c>
      <c r="BC92" s="60">
        <v>808281</v>
      </c>
      <c r="BD92" s="60">
        <v>861057</v>
      </c>
      <c r="BE92" s="60">
        <v>929206</v>
      </c>
      <c r="BF92" s="60">
        <v>964294</v>
      </c>
      <c r="BG92" s="60">
        <v>933661</v>
      </c>
      <c r="BH92" s="60">
        <v>938216</v>
      </c>
      <c r="BI92" s="60">
        <v>963895</v>
      </c>
      <c r="BJ92" s="60">
        <v>924562</v>
      </c>
      <c r="BK92" s="60" t="s">
        <v>434</v>
      </c>
    </row>
    <row r="93" spans="1:63">
      <c r="A93" s="52" t="s">
        <v>365</v>
      </c>
      <c r="B93" s="52">
        <v>4062474</v>
      </c>
      <c r="C93" s="52" t="s">
        <v>432</v>
      </c>
      <c r="D93" s="52" t="s">
        <v>433</v>
      </c>
      <c r="E93" s="52" t="s">
        <v>327</v>
      </c>
      <c r="F93" s="60" t="s">
        <v>434</v>
      </c>
      <c r="G93" s="60" t="s">
        <v>434</v>
      </c>
      <c r="H93" s="60">
        <v>7787</v>
      </c>
      <c r="I93" s="60">
        <v>7144</v>
      </c>
      <c r="J93" s="60">
        <v>9512</v>
      </c>
      <c r="K93" s="60">
        <v>11721</v>
      </c>
      <c r="L93" s="60">
        <v>8213</v>
      </c>
      <c r="M93" s="60">
        <v>74254</v>
      </c>
      <c r="N93" s="60">
        <v>68075</v>
      </c>
      <c r="O93" s="60">
        <v>66016</v>
      </c>
      <c r="P93" s="60">
        <v>65596</v>
      </c>
      <c r="Q93" s="60">
        <v>67000</v>
      </c>
      <c r="R93" s="60">
        <v>65473</v>
      </c>
      <c r="S93" s="60">
        <v>69345</v>
      </c>
      <c r="T93" s="60" t="s">
        <v>434</v>
      </c>
      <c r="U93" s="60">
        <v>75261</v>
      </c>
      <c r="V93" s="60">
        <v>72987</v>
      </c>
      <c r="W93" s="60">
        <v>68721</v>
      </c>
      <c r="X93" s="60">
        <v>70296</v>
      </c>
      <c r="Y93" s="60">
        <v>68736</v>
      </c>
      <c r="Z93" s="60">
        <v>69431</v>
      </c>
      <c r="AA93" s="60">
        <v>67261</v>
      </c>
      <c r="AB93" s="60">
        <v>61825</v>
      </c>
      <c r="AC93" s="60">
        <v>60098</v>
      </c>
      <c r="AD93" s="60">
        <v>58320</v>
      </c>
      <c r="AE93" s="60">
        <v>59000</v>
      </c>
      <c r="AF93" s="60">
        <v>60020</v>
      </c>
      <c r="AG93" s="60">
        <v>62618</v>
      </c>
      <c r="AH93" s="60" t="s">
        <v>436</v>
      </c>
      <c r="AI93" s="61">
        <v>1.1074291737200166</v>
      </c>
      <c r="AJ93" s="61">
        <v>1.0908530489836721</v>
      </c>
      <c r="AK93" s="61">
        <v>1.1355932203389831</v>
      </c>
      <c r="AL93" s="61">
        <v>1.1247599451303154</v>
      </c>
      <c r="AM93" s="61">
        <v>1.0984724949249558</v>
      </c>
      <c r="AN93" s="61">
        <v>1.1010917913465426</v>
      </c>
      <c r="AO93" s="61">
        <v>1.1039681241729977</v>
      </c>
      <c r="AP93" s="61">
        <v>0.11829010096354654</v>
      </c>
      <c r="AQ93" s="61">
        <v>0.17052199720670391</v>
      </c>
      <c r="AR93" s="61">
        <v>0.13531353135313531</v>
      </c>
      <c r="AS93" s="61">
        <v>0.1039565780474673</v>
      </c>
      <c r="AT93" s="61">
        <v>0.10669023250715881</v>
      </c>
      <c r="AU93" s="61" t="e">
        <v>#VALUE!</v>
      </c>
      <c r="AV93" s="61" t="e">
        <v>#VALUE!</v>
      </c>
      <c r="AX93" s="60">
        <v>62618</v>
      </c>
      <c r="AY93" s="60">
        <v>60020</v>
      </c>
      <c r="AZ93" s="60">
        <v>59000</v>
      </c>
      <c r="BA93" s="60">
        <v>58320</v>
      </c>
      <c r="BB93" s="60">
        <v>60098</v>
      </c>
      <c r="BC93" s="60">
        <v>61825</v>
      </c>
      <c r="BD93" s="60">
        <v>67261</v>
      </c>
      <c r="BE93" s="60">
        <v>69431</v>
      </c>
      <c r="BF93" s="60">
        <v>68736</v>
      </c>
      <c r="BG93" s="60">
        <v>70296</v>
      </c>
      <c r="BH93" s="60">
        <v>68721</v>
      </c>
      <c r="BI93" s="60">
        <v>72987</v>
      </c>
      <c r="BJ93" s="60">
        <v>75261</v>
      </c>
      <c r="BK93" s="60" t="s">
        <v>434</v>
      </c>
    </row>
    <row r="94" spans="1:63">
      <c r="A94" s="52" t="s">
        <v>366</v>
      </c>
      <c r="B94" s="52">
        <v>4062475</v>
      </c>
      <c r="C94" s="52" t="s">
        <v>432</v>
      </c>
      <c r="D94" s="52" t="s">
        <v>433</v>
      </c>
      <c r="E94" s="52" t="s">
        <v>327</v>
      </c>
      <c r="F94" s="60" t="s">
        <v>434</v>
      </c>
      <c r="G94" s="60">
        <v>34637</v>
      </c>
      <c r="H94" s="60">
        <v>3975</v>
      </c>
      <c r="I94" s="60">
        <v>21541</v>
      </c>
      <c r="J94" s="60">
        <v>41787</v>
      </c>
      <c r="K94" s="60">
        <v>41927</v>
      </c>
      <c r="L94" s="60">
        <v>39622</v>
      </c>
      <c r="M94" s="60">
        <v>912871</v>
      </c>
      <c r="N94" s="60">
        <v>845720</v>
      </c>
      <c r="O94" s="60">
        <v>827833</v>
      </c>
      <c r="P94" s="60">
        <v>822785</v>
      </c>
      <c r="Q94" s="60">
        <v>868357</v>
      </c>
      <c r="R94" s="60">
        <v>633101</v>
      </c>
      <c r="S94" s="60">
        <v>724163</v>
      </c>
      <c r="T94" s="60" t="s">
        <v>434</v>
      </c>
      <c r="U94" s="60">
        <v>580927</v>
      </c>
      <c r="V94" s="60">
        <v>610431</v>
      </c>
      <c r="W94" s="60">
        <v>570097</v>
      </c>
      <c r="X94" s="60">
        <v>637232</v>
      </c>
      <c r="Y94" s="60">
        <v>639656</v>
      </c>
      <c r="Z94" s="60">
        <v>621818</v>
      </c>
      <c r="AA94" s="60">
        <v>591488</v>
      </c>
      <c r="AB94" s="60">
        <v>574813</v>
      </c>
      <c r="AC94" s="60">
        <v>573234</v>
      </c>
      <c r="AD94" s="60">
        <v>540500</v>
      </c>
      <c r="AE94" s="60">
        <v>550732</v>
      </c>
      <c r="AF94" s="60">
        <v>582774</v>
      </c>
      <c r="AG94" s="60">
        <v>606175</v>
      </c>
      <c r="AH94" s="60" t="s">
        <v>436</v>
      </c>
      <c r="AI94" s="61">
        <v>1.1946434610467274</v>
      </c>
      <c r="AJ94" s="61">
        <v>1.0863576618037181</v>
      </c>
      <c r="AK94" s="61">
        <v>1.576732421577101</v>
      </c>
      <c r="AL94" s="61">
        <v>1.5222664199814986</v>
      </c>
      <c r="AM94" s="61">
        <v>1.4441449739547898</v>
      </c>
      <c r="AN94" s="61">
        <v>1.4712958823130304</v>
      </c>
      <c r="AO94" s="61">
        <v>1.5433466105821252</v>
      </c>
      <c r="AP94" s="61">
        <v>6.3719609274739561E-2</v>
      </c>
      <c r="AQ94" s="61">
        <v>6.554616856560401E-2</v>
      </c>
      <c r="AR94" s="61">
        <v>6.5575802847314638E-2</v>
      </c>
      <c r="AS94" s="61">
        <v>3.7784798025599149E-2</v>
      </c>
      <c r="AT94" s="61">
        <v>6.5117924876030211E-3</v>
      </c>
      <c r="AU94" s="61">
        <v>5.9623670443962835E-2</v>
      </c>
      <c r="AV94" s="61" t="e">
        <v>#VALUE!</v>
      </c>
      <c r="AX94" s="60">
        <v>606175</v>
      </c>
      <c r="AY94" s="60">
        <v>582774</v>
      </c>
      <c r="AZ94" s="60">
        <v>550732</v>
      </c>
      <c r="BA94" s="60">
        <v>540500</v>
      </c>
      <c r="BB94" s="60">
        <v>573234</v>
      </c>
      <c r="BC94" s="60">
        <v>574813</v>
      </c>
      <c r="BD94" s="60">
        <v>591488</v>
      </c>
      <c r="BE94" s="60">
        <v>621818</v>
      </c>
      <c r="BF94" s="60">
        <v>639656</v>
      </c>
      <c r="BG94" s="60">
        <v>637232</v>
      </c>
      <c r="BH94" s="60">
        <v>570097</v>
      </c>
      <c r="BI94" s="60">
        <v>610431</v>
      </c>
      <c r="BJ94" s="60">
        <v>580927</v>
      </c>
      <c r="BK94" s="60" t="s">
        <v>434</v>
      </c>
    </row>
    <row r="95" spans="1:63">
      <c r="A95" s="52" t="s">
        <v>550</v>
      </c>
      <c r="B95" s="52">
        <v>4062476</v>
      </c>
      <c r="C95" s="52" t="s">
        <v>432</v>
      </c>
      <c r="D95" s="52" t="s">
        <v>433</v>
      </c>
      <c r="E95" s="52" t="s">
        <v>327</v>
      </c>
      <c r="F95" s="60" t="s">
        <v>434</v>
      </c>
      <c r="G95" s="60">
        <v>8876</v>
      </c>
      <c r="H95" s="60">
        <v>3704</v>
      </c>
      <c r="I95" s="60">
        <v>4031</v>
      </c>
      <c r="J95" s="60">
        <v>6581</v>
      </c>
      <c r="K95" s="60">
        <v>16292</v>
      </c>
      <c r="L95" s="60">
        <v>19049</v>
      </c>
      <c r="M95" s="60">
        <v>1215269</v>
      </c>
      <c r="N95" s="60">
        <v>1184137</v>
      </c>
      <c r="O95" s="60">
        <v>1183109</v>
      </c>
      <c r="P95" s="60">
        <v>1146679</v>
      </c>
      <c r="Q95" s="60">
        <v>1103877</v>
      </c>
      <c r="R95" s="60">
        <v>959698</v>
      </c>
      <c r="S95" s="60">
        <v>1059672</v>
      </c>
      <c r="T95" s="60" t="s">
        <v>434</v>
      </c>
      <c r="U95" s="60">
        <v>1002891</v>
      </c>
      <c r="V95" s="60">
        <v>995570</v>
      </c>
      <c r="W95" s="60">
        <v>985736</v>
      </c>
      <c r="X95" s="60">
        <v>969588</v>
      </c>
      <c r="Y95" s="60">
        <v>986444</v>
      </c>
      <c r="Z95" s="60">
        <v>939127</v>
      </c>
      <c r="AA95" s="60">
        <v>956942</v>
      </c>
      <c r="AB95" s="60">
        <v>977091</v>
      </c>
      <c r="AC95" s="60">
        <v>967540</v>
      </c>
      <c r="AD95" s="60">
        <v>950090</v>
      </c>
      <c r="AE95" s="60">
        <v>954194</v>
      </c>
      <c r="AF95" s="60">
        <v>858193</v>
      </c>
      <c r="AG95" s="60">
        <v>927420</v>
      </c>
      <c r="AH95" s="60" t="s">
        <v>436</v>
      </c>
      <c r="AI95" s="61">
        <v>1.142602057320308</v>
      </c>
      <c r="AJ95" s="61">
        <v>1.1182775902390254</v>
      </c>
      <c r="AK95" s="61">
        <v>1.1568685193996189</v>
      </c>
      <c r="AL95" s="61">
        <v>1.206916186887558</v>
      </c>
      <c r="AM95" s="61">
        <v>1.2228011245013126</v>
      </c>
      <c r="AN95" s="61">
        <v>1.2119004268793796</v>
      </c>
      <c r="AO95" s="61">
        <v>1.2699505299171736</v>
      </c>
      <c r="AP95" s="61">
        <v>2.0283731593277586E-2</v>
      </c>
      <c r="AQ95" s="61">
        <v>1.6515889396661137E-2</v>
      </c>
      <c r="AR95" s="61">
        <v>6.7874189862085748E-3</v>
      </c>
      <c r="AS95" s="61">
        <v>4.0893302060592291E-3</v>
      </c>
      <c r="AT95" s="61">
        <v>3.720481734081983E-3</v>
      </c>
      <c r="AU95" s="61">
        <v>8.8504134547024559E-3</v>
      </c>
      <c r="AV95" s="61" t="e">
        <v>#VALUE!</v>
      </c>
      <c r="AX95" s="60">
        <v>927420</v>
      </c>
      <c r="AY95" s="60">
        <v>858193</v>
      </c>
      <c r="AZ95" s="60">
        <v>954194</v>
      </c>
      <c r="BA95" s="60">
        <v>950090</v>
      </c>
      <c r="BB95" s="60">
        <v>967540</v>
      </c>
      <c r="BC95" s="60">
        <v>977091</v>
      </c>
      <c r="BD95" s="60">
        <v>956942</v>
      </c>
      <c r="BE95" s="60">
        <v>939127</v>
      </c>
      <c r="BF95" s="60">
        <v>986444</v>
      </c>
      <c r="BG95" s="60">
        <v>969588</v>
      </c>
      <c r="BH95" s="60">
        <v>985736</v>
      </c>
      <c r="BI95" s="60">
        <v>995570</v>
      </c>
      <c r="BJ95" s="60">
        <v>1002891</v>
      </c>
      <c r="BK95" s="60" t="s">
        <v>434</v>
      </c>
    </row>
    <row r="96" spans="1:63">
      <c r="A96" s="52" t="s">
        <v>551</v>
      </c>
      <c r="B96" s="52">
        <v>4062477</v>
      </c>
      <c r="C96" s="52" t="s">
        <v>432</v>
      </c>
      <c r="D96" s="52" t="s">
        <v>433</v>
      </c>
      <c r="E96" s="52" t="s">
        <v>327</v>
      </c>
      <c r="F96" s="60" t="s">
        <v>434</v>
      </c>
      <c r="G96" s="60">
        <v>9731</v>
      </c>
      <c r="H96" s="60">
        <v>13601</v>
      </c>
      <c r="I96" s="60">
        <v>8964</v>
      </c>
      <c r="J96" s="60">
        <v>130</v>
      </c>
      <c r="K96" s="60">
        <v>13475</v>
      </c>
      <c r="L96" s="60">
        <v>10090</v>
      </c>
      <c r="M96" s="60">
        <v>137371</v>
      </c>
      <c r="N96" s="60">
        <v>130276</v>
      </c>
      <c r="O96" s="60">
        <v>129098</v>
      </c>
      <c r="P96" s="60" t="s">
        <v>434</v>
      </c>
      <c r="Q96" s="60" t="s">
        <v>434</v>
      </c>
      <c r="R96" s="60" t="s">
        <v>434</v>
      </c>
      <c r="S96" s="60" t="s">
        <v>434</v>
      </c>
      <c r="T96" s="60" t="s">
        <v>434</v>
      </c>
      <c r="U96" s="60">
        <v>123192</v>
      </c>
      <c r="V96" s="60">
        <v>124926</v>
      </c>
      <c r="W96" s="60">
        <v>124024</v>
      </c>
      <c r="X96" s="60">
        <v>129666</v>
      </c>
      <c r="Y96" s="60">
        <v>123504</v>
      </c>
      <c r="Z96" s="60">
        <v>128567</v>
      </c>
      <c r="AA96" s="60">
        <v>119882</v>
      </c>
      <c r="AB96" s="60">
        <v>122959</v>
      </c>
      <c r="AC96" s="60" t="s">
        <v>434</v>
      </c>
      <c r="AD96" s="60" t="s">
        <v>434</v>
      </c>
      <c r="AE96" s="60" t="s">
        <v>434</v>
      </c>
      <c r="AF96" s="60" t="s">
        <v>434</v>
      </c>
      <c r="AG96" s="60" t="s">
        <v>434</v>
      </c>
      <c r="AH96" s="60" t="s">
        <v>436</v>
      </c>
      <c r="AI96" s="61" t="e">
        <v>#VALUE!</v>
      </c>
      <c r="AJ96" s="61" t="e">
        <v>#VALUE!</v>
      </c>
      <c r="AK96" s="61" t="e">
        <v>#VALUE!</v>
      </c>
      <c r="AL96" s="61" t="e">
        <v>#VALUE!</v>
      </c>
      <c r="AM96" s="61" t="e">
        <v>#VALUE!</v>
      </c>
      <c r="AN96" s="61">
        <v>1.0595076407583015</v>
      </c>
      <c r="AO96" s="61">
        <v>1.1458851203683622</v>
      </c>
      <c r="AP96" s="61">
        <v>7.8480480994345361E-2</v>
      </c>
      <c r="AQ96" s="61">
        <v>0.10910577795051173</v>
      </c>
      <c r="AR96" s="61">
        <v>1.0025758487190166E-3</v>
      </c>
      <c r="AS96" s="61">
        <v>7.2276333612849131E-2</v>
      </c>
      <c r="AT96" s="61">
        <v>0.10887245249187519</v>
      </c>
      <c r="AU96" s="61">
        <v>7.8990518864861359E-2</v>
      </c>
      <c r="AV96" s="61" t="e">
        <v>#VALUE!</v>
      </c>
      <c r="AX96" s="60" t="s">
        <v>434</v>
      </c>
      <c r="AY96" s="60" t="s">
        <v>434</v>
      </c>
      <c r="AZ96" s="60" t="s">
        <v>434</v>
      </c>
      <c r="BA96" s="60" t="s">
        <v>434</v>
      </c>
      <c r="BB96" s="60" t="s">
        <v>434</v>
      </c>
      <c r="BC96" s="60">
        <v>122959</v>
      </c>
      <c r="BD96" s="60">
        <v>119882</v>
      </c>
      <c r="BE96" s="60">
        <v>128567</v>
      </c>
      <c r="BF96" s="60">
        <v>123504</v>
      </c>
      <c r="BG96" s="60">
        <v>129666</v>
      </c>
      <c r="BH96" s="60">
        <v>124024</v>
      </c>
      <c r="BI96" s="60">
        <v>124926</v>
      </c>
      <c r="BJ96" s="60">
        <v>123192</v>
      </c>
      <c r="BK96" s="60" t="s">
        <v>434</v>
      </c>
    </row>
    <row r="97" spans="1:63">
      <c r="A97" s="52" t="s">
        <v>552</v>
      </c>
      <c r="B97" s="52">
        <v>4062479</v>
      </c>
      <c r="C97" s="52" t="s">
        <v>432</v>
      </c>
      <c r="D97" s="52" t="s">
        <v>433</v>
      </c>
      <c r="E97" s="52" t="s">
        <v>327</v>
      </c>
      <c r="F97" s="60" t="s">
        <v>434</v>
      </c>
      <c r="G97" s="60" t="s">
        <v>434</v>
      </c>
      <c r="H97" s="60">
        <v>1373</v>
      </c>
      <c r="I97" s="60">
        <v>2851</v>
      </c>
      <c r="J97" s="60">
        <v>2944</v>
      </c>
      <c r="K97" s="60">
        <v>2466</v>
      </c>
      <c r="L97" s="60">
        <v>3416</v>
      </c>
      <c r="M97" s="60">
        <v>41819</v>
      </c>
      <c r="N97" s="60">
        <v>39359</v>
      </c>
      <c r="O97" s="60">
        <v>36000</v>
      </c>
      <c r="P97" s="60" t="s">
        <v>434</v>
      </c>
      <c r="Q97" s="60" t="s">
        <v>434</v>
      </c>
      <c r="R97" s="60" t="s">
        <v>434</v>
      </c>
      <c r="S97" s="60" t="s">
        <v>434</v>
      </c>
      <c r="T97" s="60" t="s">
        <v>434</v>
      </c>
      <c r="U97" s="60">
        <v>41084</v>
      </c>
      <c r="V97" s="60">
        <v>44104</v>
      </c>
      <c r="W97" s="60">
        <v>39390</v>
      </c>
      <c r="X97" s="60">
        <v>41593</v>
      </c>
      <c r="Y97" s="60">
        <v>42872</v>
      </c>
      <c r="Z97" s="60">
        <v>40025</v>
      </c>
      <c r="AA97" s="60">
        <v>38306</v>
      </c>
      <c r="AB97" s="60">
        <v>36079</v>
      </c>
      <c r="AC97" s="60" t="s">
        <v>434</v>
      </c>
      <c r="AD97" s="60" t="s">
        <v>434</v>
      </c>
      <c r="AE97" s="60" t="s">
        <v>434</v>
      </c>
      <c r="AF97" s="60" t="s">
        <v>434</v>
      </c>
      <c r="AG97" s="60" t="s">
        <v>434</v>
      </c>
      <c r="AH97" s="60" t="s">
        <v>436</v>
      </c>
      <c r="AI97" s="61" t="e">
        <v>#VALUE!</v>
      </c>
      <c r="AJ97" s="61" t="e">
        <v>#VALUE!</v>
      </c>
      <c r="AK97" s="61" t="e">
        <v>#VALUE!</v>
      </c>
      <c r="AL97" s="61" t="e">
        <v>#VALUE!</v>
      </c>
      <c r="AM97" s="61" t="e">
        <v>#VALUE!</v>
      </c>
      <c r="AN97" s="61">
        <v>1.0909116106322236</v>
      </c>
      <c r="AO97" s="61">
        <v>1.0917088706730016</v>
      </c>
      <c r="AP97" s="61">
        <v>8.5346658338538411E-2</v>
      </c>
      <c r="AQ97" s="61">
        <v>5.7520059712632951E-2</v>
      </c>
      <c r="AR97" s="61">
        <v>7.078114105738946E-2</v>
      </c>
      <c r="AS97" s="61">
        <v>7.2378776339172377E-2</v>
      </c>
      <c r="AT97" s="61">
        <v>3.1130963177943043E-2</v>
      </c>
      <c r="AU97" s="61" t="e">
        <v>#VALUE!</v>
      </c>
      <c r="AV97" s="61" t="e">
        <v>#VALUE!</v>
      </c>
      <c r="AX97" s="60" t="s">
        <v>434</v>
      </c>
      <c r="AY97" s="60" t="s">
        <v>434</v>
      </c>
      <c r="AZ97" s="60" t="s">
        <v>434</v>
      </c>
      <c r="BA97" s="60" t="s">
        <v>434</v>
      </c>
      <c r="BB97" s="60" t="s">
        <v>434</v>
      </c>
      <c r="BC97" s="60">
        <v>36079</v>
      </c>
      <c r="BD97" s="60">
        <v>38306</v>
      </c>
      <c r="BE97" s="60">
        <v>40025</v>
      </c>
      <c r="BF97" s="60">
        <v>42872</v>
      </c>
      <c r="BG97" s="60">
        <v>41593</v>
      </c>
      <c r="BH97" s="60">
        <v>39390</v>
      </c>
      <c r="BI97" s="60">
        <v>44104</v>
      </c>
      <c r="BJ97" s="60">
        <v>41084</v>
      </c>
      <c r="BK97" s="60" t="s">
        <v>434</v>
      </c>
    </row>
    <row r="98" spans="1:63">
      <c r="A98" s="52" t="s">
        <v>369</v>
      </c>
      <c r="B98" s="52">
        <v>4062480</v>
      </c>
      <c r="C98" s="52" t="s">
        <v>432</v>
      </c>
      <c r="D98" s="52" t="s">
        <v>433</v>
      </c>
      <c r="E98" s="52" t="s">
        <v>327</v>
      </c>
      <c r="F98" s="60" t="s">
        <v>434</v>
      </c>
      <c r="G98" s="60">
        <v>0</v>
      </c>
      <c r="H98" s="60">
        <v>0</v>
      </c>
      <c r="I98" s="60">
        <v>0</v>
      </c>
      <c r="J98" s="60">
        <v>0</v>
      </c>
      <c r="K98" s="60">
        <v>0</v>
      </c>
      <c r="L98" s="60">
        <v>0</v>
      </c>
      <c r="M98" s="60">
        <v>222256</v>
      </c>
      <c r="N98" s="60">
        <v>222686</v>
      </c>
      <c r="O98" s="60">
        <v>220561</v>
      </c>
      <c r="P98" s="60">
        <v>188451</v>
      </c>
      <c r="Q98" s="60">
        <v>182962</v>
      </c>
      <c r="R98" s="60">
        <v>196903</v>
      </c>
      <c r="S98" s="60">
        <v>169972</v>
      </c>
      <c r="T98" s="60" t="s">
        <v>434</v>
      </c>
      <c r="U98" s="60">
        <v>195272</v>
      </c>
      <c r="V98" s="60">
        <v>219958</v>
      </c>
      <c r="W98" s="60">
        <v>213677</v>
      </c>
      <c r="X98" s="60">
        <v>223878</v>
      </c>
      <c r="Y98" s="60">
        <v>219402</v>
      </c>
      <c r="Z98" s="60">
        <v>187634</v>
      </c>
      <c r="AA98" s="60">
        <v>207705</v>
      </c>
      <c r="AB98" s="60">
        <v>207228</v>
      </c>
      <c r="AC98" s="60">
        <v>205902</v>
      </c>
      <c r="AD98" s="60">
        <v>174110</v>
      </c>
      <c r="AE98" s="60">
        <v>182962</v>
      </c>
      <c r="AF98" s="60">
        <v>184004</v>
      </c>
      <c r="AG98" s="60">
        <v>169972</v>
      </c>
      <c r="AH98" s="60" t="s">
        <v>436</v>
      </c>
      <c r="AI98" s="61">
        <v>1</v>
      </c>
      <c r="AJ98" s="61">
        <v>1.0701017369187626</v>
      </c>
      <c r="AK98" s="61">
        <v>1</v>
      </c>
      <c r="AL98" s="61">
        <v>1.082367468841537</v>
      </c>
      <c r="AM98" s="61">
        <v>1.0711940631951122</v>
      </c>
      <c r="AN98" s="61">
        <v>1.0745941668114347</v>
      </c>
      <c r="AO98" s="61">
        <v>1.0700560891649213</v>
      </c>
      <c r="AP98" s="61">
        <v>0</v>
      </c>
      <c r="AQ98" s="61">
        <v>0</v>
      </c>
      <c r="AR98" s="61">
        <v>0</v>
      </c>
      <c r="AS98" s="61">
        <v>0</v>
      </c>
      <c r="AT98" s="61">
        <v>0</v>
      </c>
      <c r="AU98" s="61">
        <v>0</v>
      </c>
      <c r="AV98" s="61" t="e">
        <v>#VALUE!</v>
      </c>
      <c r="AX98" s="60">
        <v>169972</v>
      </c>
      <c r="AY98" s="60">
        <v>184004</v>
      </c>
      <c r="AZ98" s="60">
        <v>182962</v>
      </c>
      <c r="BA98" s="60">
        <v>174110</v>
      </c>
      <c r="BB98" s="60">
        <v>205902</v>
      </c>
      <c r="BC98" s="60">
        <v>207228</v>
      </c>
      <c r="BD98" s="60">
        <v>207705</v>
      </c>
      <c r="BE98" s="60">
        <v>187634</v>
      </c>
      <c r="BF98" s="60">
        <v>219402</v>
      </c>
      <c r="BG98" s="60">
        <v>223878</v>
      </c>
      <c r="BH98" s="60">
        <v>213677</v>
      </c>
      <c r="BI98" s="60">
        <v>219958</v>
      </c>
      <c r="BJ98" s="60">
        <v>195272</v>
      </c>
      <c r="BK98" s="60" t="s">
        <v>434</v>
      </c>
    </row>
    <row r="99" spans="1:63">
      <c r="A99" s="52" t="s">
        <v>553</v>
      </c>
      <c r="B99" s="52">
        <v>4062482</v>
      </c>
      <c r="C99" s="52" t="s">
        <v>432</v>
      </c>
      <c r="D99" s="52" t="s">
        <v>433</v>
      </c>
      <c r="E99" s="52" t="s">
        <v>327</v>
      </c>
      <c r="F99" s="60" t="s">
        <v>434</v>
      </c>
      <c r="G99" s="60">
        <v>17066</v>
      </c>
      <c r="H99" s="60">
        <v>14484</v>
      </c>
      <c r="I99" s="60">
        <v>10666</v>
      </c>
      <c r="J99" s="60">
        <v>13758</v>
      </c>
      <c r="K99" s="60">
        <v>17795</v>
      </c>
      <c r="L99" s="60">
        <v>16722</v>
      </c>
      <c r="M99" s="60">
        <v>309720</v>
      </c>
      <c r="N99" s="60">
        <v>299814</v>
      </c>
      <c r="O99" s="60">
        <v>310578</v>
      </c>
      <c r="P99" s="60">
        <v>285541</v>
      </c>
      <c r="Q99" s="60">
        <v>280448</v>
      </c>
      <c r="R99" s="60">
        <v>291218</v>
      </c>
      <c r="S99" s="60">
        <v>309400</v>
      </c>
      <c r="T99" s="60" t="s">
        <v>434</v>
      </c>
      <c r="U99" s="60">
        <v>285855</v>
      </c>
      <c r="V99" s="60">
        <v>296628</v>
      </c>
      <c r="W99" s="60">
        <v>285788</v>
      </c>
      <c r="X99" s="60">
        <v>298191</v>
      </c>
      <c r="Y99" s="60">
        <v>306875</v>
      </c>
      <c r="Z99" s="60">
        <v>295363</v>
      </c>
      <c r="AA99" s="60">
        <v>293341</v>
      </c>
      <c r="AB99" s="60">
        <v>281058</v>
      </c>
      <c r="AC99" s="60">
        <v>273227</v>
      </c>
      <c r="AD99" s="60">
        <v>271502</v>
      </c>
      <c r="AE99" s="60">
        <v>272725</v>
      </c>
      <c r="AF99" s="60">
        <v>287524</v>
      </c>
      <c r="AG99" s="60">
        <v>292068</v>
      </c>
      <c r="AH99" s="60" t="s">
        <v>436</v>
      </c>
      <c r="AI99" s="61">
        <v>1.0593423449333716</v>
      </c>
      <c r="AJ99" s="61">
        <v>1.0128476231549366</v>
      </c>
      <c r="AK99" s="61">
        <v>1.0283179026491887</v>
      </c>
      <c r="AL99" s="61">
        <v>1.051708643030254</v>
      </c>
      <c r="AM99" s="61">
        <v>1.1367031808715831</v>
      </c>
      <c r="AN99" s="61">
        <v>1.0667335567747582</v>
      </c>
      <c r="AO99" s="61">
        <v>1.0558360406489375</v>
      </c>
      <c r="AP99" s="61">
        <v>5.661508042645829E-2</v>
      </c>
      <c r="AQ99" s="61">
        <v>5.7987780040733197E-2</v>
      </c>
      <c r="AR99" s="61">
        <v>4.61382134269646E-2</v>
      </c>
      <c r="AS99" s="61">
        <v>3.7321371086259748E-2</v>
      </c>
      <c r="AT99" s="61">
        <v>4.8828836117965936E-2</v>
      </c>
      <c r="AU99" s="61">
        <v>5.970159696349548E-2</v>
      </c>
      <c r="AV99" s="61" t="e">
        <v>#VALUE!</v>
      </c>
      <c r="AX99" s="60">
        <v>292068</v>
      </c>
      <c r="AY99" s="60">
        <v>287524</v>
      </c>
      <c r="AZ99" s="60">
        <v>272725</v>
      </c>
      <c r="BA99" s="60">
        <v>271502</v>
      </c>
      <c r="BB99" s="60">
        <v>273227</v>
      </c>
      <c r="BC99" s="60">
        <v>281058</v>
      </c>
      <c r="BD99" s="60">
        <v>293341</v>
      </c>
      <c r="BE99" s="60">
        <v>295363</v>
      </c>
      <c r="BF99" s="60">
        <v>306875</v>
      </c>
      <c r="BG99" s="60">
        <v>298191</v>
      </c>
      <c r="BH99" s="60">
        <v>285788</v>
      </c>
      <c r="BI99" s="60">
        <v>296628</v>
      </c>
      <c r="BJ99" s="60">
        <v>285855</v>
      </c>
      <c r="BK99" s="60" t="s">
        <v>434</v>
      </c>
    </row>
    <row r="100" spans="1:63">
      <c r="A100" s="52" t="s">
        <v>371</v>
      </c>
      <c r="B100" s="52">
        <v>4062483</v>
      </c>
      <c r="C100" s="52" t="s">
        <v>432</v>
      </c>
      <c r="D100" s="52" t="s">
        <v>433</v>
      </c>
      <c r="E100" s="52" t="s">
        <v>327</v>
      </c>
      <c r="F100" s="60" t="s">
        <v>434</v>
      </c>
      <c r="G100" s="60">
        <v>34971</v>
      </c>
      <c r="H100" s="60">
        <v>36123</v>
      </c>
      <c r="I100" s="60">
        <v>24245</v>
      </c>
      <c r="J100" s="60">
        <v>38432</v>
      </c>
      <c r="K100" s="60">
        <v>39779</v>
      </c>
      <c r="L100" s="60">
        <v>29598</v>
      </c>
      <c r="M100" s="60">
        <v>684734</v>
      </c>
      <c r="N100" s="60">
        <v>657997</v>
      </c>
      <c r="O100" s="60">
        <v>624034</v>
      </c>
      <c r="P100" s="60">
        <v>624159</v>
      </c>
      <c r="Q100" s="60">
        <v>650417</v>
      </c>
      <c r="R100" s="60">
        <v>606466</v>
      </c>
      <c r="S100" s="60">
        <v>625301</v>
      </c>
      <c r="T100" s="60" t="s">
        <v>434</v>
      </c>
      <c r="U100" s="60">
        <v>663537</v>
      </c>
      <c r="V100" s="60">
        <v>666926</v>
      </c>
      <c r="W100" s="60">
        <v>654567</v>
      </c>
      <c r="X100" s="60">
        <v>660405</v>
      </c>
      <c r="Y100" s="60">
        <v>672159</v>
      </c>
      <c r="Z100" s="60">
        <v>668687</v>
      </c>
      <c r="AA100" s="60">
        <v>645819</v>
      </c>
      <c r="AB100" s="60">
        <v>618256</v>
      </c>
      <c r="AC100" s="60">
        <v>598279</v>
      </c>
      <c r="AD100" s="60">
        <v>574972</v>
      </c>
      <c r="AE100" s="60">
        <v>587255</v>
      </c>
      <c r="AF100" s="60">
        <v>568254</v>
      </c>
      <c r="AG100" s="60">
        <v>601137</v>
      </c>
      <c r="AH100" s="60" t="s">
        <v>436</v>
      </c>
      <c r="AI100" s="61">
        <v>1.0401971597156721</v>
      </c>
      <c r="AJ100" s="61">
        <v>1.0672445772489063</v>
      </c>
      <c r="AK100" s="61">
        <v>1.1075546398072387</v>
      </c>
      <c r="AL100" s="61">
        <v>1.0855467744516254</v>
      </c>
      <c r="AM100" s="61">
        <v>1.0430484773826258</v>
      </c>
      <c r="AN100" s="61">
        <v>1.0642791982609145</v>
      </c>
      <c r="AO100" s="61">
        <v>1.0602568211836443</v>
      </c>
      <c r="AP100" s="61">
        <v>4.426286139853175E-2</v>
      </c>
      <c r="AQ100" s="61">
        <v>5.9180937843575698E-2</v>
      </c>
      <c r="AR100" s="61">
        <v>5.819459271204791E-2</v>
      </c>
      <c r="AS100" s="61">
        <v>3.7039752997019407E-2</v>
      </c>
      <c r="AT100" s="61">
        <v>5.4163430425564457E-2</v>
      </c>
      <c r="AU100" s="61">
        <v>5.2703918545612377E-2</v>
      </c>
      <c r="AV100" s="61" t="e">
        <v>#VALUE!</v>
      </c>
      <c r="AX100" s="60">
        <v>601137</v>
      </c>
      <c r="AY100" s="60">
        <v>568254</v>
      </c>
      <c r="AZ100" s="60">
        <v>587255</v>
      </c>
      <c r="BA100" s="60">
        <v>574972</v>
      </c>
      <c r="BB100" s="60">
        <v>598279</v>
      </c>
      <c r="BC100" s="60">
        <v>618256</v>
      </c>
      <c r="BD100" s="60">
        <v>645819</v>
      </c>
      <c r="BE100" s="60">
        <v>668687</v>
      </c>
      <c r="BF100" s="60">
        <v>672159</v>
      </c>
      <c r="BG100" s="60">
        <v>660405</v>
      </c>
      <c r="BH100" s="60">
        <v>654567</v>
      </c>
      <c r="BI100" s="60">
        <v>666926</v>
      </c>
      <c r="BJ100" s="60">
        <v>663537</v>
      </c>
      <c r="BK100" s="60" t="s">
        <v>434</v>
      </c>
    </row>
    <row r="101" spans="1:63">
      <c r="A101" s="52" t="s">
        <v>170</v>
      </c>
      <c r="B101" s="52">
        <v>4062485</v>
      </c>
      <c r="C101" s="52" t="s">
        <v>432</v>
      </c>
      <c r="D101" s="52" t="s">
        <v>433</v>
      </c>
      <c r="E101" s="52" t="s">
        <v>327</v>
      </c>
      <c r="F101" s="60">
        <v>1552722</v>
      </c>
      <c r="G101" s="60">
        <v>1610537</v>
      </c>
      <c r="H101" s="60">
        <v>1629408</v>
      </c>
      <c r="I101" s="60">
        <v>1661657</v>
      </c>
      <c r="J101" s="60">
        <v>1542885</v>
      </c>
      <c r="K101" s="60">
        <v>1522899</v>
      </c>
      <c r="L101" s="60">
        <v>1538039</v>
      </c>
      <c r="M101" s="60">
        <v>27077180</v>
      </c>
      <c r="N101" s="60">
        <v>25071337</v>
      </c>
      <c r="O101" s="60">
        <v>24031255</v>
      </c>
      <c r="P101" s="60">
        <v>26108320</v>
      </c>
      <c r="Q101" s="60">
        <v>26666403</v>
      </c>
      <c r="R101" s="60">
        <v>28573168</v>
      </c>
      <c r="S101" s="60">
        <v>38479252</v>
      </c>
      <c r="T101" s="60" t="s">
        <v>434</v>
      </c>
      <c r="U101" s="60">
        <v>23119041</v>
      </c>
      <c r="V101" s="60">
        <v>23504616</v>
      </c>
      <c r="W101" s="60">
        <v>22859820</v>
      </c>
      <c r="X101" s="60">
        <v>23896559</v>
      </c>
      <c r="Y101" s="60">
        <v>24060017</v>
      </c>
      <c r="Z101" s="60">
        <v>23758507</v>
      </c>
      <c r="AA101" s="60">
        <v>23183514</v>
      </c>
      <c r="AB101" s="60">
        <v>22496014</v>
      </c>
      <c r="AC101" s="60">
        <v>19876790</v>
      </c>
      <c r="AD101" s="60">
        <v>21612199</v>
      </c>
      <c r="AE101" s="60">
        <v>19253824</v>
      </c>
      <c r="AF101" s="60">
        <v>19848309</v>
      </c>
      <c r="AG101" s="60">
        <v>21710218</v>
      </c>
      <c r="AH101" s="60" t="s">
        <v>436</v>
      </c>
      <c r="AI101" s="61">
        <v>1.7724028381474566</v>
      </c>
      <c r="AJ101" s="61">
        <v>1.4395769433053465</v>
      </c>
      <c r="AK101" s="61">
        <v>1.3849925604389028</v>
      </c>
      <c r="AL101" s="61">
        <v>1.2080362576709571</v>
      </c>
      <c r="AM101" s="61">
        <v>1.209010861411727</v>
      </c>
      <c r="AN101" s="61">
        <v>1.1144790806051241</v>
      </c>
      <c r="AO101" s="61">
        <v>1.1679497767249607</v>
      </c>
      <c r="AP101" s="61">
        <v>6.473634896334185E-2</v>
      </c>
      <c r="AQ101" s="61">
        <v>6.3295840564036171E-2</v>
      </c>
      <c r="AR101" s="61">
        <v>6.4565153501807526E-2</v>
      </c>
      <c r="AS101" s="61">
        <v>7.2688980053211269E-2</v>
      </c>
      <c r="AT101" s="61">
        <v>6.9322893851999121E-2</v>
      </c>
      <c r="AU101" s="61">
        <v>6.9662794403972036E-2</v>
      </c>
      <c r="AV101" s="61" t="e">
        <v>#VALUE!</v>
      </c>
      <c r="AX101" s="60">
        <v>21710218</v>
      </c>
      <c r="AY101" s="60">
        <v>19848309</v>
      </c>
      <c r="AZ101" s="60">
        <v>19253824</v>
      </c>
      <c r="BA101" s="60">
        <v>21612199</v>
      </c>
      <c r="BB101" s="60">
        <v>19876790</v>
      </c>
      <c r="BC101" s="60">
        <v>22496014</v>
      </c>
      <c r="BD101" s="60">
        <v>23183514</v>
      </c>
      <c r="BE101" s="60">
        <v>23758507</v>
      </c>
      <c r="BF101" s="60">
        <v>24060017</v>
      </c>
      <c r="BG101" s="60">
        <v>23896559</v>
      </c>
      <c r="BH101" s="60">
        <v>22859820</v>
      </c>
      <c r="BI101" s="60">
        <v>23504616</v>
      </c>
      <c r="BJ101" s="60">
        <v>23119041</v>
      </c>
      <c r="BK101" s="60" t="s">
        <v>434</v>
      </c>
    </row>
    <row r="102" spans="1:63">
      <c r="A102" s="52" t="s">
        <v>555</v>
      </c>
      <c r="B102" s="52">
        <v>4062523</v>
      </c>
      <c r="C102" s="52" t="s">
        <v>432</v>
      </c>
      <c r="D102" s="52" t="s">
        <v>433</v>
      </c>
      <c r="E102" s="52" t="s">
        <v>246</v>
      </c>
      <c r="F102" s="60" t="s">
        <v>434</v>
      </c>
      <c r="G102" s="60">
        <v>16414</v>
      </c>
      <c r="H102" s="60">
        <v>15384</v>
      </c>
      <c r="I102" s="60">
        <v>18446</v>
      </c>
      <c r="J102" s="60">
        <v>16522</v>
      </c>
      <c r="K102" s="60">
        <v>18124</v>
      </c>
      <c r="L102" s="60">
        <v>17294</v>
      </c>
      <c r="M102" s="60">
        <v>250471</v>
      </c>
      <c r="N102" s="60">
        <v>233503</v>
      </c>
      <c r="O102" s="60">
        <v>263199</v>
      </c>
      <c r="P102" s="60">
        <v>277718</v>
      </c>
      <c r="Q102" s="60">
        <v>271179</v>
      </c>
      <c r="R102" s="60">
        <v>260529</v>
      </c>
      <c r="S102" s="60">
        <v>221057</v>
      </c>
      <c r="T102" s="60" t="s">
        <v>434</v>
      </c>
      <c r="U102" s="60">
        <v>308957</v>
      </c>
      <c r="V102" s="60">
        <v>262009</v>
      </c>
      <c r="W102" s="60">
        <v>269319</v>
      </c>
      <c r="X102" s="60">
        <v>259801</v>
      </c>
      <c r="Y102" s="60">
        <v>288216</v>
      </c>
      <c r="Z102" s="60">
        <v>260912</v>
      </c>
      <c r="AA102" s="60">
        <v>235067</v>
      </c>
      <c r="AB102" s="60">
        <v>217394</v>
      </c>
      <c r="AC102" s="60">
        <v>244829</v>
      </c>
      <c r="AD102" s="60">
        <v>260254</v>
      </c>
      <c r="AE102" s="60">
        <v>254194</v>
      </c>
      <c r="AF102" s="60">
        <v>246205</v>
      </c>
      <c r="AG102" s="60">
        <v>214269</v>
      </c>
      <c r="AH102" s="60" t="s">
        <v>436</v>
      </c>
      <c r="AI102" s="61">
        <v>1.0316798043580733</v>
      </c>
      <c r="AJ102" s="61">
        <v>1.0581791596433867</v>
      </c>
      <c r="AK102" s="61">
        <v>1.0668190437225111</v>
      </c>
      <c r="AL102" s="61">
        <v>1.0671036756399517</v>
      </c>
      <c r="AM102" s="61">
        <v>1.0750319610830417</v>
      </c>
      <c r="AN102" s="61">
        <v>1.0741004811540338</v>
      </c>
      <c r="AO102" s="61">
        <v>1.0655302530767823</v>
      </c>
      <c r="AP102" s="61">
        <v>6.6282884650763471E-2</v>
      </c>
      <c r="AQ102" s="61">
        <v>6.2883393010797456E-2</v>
      </c>
      <c r="AR102" s="61">
        <v>6.3594828349390495E-2</v>
      </c>
      <c r="AS102" s="61">
        <v>6.8491268718508538E-2</v>
      </c>
      <c r="AT102" s="61">
        <v>5.8715540305867356E-2</v>
      </c>
      <c r="AU102" s="61">
        <v>5.3127134196668147E-2</v>
      </c>
      <c r="AV102" s="61" t="e">
        <v>#VALUE!</v>
      </c>
      <c r="AX102" s="60">
        <v>214269</v>
      </c>
      <c r="AY102" s="60">
        <v>246205</v>
      </c>
      <c r="AZ102" s="60">
        <v>254194</v>
      </c>
      <c r="BA102" s="60">
        <v>260254</v>
      </c>
      <c r="BB102" s="60">
        <v>244829</v>
      </c>
      <c r="BC102" s="60">
        <v>217394</v>
      </c>
      <c r="BD102" s="60">
        <v>235067</v>
      </c>
      <c r="BE102" s="60">
        <v>260912</v>
      </c>
      <c r="BF102" s="60">
        <v>288216</v>
      </c>
      <c r="BG102" s="60">
        <v>259801</v>
      </c>
      <c r="BH102" s="60">
        <v>269319</v>
      </c>
      <c r="BI102" s="60">
        <v>262009</v>
      </c>
      <c r="BJ102" s="60">
        <v>308957</v>
      </c>
      <c r="BK102" s="60" t="s">
        <v>434</v>
      </c>
    </row>
    <row r="103" spans="1:63">
      <c r="A103" s="52" t="s">
        <v>556</v>
      </c>
      <c r="B103" s="52">
        <v>4062537</v>
      </c>
      <c r="C103" s="52" t="s">
        <v>432</v>
      </c>
      <c r="D103" s="52" t="s">
        <v>433</v>
      </c>
      <c r="E103" s="52" t="s">
        <v>276</v>
      </c>
      <c r="F103" s="60" t="s">
        <v>434</v>
      </c>
      <c r="G103" s="60">
        <v>10603</v>
      </c>
      <c r="H103" s="60">
        <v>10105</v>
      </c>
      <c r="I103" s="60">
        <v>8846</v>
      </c>
      <c r="J103" s="60">
        <v>10295</v>
      </c>
      <c r="K103" s="60">
        <v>11941</v>
      </c>
      <c r="L103" s="60">
        <v>10380</v>
      </c>
      <c r="M103" s="60">
        <v>145285</v>
      </c>
      <c r="N103" s="60">
        <v>140204</v>
      </c>
      <c r="O103" s="60">
        <v>132556</v>
      </c>
      <c r="P103" s="60">
        <v>130507</v>
      </c>
      <c r="Q103" s="60">
        <v>126465</v>
      </c>
      <c r="R103" s="60">
        <v>121867</v>
      </c>
      <c r="S103" s="60">
        <v>121279</v>
      </c>
      <c r="T103" s="60" t="s">
        <v>434</v>
      </c>
      <c r="U103" s="60">
        <v>143191</v>
      </c>
      <c r="V103" s="60">
        <v>148287</v>
      </c>
      <c r="W103" s="60">
        <v>145106</v>
      </c>
      <c r="X103" s="60">
        <v>146953</v>
      </c>
      <c r="Y103" s="60">
        <v>142783</v>
      </c>
      <c r="Z103" s="60">
        <v>139437</v>
      </c>
      <c r="AA103" s="60">
        <v>134266</v>
      </c>
      <c r="AB103" s="60">
        <v>127986</v>
      </c>
      <c r="AC103" s="60">
        <v>123299</v>
      </c>
      <c r="AD103" s="60">
        <v>119809</v>
      </c>
      <c r="AE103" s="60">
        <v>117279</v>
      </c>
      <c r="AF103" s="60">
        <v>111749</v>
      </c>
      <c r="AG103" s="60">
        <v>110416</v>
      </c>
      <c r="AH103" s="60" t="s">
        <v>436</v>
      </c>
      <c r="AI103" s="61">
        <v>1.0983824807998841</v>
      </c>
      <c r="AJ103" s="61">
        <v>1.0905421972456129</v>
      </c>
      <c r="AK103" s="61">
        <v>1.0783260430256056</v>
      </c>
      <c r="AL103" s="61">
        <v>1.0892921232962465</v>
      </c>
      <c r="AM103" s="61">
        <v>1.0750776567530962</v>
      </c>
      <c r="AN103" s="61">
        <v>1.0954635663275671</v>
      </c>
      <c r="AO103" s="61">
        <v>1.0820684313228963</v>
      </c>
      <c r="AP103" s="61">
        <v>7.4442221218184557E-2</v>
      </c>
      <c r="AQ103" s="61">
        <v>8.3630404179769302E-2</v>
      </c>
      <c r="AR103" s="61">
        <v>7.0056412594503001E-2</v>
      </c>
      <c r="AS103" s="61">
        <v>6.09623309856243E-2</v>
      </c>
      <c r="AT103" s="61">
        <v>6.8144881210085842E-2</v>
      </c>
      <c r="AU103" s="61">
        <v>7.4047949940987914E-2</v>
      </c>
      <c r="AV103" s="61" t="e">
        <v>#VALUE!</v>
      </c>
      <c r="AX103" s="60">
        <v>110416</v>
      </c>
      <c r="AY103" s="60">
        <v>111749</v>
      </c>
      <c r="AZ103" s="60">
        <v>117279</v>
      </c>
      <c r="BA103" s="60">
        <v>119809</v>
      </c>
      <c r="BB103" s="60">
        <v>123299</v>
      </c>
      <c r="BC103" s="60">
        <v>127986</v>
      </c>
      <c r="BD103" s="60">
        <v>134266</v>
      </c>
      <c r="BE103" s="60">
        <v>139437</v>
      </c>
      <c r="BF103" s="60">
        <v>142783</v>
      </c>
      <c r="BG103" s="60">
        <v>146953</v>
      </c>
      <c r="BH103" s="60">
        <v>145106</v>
      </c>
      <c r="BI103" s="60">
        <v>148287</v>
      </c>
      <c r="BJ103" s="60">
        <v>143191</v>
      </c>
      <c r="BK103" s="60" t="s">
        <v>434</v>
      </c>
    </row>
    <row r="104" spans="1:63">
      <c r="A104" s="52" t="s">
        <v>557</v>
      </c>
      <c r="B104" s="52">
        <v>4062606</v>
      </c>
      <c r="C104" s="52" t="s">
        <v>432</v>
      </c>
      <c r="D104" s="52" t="s">
        <v>433</v>
      </c>
      <c r="E104" s="52" t="s">
        <v>327</v>
      </c>
      <c r="F104" s="60" t="s">
        <v>434</v>
      </c>
      <c r="G104" s="60">
        <v>27656</v>
      </c>
      <c r="H104" s="60">
        <v>27092</v>
      </c>
      <c r="I104" s="60">
        <v>9729</v>
      </c>
      <c r="J104" s="60">
        <v>15513</v>
      </c>
      <c r="K104" s="60">
        <v>46911</v>
      </c>
      <c r="L104" s="60">
        <v>32858</v>
      </c>
      <c r="M104" s="60">
        <v>814539</v>
      </c>
      <c r="N104" s="60">
        <v>784477</v>
      </c>
      <c r="O104" s="60">
        <v>754173</v>
      </c>
      <c r="P104" s="60">
        <v>729649</v>
      </c>
      <c r="Q104" s="60">
        <v>709617</v>
      </c>
      <c r="R104" s="60">
        <v>785774</v>
      </c>
      <c r="S104" s="60">
        <v>740315</v>
      </c>
      <c r="T104" s="60" t="s">
        <v>434</v>
      </c>
      <c r="U104" s="60">
        <v>847518</v>
      </c>
      <c r="V104" s="60">
        <v>855085</v>
      </c>
      <c r="W104" s="60">
        <v>839614</v>
      </c>
      <c r="X104" s="60">
        <v>856294</v>
      </c>
      <c r="Y104" s="60">
        <v>819639</v>
      </c>
      <c r="Z104" s="60">
        <v>802297</v>
      </c>
      <c r="AA104" s="60">
        <v>782134</v>
      </c>
      <c r="AB104" s="60">
        <v>752781</v>
      </c>
      <c r="AC104" s="60">
        <v>728145</v>
      </c>
      <c r="AD104" s="60">
        <v>698791</v>
      </c>
      <c r="AE104" s="60">
        <v>687456</v>
      </c>
      <c r="AF104" s="60">
        <v>689957</v>
      </c>
      <c r="AG104" s="60">
        <v>693213</v>
      </c>
      <c r="AH104" s="60" t="s">
        <v>436</v>
      </c>
      <c r="AI104" s="61">
        <v>1.0679473697117625</v>
      </c>
      <c r="AJ104" s="61">
        <v>1.1388738718499849</v>
      </c>
      <c r="AK104" s="61">
        <v>1.0322362449378579</v>
      </c>
      <c r="AL104" s="61">
        <v>1.0441591262623588</v>
      </c>
      <c r="AM104" s="61">
        <v>1.0357456275879118</v>
      </c>
      <c r="AN104" s="61">
        <v>1.0421052072249433</v>
      </c>
      <c r="AO104" s="61">
        <v>1.0414315194071604</v>
      </c>
      <c r="AP104" s="61">
        <v>4.0954908219773975E-2</v>
      </c>
      <c r="AQ104" s="61">
        <v>5.7233733387503524E-2</v>
      </c>
      <c r="AR104" s="61">
        <v>1.8116441315716332E-2</v>
      </c>
      <c r="AS104" s="61">
        <v>1.1587467574385371E-2</v>
      </c>
      <c r="AT104" s="61">
        <v>3.1683399895916779E-2</v>
      </c>
      <c r="AU104" s="61">
        <v>3.2631755313751447E-2</v>
      </c>
      <c r="AV104" s="61" t="e">
        <v>#VALUE!</v>
      </c>
      <c r="AX104" s="60">
        <v>693213</v>
      </c>
      <c r="AY104" s="60">
        <v>689957</v>
      </c>
      <c r="AZ104" s="60">
        <v>687456</v>
      </c>
      <c r="BA104" s="60">
        <v>698791</v>
      </c>
      <c r="BB104" s="60">
        <v>728145</v>
      </c>
      <c r="BC104" s="60">
        <v>752781</v>
      </c>
      <c r="BD104" s="60">
        <v>782134</v>
      </c>
      <c r="BE104" s="60">
        <v>802297</v>
      </c>
      <c r="BF104" s="60">
        <v>819639</v>
      </c>
      <c r="BG104" s="60">
        <v>856294</v>
      </c>
      <c r="BH104" s="60">
        <v>839614</v>
      </c>
      <c r="BI104" s="60">
        <v>855085</v>
      </c>
      <c r="BJ104" s="60">
        <v>847518</v>
      </c>
      <c r="BK104" s="60" t="s">
        <v>434</v>
      </c>
    </row>
    <row r="105" spans="1:63">
      <c r="A105" s="52" t="s">
        <v>271</v>
      </c>
      <c r="B105" s="52">
        <v>4062700</v>
      </c>
      <c r="C105" s="52" t="s">
        <v>432</v>
      </c>
      <c r="D105" s="52" t="s">
        <v>433</v>
      </c>
      <c r="E105" s="52" t="s">
        <v>246</v>
      </c>
      <c r="F105" s="60" t="s">
        <v>434</v>
      </c>
      <c r="G105" s="60">
        <v>0</v>
      </c>
      <c r="H105" s="60">
        <v>0</v>
      </c>
      <c r="I105" s="60">
        <v>0</v>
      </c>
      <c r="J105" s="60">
        <v>0</v>
      </c>
      <c r="K105" s="60">
        <v>0</v>
      </c>
      <c r="L105" s="60">
        <v>0</v>
      </c>
      <c r="M105" s="60">
        <v>83573</v>
      </c>
      <c r="N105" s="60">
        <v>82933</v>
      </c>
      <c r="O105" s="60">
        <v>79936</v>
      </c>
      <c r="P105" s="60" t="s">
        <v>434</v>
      </c>
      <c r="Q105" s="60" t="s">
        <v>434</v>
      </c>
      <c r="R105" s="60" t="s">
        <v>434</v>
      </c>
      <c r="S105" s="60" t="s">
        <v>434</v>
      </c>
      <c r="T105" s="60" t="s">
        <v>434</v>
      </c>
      <c r="U105" s="60">
        <v>73074</v>
      </c>
      <c r="V105" s="60">
        <v>72046</v>
      </c>
      <c r="W105" s="60">
        <v>72046</v>
      </c>
      <c r="X105" s="60">
        <v>77898</v>
      </c>
      <c r="Y105" s="60">
        <v>72411</v>
      </c>
      <c r="Z105" s="60">
        <v>69080</v>
      </c>
      <c r="AA105" s="60">
        <v>81307</v>
      </c>
      <c r="AB105" s="60">
        <v>77142</v>
      </c>
      <c r="AC105" s="60" t="s">
        <v>434</v>
      </c>
      <c r="AD105" s="60" t="s">
        <v>434</v>
      </c>
      <c r="AE105" s="60" t="s">
        <v>434</v>
      </c>
      <c r="AF105" s="60" t="s">
        <v>434</v>
      </c>
      <c r="AG105" s="60" t="s">
        <v>434</v>
      </c>
      <c r="AH105" s="60" t="s">
        <v>436</v>
      </c>
      <c r="AI105" s="61" t="e">
        <v>#VALUE!</v>
      </c>
      <c r="AJ105" s="61" t="e">
        <v>#VALUE!</v>
      </c>
      <c r="AK105" s="61" t="e">
        <v>#VALUE!</v>
      </c>
      <c r="AL105" s="61" t="e">
        <v>#VALUE!</v>
      </c>
      <c r="AM105" s="61" t="e">
        <v>#VALUE!</v>
      </c>
      <c r="AN105" s="61">
        <v>1.0750693526224366</v>
      </c>
      <c r="AO105" s="61">
        <v>1.0278696791174191</v>
      </c>
      <c r="AP105" s="61">
        <v>0</v>
      </c>
      <c r="AQ105" s="61">
        <v>0</v>
      </c>
      <c r="AR105" s="61">
        <v>0</v>
      </c>
      <c r="AS105" s="61">
        <v>0</v>
      </c>
      <c r="AT105" s="61">
        <v>0</v>
      </c>
      <c r="AU105" s="61">
        <v>0</v>
      </c>
      <c r="AV105" s="61" t="e">
        <v>#VALUE!</v>
      </c>
      <c r="AX105" s="60" t="s">
        <v>434</v>
      </c>
      <c r="AY105" s="60" t="s">
        <v>434</v>
      </c>
      <c r="AZ105" s="60" t="s">
        <v>434</v>
      </c>
      <c r="BA105" s="60" t="s">
        <v>434</v>
      </c>
      <c r="BB105" s="60" t="s">
        <v>434</v>
      </c>
      <c r="BC105" s="60">
        <v>77142</v>
      </c>
      <c r="BD105" s="60">
        <v>81307</v>
      </c>
      <c r="BE105" s="60">
        <v>69080</v>
      </c>
      <c r="BF105" s="60">
        <v>72411</v>
      </c>
      <c r="BG105" s="60">
        <v>77898</v>
      </c>
      <c r="BH105" s="60">
        <v>72046</v>
      </c>
      <c r="BI105" s="60">
        <v>72046</v>
      </c>
      <c r="BJ105" s="60">
        <v>73074</v>
      </c>
      <c r="BK105" s="60" t="s">
        <v>434</v>
      </c>
    </row>
    <row r="106" spans="1:63">
      <c r="A106" s="52" t="s">
        <v>558</v>
      </c>
      <c r="B106" s="52">
        <v>4062717</v>
      </c>
      <c r="C106" s="52" t="s">
        <v>432</v>
      </c>
      <c r="D106" s="52" t="s">
        <v>433</v>
      </c>
      <c r="E106" s="52" t="s">
        <v>327</v>
      </c>
      <c r="F106" s="60" t="s">
        <v>434</v>
      </c>
      <c r="G106" s="60" t="s">
        <v>434</v>
      </c>
      <c r="H106" s="60">
        <v>0</v>
      </c>
      <c r="I106" s="60">
        <v>0</v>
      </c>
      <c r="J106" s="60">
        <v>0</v>
      </c>
      <c r="K106" s="60">
        <v>0</v>
      </c>
      <c r="L106" s="60">
        <v>0</v>
      </c>
      <c r="M106" s="60">
        <v>5311</v>
      </c>
      <c r="N106" s="60">
        <v>5187</v>
      </c>
      <c r="O106" s="60">
        <v>5247</v>
      </c>
      <c r="P106" s="60" t="s">
        <v>434</v>
      </c>
      <c r="Q106" s="60" t="s">
        <v>434</v>
      </c>
      <c r="R106" s="60" t="s">
        <v>434</v>
      </c>
      <c r="S106" s="60" t="s">
        <v>434</v>
      </c>
      <c r="T106" s="60" t="s">
        <v>434</v>
      </c>
      <c r="U106" s="60">
        <v>6216</v>
      </c>
      <c r="V106" s="60">
        <v>5986</v>
      </c>
      <c r="W106" s="60">
        <v>7290</v>
      </c>
      <c r="X106" s="60">
        <v>7259</v>
      </c>
      <c r="Y106" s="60">
        <v>6145</v>
      </c>
      <c r="Z106" s="60">
        <v>5237</v>
      </c>
      <c r="AA106" s="60">
        <v>5311</v>
      </c>
      <c r="AB106" s="60">
        <v>5187</v>
      </c>
      <c r="AC106" s="60" t="s">
        <v>434</v>
      </c>
      <c r="AD106" s="60" t="s">
        <v>434</v>
      </c>
      <c r="AE106" s="60" t="s">
        <v>434</v>
      </c>
      <c r="AF106" s="60" t="s">
        <v>434</v>
      </c>
      <c r="AG106" s="60" t="s">
        <v>434</v>
      </c>
      <c r="AH106" s="60" t="s">
        <v>436</v>
      </c>
      <c r="AI106" s="61" t="e">
        <v>#VALUE!</v>
      </c>
      <c r="AJ106" s="61" t="e">
        <v>#VALUE!</v>
      </c>
      <c r="AK106" s="61" t="e">
        <v>#VALUE!</v>
      </c>
      <c r="AL106" s="61" t="e">
        <v>#VALUE!</v>
      </c>
      <c r="AM106" s="61" t="e">
        <v>#VALUE!</v>
      </c>
      <c r="AN106" s="61">
        <v>1</v>
      </c>
      <c r="AO106" s="61">
        <v>1</v>
      </c>
      <c r="AP106" s="61">
        <v>0</v>
      </c>
      <c r="AQ106" s="61">
        <v>0</v>
      </c>
      <c r="AR106" s="61">
        <v>0</v>
      </c>
      <c r="AS106" s="61">
        <v>0</v>
      </c>
      <c r="AT106" s="61">
        <v>0</v>
      </c>
      <c r="AU106" s="61" t="e">
        <v>#VALUE!</v>
      </c>
      <c r="AV106" s="61" t="e">
        <v>#VALUE!</v>
      </c>
      <c r="AX106" s="60" t="s">
        <v>434</v>
      </c>
      <c r="AY106" s="60" t="s">
        <v>434</v>
      </c>
      <c r="AZ106" s="60" t="s">
        <v>434</v>
      </c>
      <c r="BA106" s="60" t="s">
        <v>434</v>
      </c>
      <c r="BB106" s="60" t="s">
        <v>434</v>
      </c>
      <c r="BC106" s="60">
        <v>5187</v>
      </c>
      <c r="BD106" s="60">
        <v>5311</v>
      </c>
      <c r="BE106" s="60">
        <v>5237</v>
      </c>
      <c r="BF106" s="60">
        <v>6145</v>
      </c>
      <c r="BG106" s="60">
        <v>7259</v>
      </c>
      <c r="BH106" s="60">
        <v>7290</v>
      </c>
      <c r="BI106" s="60">
        <v>5986</v>
      </c>
      <c r="BJ106" s="60">
        <v>6216</v>
      </c>
      <c r="BK106" s="60" t="s">
        <v>434</v>
      </c>
    </row>
    <row r="107" spans="1:63">
      <c r="A107" s="52" t="s">
        <v>560</v>
      </c>
      <c r="B107" s="52">
        <v>4062745</v>
      </c>
      <c r="C107" s="52" t="s">
        <v>432</v>
      </c>
      <c r="D107" s="52" t="s">
        <v>433</v>
      </c>
      <c r="E107" s="52" t="s">
        <v>292</v>
      </c>
      <c r="F107" s="60" t="s">
        <v>434</v>
      </c>
      <c r="G107" s="60">
        <v>11246</v>
      </c>
      <c r="H107" s="60">
        <v>14566</v>
      </c>
      <c r="I107" s="60">
        <v>10980</v>
      </c>
      <c r="J107" s="60">
        <v>13351</v>
      </c>
      <c r="K107" s="60">
        <v>13332</v>
      </c>
      <c r="L107" s="60">
        <v>13374</v>
      </c>
      <c r="M107" s="60">
        <v>336021</v>
      </c>
      <c r="N107" s="60">
        <v>333632</v>
      </c>
      <c r="O107" s="60">
        <v>389688</v>
      </c>
      <c r="P107" s="60" t="s">
        <v>434</v>
      </c>
      <c r="Q107" s="60" t="s">
        <v>434</v>
      </c>
      <c r="R107" s="60" t="s">
        <v>434</v>
      </c>
      <c r="S107" s="60" t="s">
        <v>434</v>
      </c>
      <c r="T107" s="60" t="s">
        <v>434</v>
      </c>
      <c r="U107" s="60">
        <v>312073</v>
      </c>
      <c r="V107" s="60">
        <v>315984</v>
      </c>
      <c r="W107" s="60">
        <v>310223</v>
      </c>
      <c r="X107" s="60">
        <v>322922</v>
      </c>
      <c r="Y107" s="60">
        <v>335245</v>
      </c>
      <c r="Z107" s="60">
        <v>326776</v>
      </c>
      <c r="AA107" s="60">
        <v>327033</v>
      </c>
      <c r="AB107" s="60">
        <v>322085</v>
      </c>
      <c r="AC107" s="60" t="s">
        <v>434</v>
      </c>
      <c r="AD107" s="60" t="s">
        <v>434</v>
      </c>
      <c r="AE107" s="60" t="s">
        <v>434</v>
      </c>
      <c r="AF107" s="60" t="s">
        <v>434</v>
      </c>
      <c r="AG107" s="60" t="s">
        <v>434</v>
      </c>
      <c r="AH107" s="60" t="s">
        <v>436</v>
      </c>
      <c r="AI107" s="61" t="e">
        <v>#VALUE!</v>
      </c>
      <c r="AJ107" s="61" t="e">
        <v>#VALUE!</v>
      </c>
      <c r="AK107" s="61" t="e">
        <v>#VALUE!</v>
      </c>
      <c r="AL107" s="61" t="e">
        <v>#VALUE!</v>
      </c>
      <c r="AM107" s="61" t="e">
        <v>#VALUE!</v>
      </c>
      <c r="AN107" s="61">
        <v>1.0358507847307388</v>
      </c>
      <c r="AO107" s="61">
        <v>1.0274834649714248</v>
      </c>
      <c r="AP107" s="61">
        <v>4.0927118270619629E-2</v>
      </c>
      <c r="AQ107" s="61">
        <v>3.9767930916195619E-2</v>
      </c>
      <c r="AR107" s="61">
        <v>4.1344349409454917E-2</v>
      </c>
      <c r="AS107" s="61">
        <v>3.5393894069749826E-2</v>
      </c>
      <c r="AT107" s="61">
        <v>4.6097270747885971E-2</v>
      </c>
      <c r="AU107" s="61">
        <v>3.6036440191878183E-2</v>
      </c>
      <c r="AV107" s="61" t="e">
        <v>#VALUE!</v>
      </c>
      <c r="AX107" s="60" t="s">
        <v>434</v>
      </c>
      <c r="AY107" s="60" t="s">
        <v>434</v>
      </c>
      <c r="AZ107" s="60" t="s">
        <v>434</v>
      </c>
      <c r="BA107" s="60" t="s">
        <v>434</v>
      </c>
      <c r="BB107" s="60" t="s">
        <v>434</v>
      </c>
      <c r="BC107" s="60">
        <v>322085</v>
      </c>
      <c r="BD107" s="60">
        <v>327033</v>
      </c>
      <c r="BE107" s="60">
        <v>326776</v>
      </c>
      <c r="BF107" s="60">
        <v>335245</v>
      </c>
      <c r="BG107" s="60">
        <v>322922</v>
      </c>
      <c r="BH107" s="60">
        <v>310223</v>
      </c>
      <c r="BI107" s="60">
        <v>315984</v>
      </c>
      <c r="BJ107" s="60">
        <v>312073</v>
      </c>
      <c r="BK107" s="60" t="s">
        <v>434</v>
      </c>
    </row>
    <row r="108" spans="1:63">
      <c r="A108" s="52" t="s">
        <v>561</v>
      </c>
      <c r="B108" s="52">
        <v>4062752</v>
      </c>
      <c r="C108" s="52" t="s">
        <v>432</v>
      </c>
      <c r="D108" s="52" t="s">
        <v>433</v>
      </c>
      <c r="E108" s="52" t="s">
        <v>246</v>
      </c>
      <c r="F108" s="60" t="s">
        <v>434</v>
      </c>
      <c r="G108" s="60">
        <v>4470</v>
      </c>
      <c r="H108" s="60">
        <v>6312</v>
      </c>
      <c r="I108" s="60">
        <v>3020</v>
      </c>
      <c r="J108" s="60">
        <v>6819</v>
      </c>
      <c r="K108" s="60">
        <v>6863</v>
      </c>
      <c r="L108" s="60">
        <v>7744</v>
      </c>
      <c r="M108" s="60">
        <v>192948</v>
      </c>
      <c r="N108" s="60">
        <v>226301</v>
      </c>
      <c r="O108" s="60">
        <v>229435</v>
      </c>
      <c r="P108" s="60" t="s">
        <v>434</v>
      </c>
      <c r="Q108" s="60" t="s">
        <v>434</v>
      </c>
      <c r="R108" s="60" t="s">
        <v>434</v>
      </c>
      <c r="S108" s="60" t="s">
        <v>434</v>
      </c>
      <c r="T108" s="60" t="s">
        <v>434</v>
      </c>
      <c r="U108" s="60">
        <v>277743</v>
      </c>
      <c r="V108" s="60">
        <v>276680</v>
      </c>
      <c r="W108" s="60">
        <v>272325</v>
      </c>
      <c r="X108" s="60">
        <v>235486</v>
      </c>
      <c r="Y108" s="60">
        <v>283994</v>
      </c>
      <c r="Z108" s="60">
        <v>261411</v>
      </c>
      <c r="AA108" s="60">
        <v>188478</v>
      </c>
      <c r="AB108" s="60">
        <v>219077</v>
      </c>
      <c r="AC108" s="60">
        <v>223896</v>
      </c>
      <c r="AD108" s="60" t="s">
        <v>434</v>
      </c>
      <c r="AE108" s="60" t="s">
        <v>434</v>
      </c>
      <c r="AF108" s="60" t="s">
        <v>434</v>
      </c>
      <c r="AG108" s="60" t="s">
        <v>434</v>
      </c>
      <c r="AH108" s="60" t="s">
        <v>436</v>
      </c>
      <c r="AI108" s="61" t="e">
        <v>#VALUE!</v>
      </c>
      <c r="AJ108" s="61" t="e">
        <v>#VALUE!</v>
      </c>
      <c r="AK108" s="61" t="e">
        <v>#VALUE!</v>
      </c>
      <c r="AL108" s="61" t="e">
        <v>#VALUE!</v>
      </c>
      <c r="AM108" s="61">
        <v>1.0247391646121413</v>
      </c>
      <c r="AN108" s="61">
        <v>1.0329747075229256</v>
      </c>
      <c r="AO108" s="61">
        <v>1.0237162958011015</v>
      </c>
      <c r="AP108" s="61">
        <v>2.9623849034661892E-2</v>
      </c>
      <c r="AQ108" s="61">
        <v>2.4166003507116347E-2</v>
      </c>
      <c r="AR108" s="61">
        <v>2.8957135456035604E-2</v>
      </c>
      <c r="AS108" s="61">
        <v>1.108969062700817E-2</v>
      </c>
      <c r="AT108" s="61">
        <v>2.2813358392366635E-2</v>
      </c>
      <c r="AU108" s="61">
        <v>1.6094014970674329E-2</v>
      </c>
      <c r="AV108" s="61" t="e">
        <v>#VALUE!</v>
      </c>
      <c r="AX108" s="60" t="s">
        <v>434</v>
      </c>
      <c r="AY108" s="60" t="s">
        <v>434</v>
      </c>
      <c r="AZ108" s="60" t="s">
        <v>434</v>
      </c>
      <c r="BA108" s="60" t="s">
        <v>434</v>
      </c>
      <c r="BB108" s="60">
        <v>223896</v>
      </c>
      <c r="BC108" s="60">
        <v>219077</v>
      </c>
      <c r="BD108" s="60">
        <v>188478</v>
      </c>
      <c r="BE108" s="60">
        <v>261411</v>
      </c>
      <c r="BF108" s="60">
        <v>283994</v>
      </c>
      <c r="BG108" s="60">
        <v>235486</v>
      </c>
      <c r="BH108" s="60">
        <v>272325</v>
      </c>
      <c r="BI108" s="60">
        <v>276680</v>
      </c>
      <c r="BJ108" s="60">
        <v>277743</v>
      </c>
      <c r="BK108" s="60" t="s">
        <v>434</v>
      </c>
    </row>
    <row r="109" spans="1:63">
      <c r="A109" s="52" t="s">
        <v>181</v>
      </c>
      <c r="B109" s="52">
        <v>4062843</v>
      </c>
      <c r="C109" s="52" t="s">
        <v>432</v>
      </c>
      <c r="D109" s="52" t="s">
        <v>433</v>
      </c>
      <c r="E109" s="52" t="s">
        <v>327</v>
      </c>
      <c r="F109" s="60" t="s">
        <v>434</v>
      </c>
      <c r="G109" s="60">
        <v>584310</v>
      </c>
      <c r="H109" s="60">
        <v>570008</v>
      </c>
      <c r="I109" s="60">
        <v>495293</v>
      </c>
      <c r="J109" s="60">
        <v>455315</v>
      </c>
      <c r="K109" s="60">
        <v>633824</v>
      </c>
      <c r="L109" s="60">
        <v>629758</v>
      </c>
      <c r="M109" s="60">
        <v>15148219</v>
      </c>
      <c r="N109" s="60">
        <v>13228350</v>
      </c>
      <c r="O109" s="60">
        <v>15323602</v>
      </c>
      <c r="P109" s="60">
        <v>15258276</v>
      </c>
      <c r="Q109" s="60">
        <v>15159856</v>
      </c>
      <c r="R109" s="60">
        <v>10617126</v>
      </c>
      <c r="S109" s="60">
        <v>10061503</v>
      </c>
      <c r="T109" s="60" t="s">
        <v>434</v>
      </c>
      <c r="U109" s="60">
        <v>9466642</v>
      </c>
      <c r="V109" s="60">
        <v>9600232</v>
      </c>
      <c r="W109" s="60">
        <v>9384736</v>
      </c>
      <c r="X109" s="60">
        <v>9693426</v>
      </c>
      <c r="Y109" s="60">
        <v>9708457</v>
      </c>
      <c r="Z109" s="60">
        <v>9599911</v>
      </c>
      <c r="AA109" s="60">
        <v>9454505</v>
      </c>
      <c r="AB109" s="60">
        <v>9161466</v>
      </c>
      <c r="AC109" s="60">
        <v>9020525</v>
      </c>
      <c r="AD109" s="60">
        <v>8905944</v>
      </c>
      <c r="AE109" s="60">
        <v>8923130</v>
      </c>
      <c r="AF109" s="60">
        <v>8990171</v>
      </c>
      <c r="AG109" s="60">
        <v>9556892</v>
      </c>
      <c r="AH109" s="60" t="s">
        <v>436</v>
      </c>
      <c r="AI109" s="61">
        <v>1.0528007431704784</v>
      </c>
      <c r="AJ109" s="61">
        <v>1.1809704175816012</v>
      </c>
      <c r="AK109" s="61">
        <v>1.6989392735508728</v>
      </c>
      <c r="AL109" s="61">
        <v>1.7132688011512311</v>
      </c>
      <c r="AM109" s="61">
        <v>1.6987483544472191</v>
      </c>
      <c r="AN109" s="61">
        <v>1.4439119241396519</v>
      </c>
      <c r="AO109" s="61">
        <v>1.6022223268166869</v>
      </c>
      <c r="AP109" s="61">
        <v>6.5600399837040149E-2</v>
      </c>
      <c r="AQ109" s="61">
        <v>6.52857606517699E-2</v>
      </c>
      <c r="AR109" s="61">
        <v>4.6971524825175331E-2</v>
      </c>
      <c r="AS109" s="61">
        <v>5.2776444643727854E-2</v>
      </c>
      <c r="AT109" s="61">
        <v>5.9374398452037409E-2</v>
      </c>
      <c r="AU109" s="61">
        <v>6.1723048151604336E-2</v>
      </c>
      <c r="AV109" s="61" t="e">
        <v>#VALUE!</v>
      </c>
      <c r="AX109" s="60">
        <v>9556892</v>
      </c>
      <c r="AY109" s="60">
        <v>8990171</v>
      </c>
      <c r="AZ109" s="60">
        <v>8923130</v>
      </c>
      <c r="BA109" s="60">
        <v>8905944</v>
      </c>
      <c r="BB109" s="60">
        <v>9020525</v>
      </c>
      <c r="BC109" s="60">
        <v>9161466</v>
      </c>
      <c r="BD109" s="60">
        <v>9454505</v>
      </c>
      <c r="BE109" s="60">
        <v>9599911</v>
      </c>
      <c r="BF109" s="60">
        <v>9708457</v>
      </c>
      <c r="BG109" s="60">
        <v>9693426</v>
      </c>
      <c r="BH109" s="60">
        <v>9384736</v>
      </c>
      <c r="BI109" s="60">
        <v>9600232</v>
      </c>
      <c r="BJ109" s="60">
        <v>9466642</v>
      </c>
      <c r="BK109" s="60" t="s">
        <v>434</v>
      </c>
    </row>
    <row r="110" spans="1:63">
      <c r="A110" s="52" t="s">
        <v>564</v>
      </c>
      <c r="B110" s="52">
        <v>4062478</v>
      </c>
      <c r="C110" s="52" t="s">
        <v>432</v>
      </c>
      <c r="D110" s="52" t="s">
        <v>433</v>
      </c>
      <c r="E110" s="52" t="s">
        <v>327</v>
      </c>
      <c r="F110" s="60" t="s">
        <v>434</v>
      </c>
      <c r="G110" s="60">
        <v>257951</v>
      </c>
      <c r="H110" s="60">
        <v>304749</v>
      </c>
      <c r="I110" s="60">
        <v>164455</v>
      </c>
      <c r="J110" s="60">
        <v>257742</v>
      </c>
      <c r="K110" s="60">
        <v>248355</v>
      </c>
      <c r="L110" s="60">
        <v>297880</v>
      </c>
      <c r="M110" s="60">
        <v>9242205</v>
      </c>
      <c r="N110" s="60">
        <v>8493847</v>
      </c>
      <c r="O110" s="60">
        <v>8418963</v>
      </c>
      <c r="P110" s="60">
        <v>8310700</v>
      </c>
      <c r="Q110" s="60">
        <v>8438929</v>
      </c>
      <c r="R110" s="60">
        <v>7539925</v>
      </c>
      <c r="S110" s="60">
        <v>7483846</v>
      </c>
      <c r="T110" s="60" t="s">
        <v>434</v>
      </c>
      <c r="U110" s="60">
        <v>6535584</v>
      </c>
      <c r="V110" s="60">
        <v>6881746</v>
      </c>
      <c r="W110" s="60">
        <v>6721180</v>
      </c>
      <c r="X110" s="60">
        <v>6872796</v>
      </c>
      <c r="Y110" s="60">
        <v>6952990</v>
      </c>
      <c r="Z110" s="60">
        <v>6774641</v>
      </c>
      <c r="AA110" s="60">
        <v>6483487</v>
      </c>
      <c r="AB110" s="60">
        <v>6305176</v>
      </c>
      <c r="AC110" s="60">
        <v>6151711</v>
      </c>
      <c r="AD110" s="60">
        <v>6064884</v>
      </c>
      <c r="AE110" s="60">
        <v>6193672</v>
      </c>
      <c r="AF110" s="60">
        <v>6184545</v>
      </c>
      <c r="AG110" s="60">
        <v>6525009</v>
      </c>
      <c r="AH110" s="60" t="s">
        <v>436</v>
      </c>
      <c r="AI110" s="61">
        <v>1.1469479965468248</v>
      </c>
      <c r="AJ110" s="61">
        <v>1.219155976712919</v>
      </c>
      <c r="AK110" s="61">
        <v>1.3625082180651478</v>
      </c>
      <c r="AL110" s="61">
        <v>1.3702982612693004</v>
      </c>
      <c r="AM110" s="61">
        <v>1.3685563252239905</v>
      </c>
      <c r="AN110" s="61">
        <v>1.3471229034685155</v>
      </c>
      <c r="AO110" s="61">
        <v>1.4254991179900569</v>
      </c>
      <c r="AP110" s="61">
        <v>4.3969857590977886E-2</v>
      </c>
      <c r="AQ110" s="61">
        <v>3.5719165423796093E-2</v>
      </c>
      <c r="AR110" s="61">
        <v>3.7501767839464462E-2</v>
      </c>
      <c r="AS110" s="61">
        <v>2.4468173743301028E-2</v>
      </c>
      <c r="AT110" s="61">
        <v>4.4283674520971858E-2</v>
      </c>
      <c r="AU110" s="61">
        <v>3.9468699354181659E-2</v>
      </c>
      <c r="AV110" s="61" t="e">
        <v>#VALUE!</v>
      </c>
      <c r="AX110" s="60">
        <v>6525009</v>
      </c>
      <c r="AY110" s="60">
        <v>6184545</v>
      </c>
      <c r="AZ110" s="60">
        <v>6193672</v>
      </c>
      <c r="BA110" s="60">
        <v>6064884</v>
      </c>
      <c r="BB110" s="60">
        <v>6151711</v>
      </c>
      <c r="BC110" s="60">
        <v>6305176</v>
      </c>
      <c r="BD110" s="60">
        <v>6483487</v>
      </c>
      <c r="BE110" s="60">
        <v>6774641</v>
      </c>
      <c r="BF110" s="60">
        <v>6952990</v>
      </c>
      <c r="BG110" s="60">
        <v>6872796</v>
      </c>
      <c r="BH110" s="60">
        <v>6721180</v>
      </c>
      <c r="BI110" s="60">
        <v>6881746</v>
      </c>
      <c r="BJ110" s="60">
        <v>6535584</v>
      </c>
      <c r="BK110" s="60" t="s">
        <v>434</v>
      </c>
    </row>
    <row r="111" spans="1:63">
      <c r="A111" s="52" t="s">
        <v>565</v>
      </c>
      <c r="B111" s="52">
        <v>4062988</v>
      </c>
      <c r="C111" s="52" t="s">
        <v>432</v>
      </c>
      <c r="D111" s="52" t="s">
        <v>433</v>
      </c>
      <c r="E111" s="52" t="s">
        <v>246</v>
      </c>
      <c r="F111" s="60" t="s">
        <v>434</v>
      </c>
      <c r="G111" s="60" t="s">
        <v>434</v>
      </c>
      <c r="H111" s="60">
        <v>356</v>
      </c>
      <c r="I111" s="60">
        <v>350</v>
      </c>
      <c r="J111" s="60">
        <v>363</v>
      </c>
      <c r="K111" s="60">
        <v>364</v>
      </c>
      <c r="L111" s="60">
        <v>887</v>
      </c>
      <c r="M111" s="60">
        <v>27309</v>
      </c>
      <c r="N111" s="60">
        <v>27406</v>
      </c>
      <c r="O111" s="60">
        <v>27095</v>
      </c>
      <c r="P111" s="60" t="s">
        <v>434</v>
      </c>
      <c r="Q111" s="60" t="s">
        <v>434</v>
      </c>
      <c r="R111" s="60" t="s">
        <v>434</v>
      </c>
      <c r="S111" s="60" t="s">
        <v>434</v>
      </c>
      <c r="T111" s="60" t="s">
        <v>434</v>
      </c>
      <c r="U111" s="60">
        <v>27168</v>
      </c>
      <c r="V111" s="60">
        <v>25146</v>
      </c>
      <c r="W111" s="60">
        <v>24580</v>
      </c>
      <c r="X111" s="60">
        <v>25308</v>
      </c>
      <c r="Y111" s="60">
        <v>25368</v>
      </c>
      <c r="Z111" s="60">
        <v>23903</v>
      </c>
      <c r="AA111" s="60">
        <v>23022</v>
      </c>
      <c r="AB111" s="60">
        <v>23209</v>
      </c>
      <c r="AC111" s="60" t="s">
        <v>434</v>
      </c>
      <c r="AD111" s="60" t="s">
        <v>434</v>
      </c>
      <c r="AE111" s="60" t="s">
        <v>434</v>
      </c>
      <c r="AF111" s="60" t="s">
        <v>434</v>
      </c>
      <c r="AG111" s="60" t="s">
        <v>434</v>
      </c>
      <c r="AH111" s="60" t="s">
        <v>436</v>
      </c>
      <c r="AI111" s="61" t="e">
        <v>#VALUE!</v>
      </c>
      <c r="AJ111" s="61" t="e">
        <v>#VALUE!</v>
      </c>
      <c r="AK111" s="61" t="e">
        <v>#VALUE!</v>
      </c>
      <c r="AL111" s="61" t="e">
        <v>#VALUE!</v>
      </c>
      <c r="AM111" s="61" t="e">
        <v>#VALUE!</v>
      </c>
      <c r="AN111" s="61">
        <v>1.1808350208970657</v>
      </c>
      <c r="AO111" s="61">
        <v>1.1862131873859787</v>
      </c>
      <c r="AP111" s="61">
        <v>3.7108312764088193E-2</v>
      </c>
      <c r="AQ111" s="61">
        <v>1.434878587196468E-2</v>
      </c>
      <c r="AR111" s="61">
        <v>1.4343290659080132E-2</v>
      </c>
      <c r="AS111" s="61">
        <v>1.4239218877135883E-2</v>
      </c>
      <c r="AT111" s="61">
        <v>1.4157321243935417E-2</v>
      </c>
      <c r="AU111" s="61" t="e">
        <v>#VALUE!</v>
      </c>
      <c r="AV111" s="61" t="e">
        <v>#VALUE!</v>
      </c>
      <c r="AX111" s="60" t="s">
        <v>434</v>
      </c>
      <c r="AY111" s="60" t="s">
        <v>434</v>
      </c>
      <c r="AZ111" s="60" t="s">
        <v>434</v>
      </c>
      <c r="BA111" s="60" t="s">
        <v>434</v>
      </c>
      <c r="BB111" s="60" t="s">
        <v>434</v>
      </c>
      <c r="BC111" s="60">
        <v>23209</v>
      </c>
      <c r="BD111" s="60">
        <v>23022</v>
      </c>
      <c r="BE111" s="60">
        <v>23903</v>
      </c>
      <c r="BF111" s="60">
        <v>25368</v>
      </c>
      <c r="BG111" s="60">
        <v>25308</v>
      </c>
      <c r="BH111" s="60">
        <v>24580</v>
      </c>
      <c r="BI111" s="60">
        <v>25146</v>
      </c>
      <c r="BJ111" s="60">
        <v>27168</v>
      </c>
      <c r="BK111" s="60" t="s">
        <v>434</v>
      </c>
    </row>
    <row r="112" spans="1:63">
      <c r="A112" s="52" t="s">
        <v>566</v>
      </c>
      <c r="B112" s="52">
        <v>4063034</v>
      </c>
      <c r="C112" s="52" t="s">
        <v>432</v>
      </c>
      <c r="D112" s="52" t="s">
        <v>433</v>
      </c>
      <c r="E112" s="52" t="s">
        <v>246</v>
      </c>
      <c r="F112" s="60" t="s">
        <v>434</v>
      </c>
      <c r="G112" s="60" t="s">
        <v>434</v>
      </c>
      <c r="H112" s="60">
        <v>4441</v>
      </c>
      <c r="I112" s="60">
        <v>4454</v>
      </c>
      <c r="J112" s="60">
        <v>3808</v>
      </c>
      <c r="K112" s="60">
        <v>0</v>
      </c>
      <c r="L112" s="60">
        <v>0</v>
      </c>
      <c r="M112" s="60">
        <v>55911</v>
      </c>
      <c r="N112" s="60">
        <v>45636</v>
      </c>
      <c r="O112" s="60">
        <v>56425</v>
      </c>
      <c r="P112" s="60" t="s">
        <v>434</v>
      </c>
      <c r="Q112" s="60" t="s">
        <v>434</v>
      </c>
      <c r="R112" s="60" t="s">
        <v>434</v>
      </c>
      <c r="S112" s="60" t="s">
        <v>434</v>
      </c>
      <c r="T112" s="60" t="s">
        <v>434</v>
      </c>
      <c r="U112" s="60">
        <v>57506</v>
      </c>
      <c r="V112" s="60">
        <v>51341</v>
      </c>
      <c r="W112" s="60">
        <v>51758</v>
      </c>
      <c r="X112" s="60">
        <v>50712</v>
      </c>
      <c r="Y112" s="60">
        <v>55844</v>
      </c>
      <c r="Z112" s="60">
        <v>51054</v>
      </c>
      <c r="AA112" s="60">
        <v>50420</v>
      </c>
      <c r="AB112" s="60">
        <v>45636</v>
      </c>
      <c r="AC112" s="60" t="s">
        <v>434</v>
      </c>
      <c r="AD112" s="60" t="s">
        <v>434</v>
      </c>
      <c r="AE112" s="60" t="s">
        <v>434</v>
      </c>
      <c r="AF112" s="60" t="s">
        <v>434</v>
      </c>
      <c r="AG112" s="60" t="s">
        <v>434</v>
      </c>
      <c r="AH112" s="60" t="s">
        <v>436</v>
      </c>
      <c r="AI112" s="61" t="e">
        <v>#VALUE!</v>
      </c>
      <c r="AJ112" s="61" t="e">
        <v>#VALUE!</v>
      </c>
      <c r="AK112" s="61" t="e">
        <v>#VALUE!</v>
      </c>
      <c r="AL112" s="61" t="e">
        <v>#VALUE!</v>
      </c>
      <c r="AM112" s="61" t="e">
        <v>#VALUE!</v>
      </c>
      <c r="AN112" s="61">
        <v>1</v>
      </c>
      <c r="AO112" s="61">
        <v>1.1089051963506544</v>
      </c>
      <c r="AP112" s="61">
        <v>0</v>
      </c>
      <c r="AQ112" s="61">
        <v>0</v>
      </c>
      <c r="AR112" s="61">
        <v>7.5090708313614141E-2</v>
      </c>
      <c r="AS112" s="61">
        <v>8.6054329765446885E-2</v>
      </c>
      <c r="AT112" s="61">
        <v>8.6500068171636704E-2</v>
      </c>
      <c r="AU112" s="61" t="e">
        <v>#VALUE!</v>
      </c>
      <c r="AV112" s="61" t="e">
        <v>#VALUE!</v>
      </c>
      <c r="AX112" s="60" t="s">
        <v>434</v>
      </c>
      <c r="AY112" s="60" t="s">
        <v>434</v>
      </c>
      <c r="AZ112" s="60" t="s">
        <v>434</v>
      </c>
      <c r="BA112" s="60" t="s">
        <v>434</v>
      </c>
      <c r="BB112" s="60" t="s">
        <v>434</v>
      </c>
      <c r="BC112" s="60">
        <v>45636</v>
      </c>
      <c r="BD112" s="60">
        <v>50420</v>
      </c>
      <c r="BE112" s="60">
        <v>51054</v>
      </c>
      <c r="BF112" s="60">
        <v>55844</v>
      </c>
      <c r="BG112" s="60">
        <v>50712</v>
      </c>
      <c r="BH112" s="60">
        <v>51758</v>
      </c>
      <c r="BI112" s="60">
        <v>51341</v>
      </c>
      <c r="BJ112" s="60">
        <v>57506</v>
      </c>
      <c r="BK112" s="60" t="s">
        <v>434</v>
      </c>
    </row>
    <row r="113" spans="1:63">
      <c r="A113" s="52" t="s">
        <v>570</v>
      </c>
      <c r="B113" s="52">
        <v>4063140</v>
      </c>
      <c r="C113" s="52" t="s">
        <v>432</v>
      </c>
      <c r="D113" s="52" t="s">
        <v>433</v>
      </c>
      <c r="E113" s="52" t="s">
        <v>292</v>
      </c>
      <c r="F113" s="60" t="s">
        <v>434</v>
      </c>
      <c r="G113" s="60">
        <v>28770</v>
      </c>
      <c r="H113" s="60">
        <v>2628</v>
      </c>
      <c r="I113" s="60">
        <v>23335</v>
      </c>
      <c r="J113" s="60">
        <v>44291</v>
      </c>
      <c r="K113" s="60">
        <v>38650</v>
      </c>
      <c r="L113" s="60">
        <v>29745</v>
      </c>
      <c r="M113" s="60">
        <v>843074</v>
      </c>
      <c r="N113" s="60">
        <v>813516</v>
      </c>
      <c r="O113" s="60">
        <v>768755</v>
      </c>
      <c r="P113" s="60">
        <v>919789</v>
      </c>
      <c r="Q113" s="60">
        <v>1034396</v>
      </c>
      <c r="R113" s="60">
        <v>762704</v>
      </c>
      <c r="S113" s="60">
        <v>952442</v>
      </c>
      <c r="T113" s="60" t="s">
        <v>434</v>
      </c>
      <c r="U113" s="60">
        <v>811908</v>
      </c>
      <c r="V113" s="60">
        <v>815105</v>
      </c>
      <c r="W113" s="60">
        <v>808082</v>
      </c>
      <c r="X113" s="60">
        <v>816347</v>
      </c>
      <c r="Y113" s="60">
        <v>829208</v>
      </c>
      <c r="Z113" s="60">
        <v>805268</v>
      </c>
      <c r="AA113" s="60">
        <v>807908</v>
      </c>
      <c r="AB113" s="60">
        <v>783217</v>
      </c>
      <c r="AC113" s="60">
        <v>736967</v>
      </c>
      <c r="AD113" s="60">
        <v>721340</v>
      </c>
      <c r="AE113" s="60">
        <v>735086</v>
      </c>
      <c r="AF113" s="60">
        <v>704947</v>
      </c>
      <c r="AG113" s="60">
        <v>879826</v>
      </c>
      <c r="AH113" s="60" t="s">
        <v>436</v>
      </c>
      <c r="AI113" s="61">
        <v>1.0825345011399981</v>
      </c>
      <c r="AJ113" s="61">
        <v>1.0819309820454588</v>
      </c>
      <c r="AK113" s="61">
        <v>1.4071768473348696</v>
      </c>
      <c r="AL113" s="61">
        <v>1.2751115978595391</v>
      </c>
      <c r="AM113" s="61">
        <v>1.043133546006809</v>
      </c>
      <c r="AN113" s="61">
        <v>1.0386853196495991</v>
      </c>
      <c r="AO113" s="61">
        <v>1.043527233298841</v>
      </c>
      <c r="AP113" s="61">
        <v>3.6938013183188699E-2</v>
      </c>
      <c r="AQ113" s="61">
        <v>4.6610741816287347E-2</v>
      </c>
      <c r="AR113" s="61">
        <v>5.4255114553002581E-2</v>
      </c>
      <c r="AS113" s="61">
        <v>2.8877019906395639E-2</v>
      </c>
      <c r="AT113" s="61">
        <v>3.2241244992976363E-3</v>
      </c>
      <c r="AU113" s="61">
        <v>3.5435049291299016E-2</v>
      </c>
      <c r="AV113" s="61" t="e">
        <v>#VALUE!</v>
      </c>
      <c r="AX113" s="60">
        <v>879826</v>
      </c>
      <c r="AY113" s="60">
        <v>704947</v>
      </c>
      <c r="AZ113" s="60">
        <v>735086</v>
      </c>
      <c r="BA113" s="60">
        <v>721340</v>
      </c>
      <c r="BB113" s="60">
        <v>736967</v>
      </c>
      <c r="BC113" s="60">
        <v>783217</v>
      </c>
      <c r="BD113" s="60">
        <v>807908</v>
      </c>
      <c r="BE113" s="60">
        <v>805268</v>
      </c>
      <c r="BF113" s="60">
        <v>829208</v>
      </c>
      <c r="BG113" s="60">
        <v>816347</v>
      </c>
      <c r="BH113" s="60">
        <v>808082</v>
      </c>
      <c r="BI113" s="60">
        <v>815105</v>
      </c>
      <c r="BJ113" s="60">
        <v>811908</v>
      </c>
      <c r="BK113" s="60" t="s">
        <v>434</v>
      </c>
    </row>
    <row r="114" spans="1:63">
      <c r="A114" s="52" t="s">
        <v>573</v>
      </c>
      <c r="B114" s="52">
        <v>4063214</v>
      </c>
      <c r="C114" s="52" t="s">
        <v>432</v>
      </c>
      <c r="D114" s="52" t="s">
        <v>433</v>
      </c>
      <c r="E114" s="52" t="s">
        <v>327</v>
      </c>
      <c r="F114" s="60" t="s">
        <v>434</v>
      </c>
      <c r="G114" s="60">
        <v>2723</v>
      </c>
      <c r="H114" s="60">
        <v>1884</v>
      </c>
      <c r="I114" s="60">
        <v>2189</v>
      </c>
      <c r="J114" s="60">
        <v>1700</v>
      </c>
      <c r="K114" s="60">
        <v>2607</v>
      </c>
      <c r="L114" s="60">
        <v>1259</v>
      </c>
      <c r="M114" s="60">
        <v>40296</v>
      </c>
      <c r="N114" s="60">
        <v>39511</v>
      </c>
      <c r="O114" s="60">
        <v>38348</v>
      </c>
      <c r="P114" s="60" t="s">
        <v>434</v>
      </c>
      <c r="Q114" s="60" t="s">
        <v>434</v>
      </c>
      <c r="R114" s="60" t="s">
        <v>434</v>
      </c>
      <c r="S114" s="60" t="s">
        <v>434</v>
      </c>
      <c r="T114" s="60" t="s">
        <v>434</v>
      </c>
      <c r="U114" s="60">
        <v>38287</v>
      </c>
      <c r="V114" s="60">
        <v>40225</v>
      </c>
      <c r="W114" s="60">
        <v>37807</v>
      </c>
      <c r="X114" s="60">
        <v>40428</v>
      </c>
      <c r="Y114" s="60">
        <v>40043</v>
      </c>
      <c r="Z114" s="60">
        <v>39721</v>
      </c>
      <c r="AA114" s="60">
        <v>38523</v>
      </c>
      <c r="AB114" s="60">
        <v>37733</v>
      </c>
      <c r="AC114" s="60" t="s">
        <v>434</v>
      </c>
      <c r="AD114" s="60" t="s">
        <v>434</v>
      </c>
      <c r="AE114" s="60" t="s">
        <v>434</v>
      </c>
      <c r="AF114" s="60" t="s">
        <v>434</v>
      </c>
      <c r="AG114" s="60" t="s">
        <v>434</v>
      </c>
      <c r="AH114" s="60" t="s">
        <v>436</v>
      </c>
      <c r="AI114" s="61" t="e">
        <v>#VALUE!</v>
      </c>
      <c r="AJ114" s="61" t="e">
        <v>#VALUE!</v>
      </c>
      <c r="AK114" s="61" t="e">
        <v>#VALUE!</v>
      </c>
      <c r="AL114" s="61" t="e">
        <v>#VALUE!</v>
      </c>
      <c r="AM114" s="61" t="e">
        <v>#VALUE!</v>
      </c>
      <c r="AN114" s="61">
        <v>1.047120557602099</v>
      </c>
      <c r="AO114" s="61">
        <v>1.0460244529242271</v>
      </c>
      <c r="AP114" s="61">
        <v>3.1696080159109789E-2</v>
      </c>
      <c r="AQ114" s="61">
        <v>6.5105012111979624E-2</v>
      </c>
      <c r="AR114" s="61">
        <v>4.2050064311863068E-2</v>
      </c>
      <c r="AS114" s="61">
        <v>5.789933081175444E-2</v>
      </c>
      <c r="AT114" s="61">
        <v>4.6836544437538846E-2</v>
      </c>
      <c r="AU114" s="61">
        <v>7.1120745945098859E-2</v>
      </c>
      <c r="AV114" s="61" t="e">
        <v>#VALUE!</v>
      </c>
      <c r="AX114" s="60" t="s">
        <v>434</v>
      </c>
      <c r="AY114" s="60" t="s">
        <v>434</v>
      </c>
      <c r="AZ114" s="60" t="s">
        <v>434</v>
      </c>
      <c r="BA114" s="60" t="s">
        <v>434</v>
      </c>
      <c r="BB114" s="60" t="s">
        <v>434</v>
      </c>
      <c r="BC114" s="60">
        <v>37733</v>
      </c>
      <c r="BD114" s="60">
        <v>38523</v>
      </c>
      <c r="BE114" s="60">
        <v>39721</v>
      </c>
      <c r="BF114" s="60">
        <v>40043</v>
      </c>
      <c r="BG114" s="60">
        <v>40428</v>
      </c>
      <c r="BH114" s="60">
        <v>37807</v>
      </c>
      <c r="BI114" s="60">
        <v>40225</v>
      </c>
      <c r="BJ114" s="60">
        <v>38287</v>
      </c>
      <c r="BK114" s="60" t="s">
        <v>434</v>
      </c>
    </row>
    <row r="115" spans="1:63">
      <c r="A115" s="52" t="s">
        <v>575</v>
      </c>
      <c r="B115" s="52">
        <v>4063261</v>
      </c>
      <c r="C115" s="52" t="s">
        <v>432</v>
      </c>
      <c r="D115" s="52" t="s">
        <v>433</v>
      </c>
      <c r="E115" s="52" t="s">
        <v>327</v>
      </c>
      <c r="F115" s="60" t="s">
        <v>434</v>
      </c>
      <c r="G115" s="60" t="s">
        <v>434</v>
      </c>
      <c r="H115" s="60">
        <v>914</v>
      </c>
      <c r="I115" s="60">
        <v>1048</v>
      </c>
      <c r="J115" s="60">
        <v>428</v>
      </c>
      <c r="K115" s="60">
        <v>1310</v>
      </c>
      <c r="L115" s="60">
        <v>354</v>
      </c>
      <c r="M115" s="60">
        <v>30708</v>
      </c>
      <c r="N115" s="60">
        <v>29385</v>
      </c>
      <c r="O115" s="60">
        <v>26453</v>
      </c>
      <c r="P115" s="60" t="s">
        <v>434</v>
      </c>
      <c r="Q115" s="60" t="s">
        <v>434</v>
      </c>
      <c r="R115" s="60" t="s">
        <v>434</v>
      </c>
      <c r="S115" s="60" t="s">
        <v>434</v>
      </c>
      <c r="T115" s="60" t="s">
        <v>434</v>
      </c>
      <c r="U115" s="60">
        <v>29499</v>
      </c>
      <c r="V115" s="60">
        <v>29596</v>
      </c>
      <c r="W115" s="60">
        <v>29853</v>
      </c>
      <c r="X115" s="60">
        <v>28087</v>
      </c>
      <c r="Y115" s="60">
        <v>29745</v>
      </c>
      <c r="Z115" s="60">
        <v>30010</v>
      </c>
      <c r="AA115" s="60">
        <v>29751</v>
      </c>
      <c r="AB115" s="60">
        <v>27930</v>
      </c>
      <c r="AC115" s="60" t="s">
        <v>434</v>
      </c>
      <c r="AD115" s="60" t="s">
        <v>434</v>
      </c>
      <c r="AE115" s="60" t="s">
        <v>434</v>
      </c>
      <c r="AF115" s="60" t="s">
        <v>434</v>
      </c>
      <c r="AG115" s="60" t="s">
        <v>434</v>
      </c>
      <c r="AH115" s="60" t="s">
        <v>436</v>
      </c>
      <c r="AI115" s="61" t="e">
        <v>#VALUE!</v>
      </c>
      <c r="AJ115" s="61" t="e">
        <v>#VALUE!</v>
      </c>
      <c r="AK115" s="61" t="e">
        <v>#VALUE!</v>
      </c>
      <c r="AL115" s="61" t="e">
        <v>#VALUE!</v>
      </c>
      <c r="AM115" s="61" t="e">
        <v>#VALUE!</v>
      </c>
      <c r="AN115" s="61">
        <v>1.0520945220193341</v>
      </c>
      <c r="AO115" s="61">
        <v>1.0321669859836644</v>
      </c>
      <c r="AP115" s="61">
        <v>1.1796067977340886E-2</v>
      </c>
      <c r="AQ115" s="61">
        <v>4.4041015296688517E-2</v>
      </c>
      <c r="AR115" s="61">
        <v>1.5238366504076619E-2</v>
      </c>
      <c r="AS115" s="61">
        <v>3.510534954610927E-2</v>
      </c>
      <c r="AT115" s="61">
        <v>3.088255169617516E-2</v>
      </c>
      <c r="AU115" s="61" t="e">
        <v>#VALUE!</v>
      </c>
      <c r="AV115" s="61" t="e">
        <v>#VALUE!</v>
      </c>
      <c r="AX115" s="60" t="s">
        <v>434</v>
      </c>
      <c r="AY115" s="60" t="s">
        <v>434</v>
      </c>
      <c r="AZ115" s="60" t="s">
        <v>434</v>
      </c>
      <c r="BA115" s="60" t="s">
        <v>434</v>
      </c>
      <c r="BB115" s="60" t="s">
        <v>434</v>
      </c>
      <c r="BC115" s="60">
        <v>27930</v>
      </c>
      <c r="BD115" s="60">
        <v>29751</v>
      </c>
      <c r="BE115" s="60">
        <v>30010</v>
      </c>
      <c r="BF115" s="60">
        <v>29745</v>
      </c>
      <c r="BG115" s="60">
        <v>28087</v>
      </c>
      <c r="BH115" s="60">
        <v>29853</v>
      </c>
      <c r="BI115" s="60">
        <v>29596</v>
      </c>
      <c r="BJ115" s="60">
        <v>29499</v>
      </c>
      <c r="BK115" s="60" t="s">
        <v>434</v>
      </c>
    </row>
    <row r="116" spans="1:63">
      <c r="A116" s="52" t="s">
        <v>577</v>
      </c>
      <c r="B116" s="52">
        <v>4063307</v>
      </c>
      <c r="C116" s="52" t="s">
        <v>432</v>
      </c>
      <c r="D116" s="52" t="s">
        <v>433</v>
      </c>
      <c r="E116" s="52" t="s">
        <v>327</v>
      </c>
      <c r="F116" s="60" t="s">
        <v>434</v>
      </c>
      <c r="G116" s="60">
        <v>239251</v>
      </c>
      <c r="H116" s="60">
        <v>211379</v>
      </c>
      <c r="I116" s="60">
        <v>141398</v>
      </c>
      <c r="J116" s="60">
        <v>167598</v>
      </c>
      <c r="K116" s="60">
        <v>194820</v>
      </c>
      <c r="L116" s="60">
        <v>194417</v>
      </c>
      <c r="M116" s="60">
        <v>6909007</v>
      </c>
      <c r="N116" s="60">
        <v>5836598</v>
      </c>
      <c r="O116" s="60">
        <v>6168528</v>
      </c>
      <c r="P116" s="60" t="s">
        <v>434</v>
      </c>
      <c r="Q116" s="60">
        <v>6450091</v>
      </c>
      <c r="R116" s="60">
        <v>5512701</v>
      </c>
      <c r="S116" s="60">
        <v>6260217</v>
      </c>
      <c r="T116" s="60" t="s">
        <v>434</v>
      </c>
      <c r="U116" s="60">
        <v>4742065</v>
      </c>
      <c r="V116" s="60">
        <v>4829955</v>
      </c>
      <c r="W116" s="60">
        <v>4713766</v>
      </c>
      <c r="X116" s="60">
        <v>4812736</v>
      </c>
      <c r="Y116" s="60">
        <v>4840457</v>
      </c>
      <c r="Z116" s="60">
        <v>5209141</v>
      </c>
      <c r="AA116" s="60">
        <v>4731907</v>
      </c>
      <c r="AB116" s="60">
        <v>4622653</v>
      </c>
      <c r="AC116" s="60">
        <v>4638234</v>
      </c>
      <c r="AD116" s="60">
        <v>4070726</v>
      </c>
      <c r="AE116" s="60">
        <v>4535202</v>
      </c>
      <c r="AF116" s="60">
        <v>4620280</v>
      </c>
      <c r="AG116" s="60">
        <v>5492020</v>
      </c>
      <c r="AH116" s="60" t="s">
        <v>436</v>
      </c>
      <c r="AI116" s="61">
        <v>1.1398751279128627</v>
      </c>
      <c r="AJ116" s="61">
        <v>1.1931530123715446</v>
      </c>
      <c r="AK116" s="61">
        <v>1.4222279404533691</v>
      </c>
      <c r="AL116" s="61" t="e">
        <v>#VALUE!</v>
      </c>
      <c r="AM116" s="61">
        <v>1.3299303139945073</v>
      </c>
      <c r="AN116" s="61">
        <v>1.2626078574359789</v>
      </c>
      <c r="AO116" s="61">
        <v>1.4600893466418507</v>
      </c>
      <c r="AP116" s="61">
        <v>3.7322276359960306E-2</v>
      </c>
      <c r="AQ116" s="61">
        <v>4.0248265814570812E-2</v>
      </c>
      <c r="AR116" s="61">
        <v>3.4823850716099947E-2</v>
      </c>
      <c r="AS116" s="61">
        <v>2.9996822073900146E-2</v>
      </c>
      <c r="AT116" s="61">
        <v>4.3764175856710878E-2</v>
      </c>
      <c r="AU116" s="61">
        <v>5.0452914500328447E-2</v>
      </c>
      <c r="AV116" s="61" t="e">
        <v>#VALUE!</v>
      </c>
      <c r="AX116" s="60">
        <v>5492020</v>
      </c>
      <c r="AY116" s="60">
        <v>4620280</v>
      </c>
      <c r="AZ116" s="60">
        <v>4535202</v>
      </c>
      <c r="BA116" s="60">
        <v>4070726</v>
      </c>
      <c r="BB116" s="60">
        <v>4638234</v>
      </c>
      <c r="BC116" s="60">
        <v>4622653</v>
      </c>
      <c r="BD116" s="60">
        <v>4731907</v>
      </c>
      <c r="BE116" s="60">
        <v>5209141</v>
      </c>
      <c r="BF116" s="60">
        <v>4840457</v>
      </c>
      <c r="BG116" s="60">
        <v>4812736</v>
      </c>
      <c r="BH116" s="60">
        <v>4713766</v>
      </c>
      <c r="BI116" s="60">
        <v>4829955</v>
      </c>
      <c r="BJ116" s="60">
        <v>4742065</v>
      </c>
      <c r="BK116" s="60" t="s">
        <v>434</v>
      </c>
    </row>
    <row r="117" spans="1:63">
      <c r="A117" s="52" t="s">
        <v>578</v>
      </c>
      <c r="B117" s="52">
        <v>4063321</v>
      </c>
      <c r="C117" s="52" t="s">
        <v>432</v>
      </c>
      <c r="D117" s="52" t="s">
        <v>433</v>
      </c>
      <c r="E117" s="52" t="s">
        <v>327</v>
      </c>
      <c r="F117" s="60" t="s">
        <v>434</v>
      </c>
      <c r="G117" s="60">
        <v>3650</v>
      </c>
      <c r="H117" s="60">
        <v>3336</v>
      </c>
      <c r="I117" s="60">
        <v>4563</v>
      </c>
      <c r="J117" s="60">
        <v>2172</v>
      </c>
      <c r="K117" s="60">
        <v>4422</v>
      </c>
      <c r="L117" s="60">
        <v>5795</v>
      </c>
      <c r="M117" s="60">
        <v>68917</v>
      </c>
      <c r="N117" s="60">
        <v>67746</v>
      </c>
      <c r="O117" s="60">
        <v>65443</v>
      </c>
      <c r="P117" s="60">
        <v>64229</v>
      </c>
      <c r="Q117" s="60">
        <v>63454</v>
      </c>
      <c r="R117" s="60">
        <v>62279</v>
      </c>
      <c r="S117" s="60">
        <v>64936</v>
      </c>
      <c r="T117" s="60" t="s">
        <v>434</v>
      </c>
      <c r="U117" s="60">
        <v>91728</v>
      </c>
      <c r="V117" s="60">
        <v>93162</v>
      </c>
      <c r="W117" s="60">
        <v>88429</v>
      </c>
      <c r="X117" s="60">
        <v>88973</v>
      </c>
      <c r="Y117" s="60">
        <v>76324</v>
      </c>
      <c r="Z117" s="60">
        <v>67038</v>
      </c>
      <c r="AA117" s="60">
        <v>64040</v>
      </c>
      <c r="AB117" s="60">
        <v>62780</v>
      </c>
      <c r="AC117" s="60">
        <v>61261</v>
      </c>
      <c r="AD117" s="60">
        <v>58909</v>
      </c>
      <c r="AE117" s="60">
        <v>59571</v>
      </c>
      <c r="AF117" s="60">
        <v>58494</v>
      </c>
      <c r="AG117" s="60">
        <v>60704</v>
      </c>
      <c r="AH117" s="60" t="s">
        <v>436</v>
      </c>
      <c r="AI117" s="61">
        <v>1.069715340010543</v>
      </c>
      <c r="AJ117" s="61">
        <v>1.0647074913666359</v>
      </c>
      <c r="AK117" s="61">
        <v>1.0651827231370969</v>
      </c>
      <c r="AL117" s="61">
        <v>1.090308781340712</v>
      </c>
      <c r="AM117" s="61">
        <v>1.0682652911313886</v>
      </c>
      <c r="AN117" s="61">
        <v>1.0791016247212488</v>
      </c>
      <c r="AO117" s="61">
        <v>1.076155527795128</v>
      </c>
      <c r="AP117" s="61">
        <v>8.6443509651242575E-2</v>
      </c>
      <c r="AQ117" s="61">
        <v>5.7937215030658767E-2</v>
      </c>
      <c r="AR117" s="61">
        <v>2.441190023939847E-2</v>
      </c>
      <c r="AS117" s="61">
        <v>5.1600719221070013E-2</v>
      </c>
      <c r="AT117" s="61">
        <v>3.580859148579893E-2</v>
      </c>
      <c r="AU117" s="61">
        <v>3.9791557648700508E-2</v>
      </c>
      <c r="AV117" s="61" t="e">
        <v>#VALUE!</v>
      </c>
      <c r="AX117" s="60">
        <v>60704</v>
      </c>
      <c r="AY117" s="60">
        <v>58494</v>
      </c>
      <c r="AZ117" s="60">
        <v>59571</v>
      </c>
      <c r="BA117" s="60">
        <v>58909</v>
      </c>
      <c r="BB117" s="60">
        <v>61261</v>
      </c>
      <c r="BC117" s="60">
        <v>62780</v>
      </c>
      <c r="BD117" s="60">
        <v>64040</v>
      </c>
      <c r="BE117" s="60">
        <v>67038</v>
      </c>
      <c r="BF117" s="60">
        <v>76324</v>
      </c>
      <c r="BG117" s="60">
        <v>88973</v>
      </c>
      <c r="BH117" s="60">
        <v>88429</v>
      </c>
      <c r="BI117" s="60">
        <v>93162</v>
      </c>
      <c r="BJ117" s="60">
        <v>91728</v>
      </c>
      <c r="BK117" s="60" t="s">
        <v>434</v>
      </c>
    </row>
    <row r="118" spans="1:63">
      <c r="A118" s="52" t="s">
        <v>322</v>
      </c>
      <c r="B118" s="52">
        <v>4063415</v>
      </c>
      <c r="C118" s="52" t="s">
        <v>432</v>
      </c>
      <c r="D118" s="52" t="s">
        <v>433</v>
      </c>
      <c r="E118" s="52" t="s">
        <v>292</v>
      </c>
      <c r="F118" s="60" t="s">
        <v>434</v>
      </c>
      <c r="G118" s="60">
        <v>23561</v>
      </c>
      <c r="H118" s="60">
        <v>14205</v>
      </c>
      <c r="I118" s="60">
        <v>14299</v>
      </c>
      <c r="J118" s="60">
        <v>13893</v>
      </c>
      <c r="K118" s="60">
        <v>25278</v>
      </c>
      <c r="L118" s="60">
        <v>17932</v>
      </c>
      <c r="M118" s="60">
        <v>435999</v>
      </c>
      <c r="N118" s="60">
        <v>420997</v>
      </c>
      <c r="O118" s="60">
        <v>406518</v>
      </c>
      <c r="P118" s="60">
        <v>404928</v>
      </c>
      <c r="Q118" s="60">
        <v>407607</v>
      </c>
      <c r="R118" s="60">
        <v>419338</v>
      </c>
      <c r="S118" s="60">
        <v>433143</v>
      </c>
      <c r="T118" s="60" t="s">
        <v>434</v>
      </c>
      <c r="U118" s="60">
        <v>460767</v>
      </c>
      <c r="V118" s="60">
        <v>475451</v>
      </c>
      <c r="W118" s="60">
        <v>457084</v>
      </c>
      <c r="X118" s="60">
        <v>449978</v>
      </c>
      <c r="Y118" s="60">
        <v>440203</v>
      </c>
      <c r="Z118" s="60">
        <v>428316</v>
      </c>
      <c r="AA118" s="60">
        <v>416658</v>
      </c>
      <c r="AB118" s="60">
        <v>402184</v>
      </c>
      <c r="AC118" s="60">
        <v>386834</v>
      </c>
      <c r="AD118" s="60">
        <v>382740</v>
      </c>
      <c r="AE118" s="60">
        <v>387062</v>
      </c>
      <c r="AF118" s="60">
        <v>392424</v>
      </c>
      <c r="AG118" s="60">
        <v>403464</v>
      </c>
      <c r="AH118" s="60" t="s">
        <v>436</v>
      </c>
      <c r="AI118" s="61">
        <v>1.073560466361311</v>
      </c>
      <c r="AJ118" s="61">
        <v>1.0685839805924204</v>
      </c>
      <c r="AK118" s="61">
        <v>1.0530793516284214</v>
      </c>
      <c r="AL118" s="61">
        <v>1.0579714688822699</v>
      </c>
      <c r="AM118" s="61">
        <v>1.0508848756831095</v>
      </c>
      <c r="AN118" s="61">
        <v>1.0467770970501065</v>
      </c>
      <c r="AO118" s="61">
        <v>1.0464193655228029</v>
      </c>
      <c r="AP118" s="61">
        <v>4.1866285639574521E-2</v>
      </c>
      <c r="AQ118" s="61">
        <v>5.7423506882052146E-2</v>
      </c>
      <c r="AR118" s="61">
        <v>3.0874842770090984E-2</v>
      </c>
      <c r="AS118" s="61">
        <v>3.1283090197862976E-2</v>
      </c>
      <c r="AT118" s="61">
        <v>2.9876895831536795E-2</v>
      </c>
      <c r="AU118" s="61">
        <v>5.1134304323009243E-2</v>
      </c>
      <c r="AV118" s="61" t="e">
        <v>#VALUE!</v>
      </c>
      <c r="AX118" s="60">
        <v>403464</v>
      </c>
      <c r="AY118" s="60">
        <v>392424</v>
      </c>
      <c r="AZ118" s="60">
        <v>387062</v>
      </c>
      <c r="BA118" s="60">
        <v>382740</v>
      </c>
      <c r="BB118" s="60">
        <v>386834</v>
      </c>
      <c r="BC118" s="60">
        <v>402184</v>
      </c>
      <c r="BD118" s="60">
        <v>416658</v>
      </c>
      <c r="BE118" s="60">
        <v>428316</v>
      </c>
      <c r="BF118" s="60">
        <v>440203</v>
      </c>
      <c r="BG118" s="60">
        <v>449978</v>
      </c>
      <c r="BH118" s="60">
        <v>457084</v>
      </c>
      <c r="BI118" s="60">
        <v>475451</v>
      </c>
      <c r="BJ118" s="60">
        <v>460767</v>
      </c>
      <c r="BK118" s="60" t="s">
        <v>434</v>
      </c>
    </row>
    <row r="119" spans="1:63">
      <c r="A119" s="52" t="s">
        <v>582</v>
      </c>
      <c r="B119" s="52">
        <v>4063567</v>
      </c>
      <c r="C119" s="52" t="s">
        <v>432</v>
      </c>
      <c r="D119" s="52" t="s">
        <v>433</v>
      </c>
      <c r="E119" s="52" t="s">
        <v>292</v>
      </c>
      <c r="F119" s="60" t="s">
        <v>434</v>
      </c>
      <c r="G119" s="60">
        <v>47529</v>
      </c>
      <c r="H119" s="60">
        <v>46430</v>
      </c>
      <c r="I119" s="60">
        <v>42852</v>
      </c>
      <c r="J119" s="60">
        <v>30372</v>
      </c>
      <c r="K119" s="60">
        <v>49583</v>
      </c>
      <c r="L119" s="60">
        <v>42412</v>
      </c>
      <c r="M119" s="60">
        <v>846624</v>
      </c>
      <c r="N119" s="60">
        <v>878574</v>
      </c>
      <c r="O119" s="60">
        <v>848221</v>
      </c>
      <c r="P119" s="60">
        <v>852721</v>
      </c>
      <c r="Q119" s="60">
        <v>855067</v>
      </c>
      <c r="R119" s="60">
        <v>801464</v>
      </c>
      <c r="S119" s="60">
        <v>834792</v>
      </c>
      <c r="T119" s="60" t="s">
        <v>434</v>
      </c>
      <c r="U119" s="60">
        <v>973381</v>
      </c>
      <c r="V119" s="60">
        <v>922432</v>
      </c>
      <c r="W119" s="60">
        <v>883081</v>
      </c>
      <c r="X119" s="60">
        <v>926838</v>
      </c>
      <c r="Y119" s="60">
        <v>911485</v>
      </c>
      <c r="Z119" s="60">
        <v>874855</v>
      </c>
      <c r="AA119" s="60">
        <v>807173</v>
      </c>
      <c r="AB119" s="60">
        <v>836073</v>
      </c>
      <c r="AC119" s="60">
        <v>812599</v>
      </c>
      <c r="AD119" s="60">
        <v>812149</v>
      </c>
      <c r="AE119" s="60">
        <v>808281</v>
      </c>
      <c r="AF119" s="60">
        <v>768225</v>
      </c>
      <c r="AG119" s="60">
        <v>796081</v>
      </c>
      <c r="AH119" s="60" t="s">
        <v>436</v>
      </c>
      <c r="AI119" s="61">
        <v>1.0486269613267996</v>
      </c>
      <c r="AJ119" s="61">
        <v>1.0432672719580851</v>
      </c>
      <c r="AK119" s="61">
        <v>1.0578833351272638</v>
      </c>
      <c r="AL119" s="61">
        <v>1.0499563503741309</v>
      </c>
      <c r="AM119" s="61">
        <v>1.0438371201539751</v>
      </c>
      <c r="AN119" s="61">
        <v>1.0508340778855434</v>
      </c>
      <c r="AO119" s="61">
        <v>1.048875519869966</v>
      </c>
      <c r="AP119" s="61">
        <v>4.8478890787616233E-2</v>
      </c>
      <c r="AQ119" s="61">
        <v>5.4398042754406274E-2</v>
      </c>
      <c r="AR119" s="61">
        <v>3.2769480750681347E-2</v>
      </c>
      <c r="AS119" s="61">
        <v>4.8525559942972391E-2</v>
      </c>
      <c r="AT119" s="61">
        <v>5.0334333587733295E-2</v>
      </c>
      <c r="AU119" s="61">
        <v>4.882877311145379E-2</v>
      </c>
      <c r="AV119" s="61" t="e">
        <v>#VALUE!</v>
      </c>
      <c r="AX119" s="60">
        <v>796081</v>
      </c>
      <c r="AY119" s="60">
        <v>768225</v>
      </c>
      <c r="AZ119" s="60">
        <v>808281</v>
      </c>
      <c r="BA119" s="60">
        <v>812149</v>
      </c>
      <c r="BB119" s="60">
        <v>812599</v>
      </c>
      <c r="BC119" s="60">
        <v>836073</v>
      </c>
      <c r="BD119" s="60">
        <v>807173</v>
      </c>
      <c r="BE119" s="60">
        <v>874855</v>
      </c>
      <c r="BF119" s="60">
        <v>911485</v>
      </c>
      <c r="BG119" s="60">
        <v>926838</v>
      </c>
      <c r="BH119" s="60">
        <v>883081</v>
      </c>
      <c r="BI119" s="60">
        <v>922432</v>
      </c>
      <c r="BJ119" s="60">
        <v>973381</v>
      </c>
      <c r="BK119" s="60" t="s">
        <v>434</v>
      </c>
    </row>
    <row r="120" spans="1:63">
      <c r="A120" s="52" t="s">
        <v>583</v>
      </c>
      <c r="B120" s="52">
        <v>4082751</v>
      </c>
      <c r="C120" s="52" t="s">
        <v>432</v>
      </c>
      <c r="D120" s="52" t="s">
        <v>433</v>
      </c>
      <c r="E120" s="52" t="s">
        <v>246</v>
      </c>
      <c r="F120" s="60" t="s">
        <v>434</v>
      </c>
      <c r="G120" s="60">
        <v>14352</v>
      </c>
      <c r="H120" s="60">
        <v>12173</v>
      </c>
      <c r="I120" s="60">
        <v>15452</v>
      </c>
      <c r="J120" s="60">
        <v>14103</v>
      </c>
      <c r="K120" s="60">
        <v>12803</v>
      </c>
      <c r="L120" s="60">
        <v>10565</v>
      </c>
      <c r="M120" s="60">
        <v>195021</v>
      </c>
      <c r="N120" s="60">
        <v>178891</v>
      </c>
      <c r="O120" s="60">
        <v>193465</v>
      </c>
      <c r="P120" s="60" t="s">
        <v>434</v>
      </c>
      <c r="Q120" s="60" t="s">
        <v>434</v>
      </c>
      <c r="R120" s="60" t="s">
        <v>434</v>
      </c>
      <c r="S120" s="60" t="s">
        <v>434</v>
      </c>
      <c r="T120" s="60" t="s">
        <v>434</v>
      </c>
      <c r="U120" s="60">
        <v>258700</v>
      </c>
      <c r="V120" s="60">
        <v>252622</v>
      </c>
      <c r="W120" s="60">
        <v>243588</v>
      </c>
      <c r="X120" s="60">
        <v>212431</v>
      </c>
      <c r="Y120" s="60">
        <v>222652</v>
      </c>
      <c r="Z120" s="60">
        <v>186209</v>
      </c>
      <c r="AA120" s="60">
        <v>181174</v>
      </c>
      <c r="AB120" s="60">
        <v>169965</v>
      </c>
      <c r="AC120" s="60" t="s">
        <v>434</v>
      </c>
      <c r="AD120" s="60" t="s">
        <v>434</v>
      </c>
      <c r="AE120" s="60" t="s">
        <v>434</v>
      </c>
      <c r="AF120" s="60" t="s">
        <v>434</v>
      </c>
      <c r="AG120" s="60" t="s">
        <v>434</v>
      </c>
      <c r="AH120" s="60" t="s">
        <v>436</v>
      </c>
      <c r="AI120" s="61" t="e">
        <v>#VALUE!</v>
      </c>
      <c r="AJ120" s="61" t="e">
        <v>#VALUE!</v>
      </c>
      <c r="AK120" s="61" t="e">
        <v>#VALUE!</v>
      </c>
      <c r="AL120" s="61" t="e">
        <v>#VALUE!</v>
      </c>
      <c r="AM120" s="61" t="e">
        <v>#VALUE!</v>
      </c>
      <c r="AN120" s="61">
        <v>1.0525166946135969</v>
      </c>
      <c r="AO120" s="61">
        <v>1.0764292889708236</v>
      </c>
      <c r="AP120" s="61">
        <v>5.6737322041362129E-2</v>
      </c>
      <c r="AQ120" s="61">
        <v>5.7502290570037549E-2</v>
      </c>
      <c r="AR120" s="61">
        <v>6.63886155975352E-2</v>
      </c>
      <c r="AS120" s="61">
        <v>6.3434980376701644E-2</v>
      </c>
      <c r="AT120" s="61">
        <v>4.8186618742627321E-2</v>
      </c>
      <c r="AU120" s="61">
        <v>5.547738693467337E-2</v>
      </c>
      <c r="AV120" s="61" t="e">
        <v>#VALUE!</v>
      </c>
      <c r="AX120" s="60" t="s">
        <v>434</v>
      </c>
      <c r="AY120" s="60" t="s">
        <v>434</v>
      </c>
      <c r="AZ120" s="60" t="s">
        <v>434</v>
      </c>
      <c r="BA120" s="60" t="s">
        <v>434</v>
      </c>
      <c r="BB120" s="60" t="s">
        <v>434</v>
      </c>
      <c r="BC120" s="60">
        <v>169965</v>
      </c>
      <c r="BD120" s="60">
        <v>181174</v>
      </c>
      <c r="BE120" s="60">
        <v>186209</v>
      </c>
      <c r="BF120" s="60">
        <v>222652</v>
      </c>
      <c r="BG120" s="60">
        <v>212431</v>
      </c>
      <c r="BH120" s="60">
        <v>243588</v>
      </c>
      <c r="BI120" s="60">
        <v>252622</v>
      </c>
      <c r="BJ120" s="60">
        <v>258700</v>
      </c>
      <c r="BK120" s="60" t="s">
        <v>434</v>
      </c>
    </row>
    <row r="121" spans="1:63">
      <c r="A121" s="52" t="s">
        <v>584</v>
      </c>
      <c r="B121" s="52">
        <v>4082571</v>
      </c>
      <c r="C121" s="52" t="s">
        <v>432</v>
      </c>
      <c r="D121" s="52" t="s">
        <v>433</v>
      </c>
      <c r="E121" s="52" t="s">
        <v>276</v>
      </c>
      <c r="F121" s="60" t="s">
        <v>434</v>
      </c>
      <c r="G121" s="60">
        <v>36849</v>
      </c>
      <c r="H121" s="60">
        <v>21276</v>
      </c>
      <c r="I121" s="60">
        <v>27765</v>
      </c>
      <c r="J121" s="60">
        <v>29799</v>
      </c>
      <c r="K121" s="60">
        <v>29872</v>
      </c>
      <c r="L121" s="60">
        <v>23893</v>
      </c>
      <c r="M121" s="60">
        <v>406074</v>
      </c>
      <c r="N121" s="60">
        <v>381995</v>
      </c>
      <c r="O121" s="60">
        <v>364541</v>
      </c>
      <c r="P121" s="60">
        <v>372539</v>
      </c>
      <c r="Q121" s="60">
        <v>360668</v>
      </c>
      <c r="R121" s="60">
        <v>345583</v>
      </c>
      <c r="S121" s="60">
        <v>339699</v>
      </c>
      <c r="T121" s="60" t="s">
        <v>434</v>
      </c>
      <c r="U121" s="60">
        <v>353302</v>
      </c>
      <c r="V121" s="60">
        <v>373284</v>
      </c>
      <c r="W121" s="60">
        <v>332052</v>
      </c>
      <c r="X121" s="60">
        <v>358213</v>
      </c>
      <c r="Y121" s="60">
        <v>350168</v>
      </c>
      <c r="Z121" s="60">
        <v>341328</v>
      </c>
      <c r="AA121" s="60">
        <v>331596</v>
      </c>
      <c r="AB121" s="60">
        <v>322063</v>
      </c>
      <c r="AC121" s="60">
        <v>311904</v>
      </c>
      <c r="AD121" s="60">
        <v>303251</v>
      </c>
      <c r="AE121" s="60">
        <v>306112</v>
      </c>
      <c r="AF121" s="60">
        <v>327294</v>
      </c>
      <c r="AG121" s="60">
        <v>319372</v>
      </c>
      <c r="AH121" s="60" t="s">
        <v>436</v>
      </c>
      <c r="AI121" s="61">
        <v>1.0636467818093007</v>
      </c>
      <c r="AJ121" s="61">
        <v>1.0558794233930351</v>
      </c>
      <c r="AK121" s="61">
        <v>1.1782223499895463</v>
      </c>
      <c r="AL121" s="61">
        <v>1.228483995106364</v>
      </c>
      <c r="AM121" s="61">
        <v>1.1687602595670463</v>
      </c>
      <c r="AN121" s="61">
        <v>1.1860878151169181</v>
      </c>
      <c r="AO121" s="61">
        <v>1.2246046393804508</v>
      </c>
      <c r="AP121" s="61">
        <v>7.0000117189331079E-2</v>
      </c>
      <c r="AQ121" s="61">
        <v>8.5307623769162233E-2</v>
      </c>
      <c r="AR121" s="61">
        <v>8.3187935669559732E-2</v>
      </c>
      <c r="AS121" s="61">
        <v>8.3616421524339568E-2</v>
      </c>
      <c r="AT121" s="61">
        <v>5.6996817436589832E-2</v>
      </c>
      <c r="AU121" s="61">
        <v>0.10429887178674335</v>
      </c>
      <c r="AV121" s="61" t="e">
        <v>#VALUE!</v>
      </c>
      <c r="AX121" s="60">
        <v>319372</v>
      </c>
      <c r="AY121" s="60">
        <v>327294</v>
      </c>
      <c r="AZ121" s="60">
        <v>306112</v>
      </c>
      <c r="BA121" s="60">
        <v>303251</v>
      </c>
      <c r="BB121" s="60">
        <v>311904</v>
      </c>
      <c r="BC121" s="60">
        <v>322063</v>
      </c>
      <c r="BD121" s="60">
        <v>331596</v>
      </c>
      <c r="BE121" s="60">
        <v>341328</v>
      </c>
      <c r="BF121" s="60">
        <v>350168</v>
      </c>
      <c r="BG121" s="60">
        <v>358213</v>
      </c>
      <c r="BH121" s="60">
        <v>332052</v>
      </c>
      <c r="BI121" s="60">
        <v>373284</v>
      </c>
      <c r="BJ121" s="60">
        <v>353302</v>
      </c>
      <c r="BK121" s="60" t="s">
        <v>434</v>
      </c>
    </row>
    <row r="122" spans="1:63">
      <c r="A122" s="52" t="s">
        <v>379</v>
      </c>
      <c r="B122" s="52">
        <v>4063720</v>
      </c>
      <c r="C122" s="52" t="s">
        <v>432</v>
      </c>
      <c r="D122" s="52" t="s">
        <v>433</v>
      </c>
      <c r="E122" s="52" t="s">
        <v>327</v>
      </c>
      <c r="F122" s="60" t="s">
        <v>434</v>
      </c>
      <c r="G122" s="60">
        <v>9750</v>
      </c>
      <c r="H122" s="60">
        <v>8670</v>
      </c>
      <c r="I122" s="60">
        <v>9192</v>
      </c>
      <c r="J122" s="60">
        <v>6305</v>
      </c>
      <c r="K122" s="60">
        <v>10721</v>
      </c>
      <c r="L122" s="60">
        <v>8416</v>
      </c>
      <c r="M122" s="60">
        <v>222624</v>
      </c>
      <c r="N122" s="60">
        <v>212600</v>
      </c>
      <c r="O122" s="60">
        <v>208310</v>
      </c>
      <c r="P122" s="60">
        <v>206924</v>
      </c>
      <c r="Q122" s="60">
        <v>200611</v>
      </c>
      <c r="R122" s="60">
        <v>198621</v>
      </c>
      <c r="S122" s="60">
        <v>206999</v>
      </c>
      <c r="T122" s="60" t="s">
        <v>434</v>
      </c>
      <c r="U122" s="60">
        <v>220262</v>
      </c>
      <c r="V122" s="60">
        <v>223282</v>
      </c>
      <c r="W122" s="60">
        <v>217256</v>
      </c>
      <c r="X122" s="60">
        <v>232821</v>
      </c>
      <c r="Y122" s="60">
        <v>225346</v>
      </c>
      <c r="Z122" s="60">
        <v>219945</v>
      </c>
      <c r="AA122" s="60">
        <v>214708</v>
      </c>
      <c r="AB122" s="60">
        <v>201038</v>
      </c>
      <c r="AC122" s="60">
        <v>202331</v>
      </c>
      <c r="AD122" s="60">
        <v>196676</v>
      </c>
      <c r="AE122" s="60">
        <v>193042</v>
      </c>
      <c r="AF122" s="60">
        <v>189945</v>
      </c>
      <c r="AG122" s="60">
        <v>200379</v>
      </c>
      <c r="AH122" s="60" t="s">
        <v>436</v>
      </c>
      <c r="AI122" s="61">
        <v>1.0330373941381084</v>
      </c>
      <c r="AJ122" s="61">
        <v>1.0456763800047382</v>
      </c>
      <c r="AK122" s="61">
        <v>1.0392090840335264</v>
      </c>
      <c r="AL122" s="61">
        <v>1.0521060017490695</v>
      </c>
      <c r="AM122" s="61">
        <v>1.0295505878980482</v>
      </c>
      <c r="AN122" s="61">
        <v>1.0575115152359256</v>
      </c>
      <c r="AO122" s="61">
        <v>1.0368686774596196</v>
      </c>
      <c r="AP122" s="61">
        <v>3.8264111482416062E-2</v>
      </c>
      <c r="AQ122" s="61">
        <v>4.7575727991621776E-2</v>
      </c>
      <c r="AR122" s="61">
        <v>2.7080890469502322E-2</v>
      </c>
      <c r="AS122" s="61">
        <v>4.2309533453621533E-2</v>
      </c>
      <c r="AT122" s="61">
        <v>3.8829820585627145E-2</v>
      </c>
      <c r="AU122" s="61">
        <v>4.426546567269888E-2</v>
      </c>
      <c r="AV122" s="61" t="e">
        <v>#VALUE!</v>
      </c>
      <c r="AX122" s="60">
        <v>200379</v>
      </c>
      <c r="AY122" s="60">
        <v>189945</v>
      </c>
      <c r="AZ122" s="60">
        <v>193042</v>
      </c>
      <c r="BA122" s="60">
        <v>196676</v>
      </c>
      <c r="BB122" s="60">
        <v>202331</v>
      </c>
      <c r="BC122" s="60">
        <v>201038</v>
      </c>
      <c r="BD122" s="60">
        <v>214708</v>
      </c>
      <c r="BE122" s="60">
        <v>219945</v>
      </c>
      <c r="BF122" s="60">
        <v>225346</v>
      </c>
      <c r="BG122" s="60">
        <v>232821</v>
      </c>
      <c r="BH122" s="60">
        <v>217256</v>
      </c>
      <c r="BI122" s="60">
        <v>223282</v>
      </c>
      <c r="BJ122" s="60">
        <v>220262</v>
      </c>
      <c r="BK122" s="60" t="s">
        <v>434</v>
      </c>
    </row>
    <row r="123" spans="1:63">
      <c r="A123" s="52" t="s">
        <v>586</v>
      </c>
      <c r="B123" s="52">
        <v>4063744</v>
      </c>
      <c r="C123" s="52" t="s">
        <v>432</v>
      </c>
      <c r="D123" s="52" t="s">
        <v>433</v>
      </c>
      <c r="E123" s="52" t="s">
        <v>276</v>
      </c>
      <c r="F123" s="60" t="s">
        <v>434</v>
      </c>
      <c r="G123" s="60">
        <v>15234</v>
      </c>
      <c r="H123" s="60">
        <v>14310</v>
      </c>
      <c r="I123" s="60">
        <v>15182</v>
      </c>
      <c r="J123" s="60">
        <v>15357</v>
      </c>
      <c r="K123" s="60">
        <v>16084</v>
      </c>
      <c r="L123" s="60">
        <v>13937</v>
      </c>
      <c r="M123" s="60">
        <v>150874</v>
      </c>
      <c r="N123" s="60">
        <v>140024</v>
      </c>
      <c r="O123" s="60">
        <v>137438</v>
      </c>
      <c r="P123" s="60">
        <v>139958</v>
      </c>
      <c r="Q123" s="60">
        <v>134697</v>
      </c>
      <c r="R123" s="60">
        <v>135769</v>
      </c>
      <c r="S123" s="60">
        <v>140394</v>
      </c>
      <c r="T123" s="60" t="s">
        <v>434</v>
      </c>
      <c r="U123" s="60">
        <v>160673</v>
      </c>
      <c r="V123" s="60">
        <v>152997</v>
      </c>
      <c r="W123" s="60">
        <v>141164</v>
      </c>
      <c r="X123" s="60">
        <v>149400</v>
      </c>
      <c r="Y123" s="60">
        <v>151003</v>
      </c>
      <c r="Z123" s="60">
        <v>143371</v>
      </c>
      <c r="AA123" s="60">
        <v>137255</v>
      </c>
      <c r="AB123" s="60">
        <v>126569</v>
      </c>
      <c r="AC123" s="60">
        <v>124595</v>
      </c>
      <c r="AD123" s="60">
        <v>127609</v>
      </c>
      <c r="AE123" s="60">
        <v>122649</v>
      </c>
      <c r="AF123" s="60">
        <v>122927</v>
      </c>
      <c r="AG123" s="60">
        <v>125809</v>
      </c>
      <c r="AH123" s="60" t="s">
        <v>436</v>
      </c>
      <c r="AI123" s="61">
        <v>1.1159297029624271</v>
      </c>
      <c r="AJ123" s="61">
        <v>1.104468505698504</v>
      </c>
      <c r="AK123" s="61">
        <v>1.0982315387814006</v>
      </c>
      <c r="AL123" s="61">
        <v>1.0967721712418403</v>
      </c>
      <c r="AM123" s="61">
        <v>1.1030779726313256</v>
      </c>
      <c r="AN123" s="61">
        <v>1.1063056514628384</v>
      </c>
      <c r="AO123" s="61">
        <v>1.0992240719828057</v>
      </c>
      <c r="AP123" s="61">
        <v>9.7209338011173804E-2</v>
      </c>
      <c r="AQ123" s="61">
        <v>0.10651444011046138</v>
      </c>
      <c r="AR123" s="61">
        <v>0.10279116465863454</v>
      </c>
      <c r="AS123" s="61">
        <v>0.10754866679890057</v>
      </c>
      <c r="AT123" s="61">
        <v>9.3531245710700206E-2</v>
      </c>
      <c r="AU123" s="61">
        <v>9.4813689916787514E-2</v>
      </c>
      <c r="AV123" s="61" t="e">
        <v>#VALUE!</v>
      </c>
      <c r="AX123" s="60">
        <v>125809</v>
      </c>
      <c r="AY123" s="60">
        <v>122927</v>
      </c>
      <c r="AZ123" s="60">
        <v>122649</v>
      </c>
      <c r="BA123" s="60">
        <v>127609</v>
      </c>
      <c r="BB123" s="60">
        <v>124595</v>
      </c>
      <c r="BC123" s="60">
        <v>126569</v>
      </c>
      <c r="BD123" s="60">
        <v>137255</v>
      </c>
      <c r="BE123" s="60">
        <v>143371</v>
      </c>
      <c r="BF123" s="60">
        <v>151003</v>
      </c>
      <c r="BG123" s="60">
        <v>149400</v>
      </c>
      <c r="BH123" s="60">
        <v>141164</v>
      </c>
      <c r="BI123" s="60">
        <v>152997</v>
      </c>
      <c r="BJ123" s="60">
        <v>160673</v>
      </c>
      <c r="BK123" s="60" t="s">
        <v>434</v>
      </c>
    </row>
    <row r="124" spans="1:63">
      <c r="A124" s="52" t="s">
        <v>587</v>
      </c>
      <c r="B124" s="52">
        <v>4063828</v>
      </c>
      <c r="C124" s="52" t="s">
        <v>432</v>
      </c>
      <c r="D124" s="52" t="s">
        <v>433</v>
      </c>
      <c r="E124" s="52" t="s">
        <v>292</v>
      </c>
      <c r="F124" s="60" t="s">
        <v>434</v>
      </c>
      <c r="G124" s="60">
        <v>4951</v>
      </c>
      <c r="H124" s="60">
        <v>8144</v>
      </c>
      <c r="I124" s="60">
        <v>8080</v>
      </c>
      <c r="J124" s="60">
        <v>10002</v>
      </c>
      <c r="K124" s="60">
        <v>9838</v>
      </c>
      <c r="L124" s="60">
        <v>8707</v>
      </c>
      <c r="M124" s="60">
        <v>101633</v>
      </c>
      <c r="N124" s="60">
        <v>99077</v>
      </c>
      <c r="O124" s="60">
        <v>96278</v>
      </c>
      <c r="P124" s="60">
        <v>95616</v>
      </c>
      <c r="Q124" s="60">
        <v>98672</v>
      </c>
      <c r="R124" s="60">
        <v>90945</v>
      </c>
      <c r="S124" s="60">
        <v>97636</v>
      </c>
      <c r="T124" s="60" t="s">
        <v>434</v>
      </c>
      <c r="U124" s="60">
        <v>107307</v>
      </c>
      <c r="V124" s="60">
        <v>107460</v>
      </c>
      <c r="W124" s="60">
        <v>105993</v>
      </c>
      <c r="X124" s="60">
        <v>107525</v>
      </c>
      <c r="Y124" s="60">
        <v>99721</v>
      </c>
      <c r="Z124" s="60">
        <v>95782</v>
      </c>
      <c r="AA124" s="60">
        <v>92541</v>
      </c>
      <c r="AB124" s="60">
        <v>88785</v>
      </c>
      <c r="AC124" s="60">
        <v>88783</v>
      </c>
      <c r="AD124" s="60">
        <v>87132</v>
      </c>
      <c r="AE124" s="60">
        <v>89900</v>
      </c>
      <c r="AF124" s="60">
        <v>86625</v>
      </c>
      <c r="AG124" s="60">
        <v>87577</v>
      </c>
      <c r="AH124" s="60" t="s">
        <v>436</v>
      </c>
      <c r="AI124" s="61">
        <v>1.1148589241467508</v>
      </c>
      <c r="AJ124" s="61">
        <v>1.0498701298701298</v>
      </c>
      <c r="AK124" s="61">
        <v>1.0975750834260289</v>
      </c>
      <c r="AL124" s="61">
        <v>1.0973695083321857</v>
      </c>
      <c r="AM124" s="61">
        <v>1.0844193145084082</v>
      </c>
      <c r="AN124" s="61">
        <v>1.1159204820634117</v>
      </c>
      <c r="AO124" s="61">
        <v>1.0982483439772641</v>
      </c>
      <c r="AP124" s="61">
        <v>9.0904345284082602E-2</v>
      </c>
      <c r="AQ124" s="61">
        <v>9.8655248142317062E-2</v>
      </c>
      <c r="AR124" s="61">
        <v>9.3020227853987447E-2</v>
      </c>
      <c r="AS124" s="61">
        <v>7.6231449246648361E-2</v>
      </c>
      <c r="AT124" s="61">
        <v>7.5786339102922012E-2</v>
      </c>
      <c r="AU124" s="61">
        <v>4.6138648923183014E-2</v>
      </c>
      <c r="AV124" s="61" t="e">
        <v>#VALUE!</v>
      </c>
      <c r="AX124" s="60">
        <v>87577</v>
      </c>
      <c r="AY124" s="60">
        <v>86625</v>
      </c>
      <c r="AZ124" s="60">
        <v>89900</v>
      </c>
      <c r="BA124" s="60">
        <v>87132</v>
      </c>
      <c r="BB124" s="60">
        <v>88783</v>
      </c>
      <c r="BC124" s="60">
        <v>88785</v>
      </c>
      <c r="BD124" s="60">
        <v>92541</v>
      </c>
      <c r="BE124" s="60">
        <v>95782</v>
      </c>
      <c r="BF124" s="60">
        <v>99721</v>
      </c>
      <c r="BG124" s="60">
        <v>107525</v>
      </c>
      <c r="BH124" s="60">
        <v>105993</v>
      </c>
      <c r="BI124" s="60">
        <v>107460</v>
      </c>
      <c r="BJ124" s="60">
        <v>107307</v>
      </c>
      <c r="BK124" s="60" t="s">
        <v>434</v>
      </c>
    </row>
    <row r="125" spans="1:63">
      <c r="A125" s="52" t="s">
        <v>589</v>
      </c>
      <c r="B125" s="52">
        <v>4063896</v>
      </c>
      <c r="C125" s="52" t="s">
        <v>432</v>
      </c>
      <c r="D125" s="52" t="s">
        <v>433</v>
      </c>
      <c r="E125" s="52" t="s">
        <v>246</v>
      </c>
      <c r="F125" s="60" t="s">
        <v>434</v>
      </c>
      <c r="G125" s="60" t="s">
        <v>434</v>
      </c>
      <c r="H125" s="60">
        <v>2740</v>
      </c>
      <c r="I125" s="60">
        <v>2095</v>
      </c>
      <c r="J125" s="60">
        <v>3769</v>
      </c>
      <c r="K125" s="60">
        <v>3599</v>
      </c>
      <c r="L125" s="60">
        <v>2000</v>
      </c>
      <c r="M125" s="60">
        <v>50339</v>
      </c>
      <c r="N125" s="60">
        <v>55949</v>
      </c>
      <c r="O125" s="60">
        <v>51175</v>
      </c>
      <c r="P125" s="60" t="s">
        <v>434</v>
      </c>
      <c r="Q125" s="60" t="s">
        <v>434</v>
      </c>
      <c r="R125" s="60" t="s">
        <v>434</v>
      </c>
      <c r="S125" s="60" t="s">
        <v>434</v>
      </c>
      <c r="T125" s="60" t="s">
        <v>434</v>
      </c>
      <c r="U125" s="60">
        <v>49236</v>
      </c>
      <c r="V125" s="60">
        <v>50363</v>
      </c>
      <c r="W125" s="60">
        <v>48281</v>
      </c>
      <c r="X125" s="60">
        <v>47735</v>
      </c>
      <c r="Y125" s="60">
        <v>46877</v>
      </c>
      <c r="Z125" s="60">
        <v>46000</v>
      </c>
      <c r="AA125" s="60">
        <v>50339</v>
      </c>
      <c r="AB125" s="60">
        <v>55949</v>
      </c>
      <c r="AC125" s="60" t="s">
        <v>434</v>
      </c>
      <c r="AD125" s="60" t="s">
        <v>434</v>
      </c>
      <c r="AE125" s="60" t="s">
        <v>434</v>
      </c>
      <c r="AF125" s="60" t="s">
        <v>434</v>
      </c>
      <c r="AG125" s="60" t="s">
        <v>434</v>
      </c>
      <c r="AH125" s="60" t="s">
        <v>436</v>
      </c>
      <c r="AI125" s="61" t="e">
        <v>#VALUE!</v>
      </c>
      <c r="AJ125" s="61" t="e">
        <v>#VALUE!</v>
      </c>
      <c r="AK125" s="61" t="e">
        <v>#VALUE!</v>
      </c>
      <c r="AL125" s="61" t="e">
        <v>#VALUE!</v>
      </c>
      <c r="AM125" s="61" t="e">
        <v>#VALUE!</v>
      </c>
      <c r="AN125" s="61">
        <v>1</v>
      </c>
      <c r="AO125" s="61">
        <v>1</v>
      </c>
      <c r="AP125" s="61">
        <v>4.3478260869565216E-2</v>
      </c>
      <c r="AQ125" s="61">
        <v>7.6775390916654224E-2</v>
      </c>
      <c r="AR125" s="61">
        <v>7.895674033727873E-2</v>
      </c>
      <c r="AS125" s="61">
        <v>4.339181044303142E-2</v>
      </c>
      <c r="AT125" s="61">
        <v>5.4405019558008853E-2</v>
      </c>
      <c r="AU125" s="61" t="e">
        <v>#VALUE!</v>
      </c>
      <c r="AV125" s="61" t="e">
        <v>#VALUE!</v>
      </c>
      <c r="AX125" s="60" t="s">
        <v>434</v>
      </c>
      <c r="AY125" s="60" t="s">
        <v>434</v>
      </c>
      <c r="AZ125" s="60" t="s">
        <v>434</v>
      </c>
      <c r="BA125" s="60" t="s">
        <v>434</v>
      </c>
      <c r="BB125" s="60" t="s">
        <v>434</v>
      </c>
      <c r="BC125" s="60">
        <v>55949</v>
      </c>
      <c r="BD125" s="60">
        <v>50339</v>
      </c>
      <c r="BE125" s="60">
        <v>46000</v>
      </c>
      <c r="BF125" s="60">
        <v>46877</v>
      </c>
      <c r="BG125" s="60">
        <v>47735</v>
      </c>
      <c r="BH125" s="60">
        <v>48281</v>
      </c>
      <c r="BI125" s="60">
        <v>50363</v>
      </c>
      <c r="BJ125" s="60">
        <v>49236</v>
      </c>
      <c r="BK125" s="60" t="s">
        <v>434</v>
      </c>
    </row>
    <row r="126" spans="1:63">
      <c r="A126" s="52" t="s">
        <v>590</v>
      </c>
      <c r="B126" s="52">
        <v>4063928</v>
      </c>
      <c r="C126" s="52" t="s">
        <v>432</v>
      </c>
      <c r="D126" s="52" t="s">
        <v>433</v>
      </c>
      <c r="E126" s="52" t="s">
        <v>292</v>
      </c>
      <c r="F126" s="60" t="s">
        <v>434</v>
      </c>
      <c r="G126" s="60" t="s">
        <v>434</v>
      </c>
      <c r="H126" s="60">
        <v>2962</v>
      </c>
      <c r="I126" s="60">
        <v>4293</v>
      </c>
      <c r="J126" s="60">
        <v>7776</v>
      </c>
      <c r="K126" s="60">
        <v>4826</v>
      </c>
      <c r="L126" s="60">
        <v>4044</v>
      </c>
      <c r="M126" s="60">
        <v>70740</v>
      </c>
      <c r="N126" s="60">
        <v>75005</v>
      </c>
      <c r="O126" s="60">
        <v>75200</v>
      </c>
      <c r="P126" s="60">
        <v>73571</v>
      </c>
      <c r="Q126" s="60">
        <v>72376</v>
      </c>
      <c r="R126" s="60">
        <v>73079</v>
      </c>
      <c r="S126" s="60">
        <v>75966</v>
      </c>
      <c r="T126" s="60" t="s">
        <v>434</v>
      </c>
      <c r="U126" s="60">
        <v>68195</v>
      </c>
      <c r="V126" s="60">
        <v>68707</v>
      </c>
      <c r="W126" s="60">
        <v>67396</v>
      </c>
      <c r="X126" s="60">
        <v>67028</v>
      </c>
      <c r="Y126" s="60">
        <v>70773</v>
      </c>
      <c r="Z126" s="60">
        <v>72090</v>
      </c>
      <c r="AA126" s="60">
        <v>68296</v>
      </c>
      <c r="AB126" s="60">
        <v>68221</v>
      </c>
      <c r="AC126" s="60">
        <v>68230</v>
      </c>
      <c r="AD126" s="60">
        <v>67104</v>
      </c>
      <c r="AE126" s="60">
        <v>67291</v>
      </c>
      <c r="AF126" s="60">
        <v>66931</v>
      </c>
      <c r="AG126" s="60">
        <v>69585</v>
      </c>
      <c r="AH126" s="60" t="s">
        <v>436</v>
      </c>
      <c r="AI126" s="61">
        <v>1.0917007975856865</v>
      </c>
      <c r="AJ126" s="61">
        <v>1.0918557917855702</v>
      </c>
      <c r="AK126" s="61">
        <v>1.0755673121219778</v>
      </c>
      <c r="AL126" s="61">
        <v>1.0963727944682879</v>
      </c>
      <c r="AM126" s="61">
        <v>1.1021544775025649</v>
      </c>
      <c r="AN126" s="61">
        <v>1.0994415209393003</v>
      </c>
      <c r="AO126" s="61">
        <v>1.0357854047089141</v>
      </c>
      <c r="AP126" s="61">
        <v>5.6096545984186431E-2</v>
      </c>
      <c r="AQ126" s="61">
        <v>6.8189846410354235E-2</v>
      </c>
      <c r="AR126" s="61">
        <v>0.11601121919197947</v>
      </c>
      <c r="AS126" s="61">
        <v>6.3698142322986526E-2</v>
      </c>
      <c r="AT126" s="61">
        <v>4.3110600084416438E-2</v>
      </c>
      <c r="AU126" s="61" t="e">
        <v>#VALUE!</v>
      </c>
      <c r="AV126" s="61" t="e">
        <v>#VALUE!</v>
      </c>
      <c r="AX126" s="60">
        <v>69585</v>
      </c>
      <c r="AY126" s="60">
        <v>66931</v>
      </c>
      <c r="AZ126" s="60">
        <v>67291</v>
      </c>
      <c r="BA126" s="60">
        <v>67104</v>
      </c>
      <c r="BB126" s="60">
        <v>68230</v>
      </c>
      <c r="BC126" s="60">
        <v>68221</v>
      </c>
      <c r="BD126" s="60">
        <v>68296</v>
      </c>
      <c r="BE126" s="60">
        <v>72090</v>
      </c>
      <c r="BF126" s="60">
        <v>70773</v>
      </c>
      <c r="BG126" s="60">
        <v>67028</v>
      </c>
      <c r="BH126" s="60">
        <v>67396</v>
      </c>
      <c r="BI126" s="60">
        <v>68707</v>
      </c>
      <c r="BJ126" s="60">
        <v>68195</v>
      </c>
      <c r="BK126" s="60" t="s">
        <v>434</v>
      </c>
    </row>
    <row r="128" spans="1:63">
      <c r="A128" s="52" t="s">
        <v>656</v>
      </c>
      <c r="BE128" s="60">
        <f>SUM(BE2:BE126)</f>
        <v>191919138</v>
      </c>
      <c r="BF128" s="60">
        <f t="shared" ref="BF128:BJ128" si="0">SUM(BF2:BF126)</f>
        <v>195204509</v>
      </c>
      <c r="BG128" s="60">
        <f t="shared" si="0"/>
        <v>191459599</v>
      </c>
      <c r="BH128" s="60">
        <f t="shared" si="0"/>
        <v>187757891</v>
      </c>
      <c r="BI128" s="60">
        <f t="shared" si="0"/>
        <v>192881285</v>
      </c>
      <c r="BJ128" s="60">
        <f t="shared" si="0"/>
        <v>191838321</v>
      </c>
    </row>
    <row r="129" spans="1:62">
      <c r="BE129" s="60">
        <f>BE128/8760</f>
        <v>21908.577397260273</v>
      </c>
      <c r="BF129" s="60">
        <f t="shared" ref="BF129:BJ129" si="1">BF128/8760</f>
        <v>22283.619748858448</v>
      </c>
      <c r="BG129" s="60">
        <f t="shared" si="1"/>
        <v>21856.118607305936</v>
      </c>
      <c r="BH129" s="60">
        <f t="shared" si="1"/>
        <v>21433.549200913243</v>
      </c>
      <c r="BI129" s="60">
        <f t="shared" si="1"/>
        <v>22018.411529680365</v>
      </c>
      <c r="BJ129" s="60">
        <f t="shared" si="1"/>
        <v>21899.351712328767</v>
      </c>
    </row>
    <row r="130" spans="1:62">
      <c r="A130" s="52" t="s">
        <v>592</v>
      </c>
      <c r="AP130" s="61">
        <f>AVERAGE(AP2:AP126)</f>
        <v>5.5404049834200865E-2</v>
      </c>
      <c r="AQ130" s="61">
        <f t="shared" ref="AQ130:AU130" si="2">AVERAGE(AQ2:AQ126)</f>
        <v>6.3856772668258927E-2</v>
      </c>
      <c r="AR130" s="61">
        <f t="shared" si="2"/>
        <v>5.0909948769357505E-2</v>
      </c>
      <c r="AS130" s="61">
        <f t="shared" si="2"/>
        <v>4.791218402204097E-2</v>
      </c>
      <c r="AT130" s="61">
        <f t="shared" si="2"/>
        <v>4.8494543121762837E-2</v>
      </c>
      <c r="AU130" s="61" t="e">
        <f t="shared" si="2"/>
        <v>#VALUE!</v>
      </c>
    </row>
    <row r="131" spans="1:62">
      <c r="A131" s="52" t="s">
        <v>651</v>
      </c>
      <c r="AP131" s="66">
        <f>STDEV(AP2:AP126)</f>
        <v>3.1069957195940131E-2</v>
      </c>
      <c r="AQ131" s="66">
        <f t="shared" ref="AQ131:AU131" si="3">STDEV(AQ2:AQ126)</f>
        <v>4.0656994674220376E-2</v>
      </c>
      <c r="AR131" s="66">
        <f t="shared" si="3"/>
        <v>2.913989610167235E-2</v>
      </c>
      <c r="AS131" s="66">
        <f t="shared" si="3"/>
        <v>2.854635689852858E-2</v>
      </c>
      <c r="AT131" s="66">
        <f t="shared" si="3"/>
        <v>2.8515143839982007E-2</v>
      </c>
      <c r="AU131" s="66" t="e">
        <f t="shared" si="3"/>
        <v>#VALUE!</v>
      </c>
    </row>
    <row r="132" spans="1:62">
      <c r="A132" s="52" t="s">
        <v>594</v>
      </c>
      <c r="AP132" s="59">
        <f>SUBTOTAL(1,AP4:AP124)</f>
        <v>5.4492322711709208E-2</v>
      </c>
      <c r="AQ132" s="59">
        <f t="shared" ref="AQ132:AU132" si="4">SUBTOTAL(1,AQ4:AQ124)</f>
        <v>6.356846516069152E-2</v>
      </c>
      <c r="AR132" s="59">
        <f t="shared" si="4"/>
        <v>4.9147620337651771E-2</v>
      </c>
      <c r="AS132" s="59">
        <f t="shared" si="4"/>
        <v>4.7197400098562735E-2</v>
      </c>
      <c r="AT132" s="59">
        <f t="shared" si="4"/>
        <v>4.7532773825724538E-2</v>
      </c>
      <c r="AU132" s="59" t="e">
        <f t="shared" si="4"/>
        <v>#VALUE!</v>
      </c>
    </row>
    <row r="133" spans="1:62">
      <c r="A133" s="52" t="s">
        <v>381</v>
      </c>
      <c r="AP133" s="61">
        <f>MEDIAN(AP2:AP126)</f>
        <v>5.4116355653128431E-2</v>
      </c>
      <c r="AQ133" s="61">
        <f t="shared" ref="AQ133:AU133" si="5">MEDIAN(AQ2:AQ126)</f>
        <v>6.0988981238324712E-2</v>
      </c>
      <c r="AR133" s="61">
        <f t="shared" si="5"/>
        <v>5.0738825087908987E-2</v>
      </c>
      <c r="AS133" s="61">
        <f t="shared" si="5"/>
        <v>4.8593158038223984E-2</v>
      </c>
      <c r="AT133" s="61">
        <f t="shared" si="5"/>
        <v>4.7945205479452052E-2</v>
      </c>
      <c r="AU133" s="61" t="e">
        <f t="shared" si="5"/>
        <v>#VALUE!</v>
      </c>
    </row>
    <row r="135" spans="1:62">
      <c r="A135" s="52" t="s">
        <v>652</v>
      </c>
      <c r="AP135" s="59">
        <f>SUMPRODUCT(AP2:AP126,BE2:BE126)/SUM(BE2:BE126)</f>
        <v>6.4383130983008061E-2</v>
      </c>
      <c r="AQ135" s="59">
        <f>SUMPRODUCT(AQ2:AQ126,BF2:BF126)/SUM(BF2:BF126)</f>
        <v>6.4250728962413461E-2</v>
      </c>
      <c r="AR135" s="59">
        <f>SUMPRODUCT(AR2:AR126,BG2:BG126)/SUM(BG2:BG126)</f>
        <v>6.0607888351421856E-2</v>
      </c>
      <c r="AS135" s="59">
        <f>SUMPRODUCT(AS2:AS126,BH2:BH126)/SUM(BH2:BH126)</f>
        <v>6.1647981548748863E-2</v>
      </c>
      <c r="AT135" s="59">
        <f>SUMPRODUCT(AT2:AT126,BI2:BI126)/SUM(BI2:BI126)</f>
        <v>6.1164627765726468E-2</v>
      </c>
      <c r="AU135" s="61">
        <f>AU136</f>
        <v>6.5459936655596782E-2</v>
      </c>
    </row>
    <row r="136" spans="1:62">
      <c r="A136" s="52" t="s">
        <v>653</v>
      </c>
      <c r="AP136" s="59">
        <f t="shared" ref="AP136:AT136" si="6">SUMPRODUCT(AP145:AP241,BE145:BE241)/SUM(BE145:BE241)</f>
        <v>6.5950562667843951E-2</v>
      </c>
      <c r="AQ136" s="59">
        <f t="shared" si="6"/>
        <v>6.6203996543337459E-2</v>
      </c>
      <c r="AR136" s="59">
        <f t="shared" si="6"/>
        <v>6.2694190297380228E-2</v>
      </c>
      <c r="AS136" s="59">
        <f t="shared" si="6"/>
        <v>6.3259987885929334E-2</v>
      </c>
      <c r="AT136" s="59">
        <f t="shared" si="6"/>
        <v>6.3086210989999836E-2</v>
      </c>
      <c r="AU136" s="59">
        <f>SUMPRODUCT(AU145:AU241,BJ145:BJ241)/SUM(BJ145:BJ241)</f>
        <v>6.5459936655596782E-2</v>
      </c>
    </row>
    <row r="137" spans="1:62">
      <c r="AP137" s="59"/>
      <c r="AQ137" s="59"/>
      <c r="AR137" s="59"/>
      <c r="AS137" s="59"/>
      <c r="AT137" s="59"/>
      <c r="AU137" s="59"/>
    </row>
    <row r="138" spans="1:62">
      <c r="AP138" s="52">
        <v>2007</v>
      </c>
      <c r="AQ138" s="52">
        <v>2008</v>
      </c>
      <c r="AR138" s="52">
        <v>2009</v>
      </c>
      <c r="AS138" s="52">
        <v>2010</v>
      </c>
      <c r="AT138" s="52">
        <v>2011</v>
      </c>
      <c r="AU138" s="52">
        <v>2012</v>
      </c>
    </row>
    <row r="139" spans="1:62">
      <c r="AO139" s="53" t="s">
        <v>592</v>
      </c>
      <c r="AP139" s="59">
        <v>5.3814133367582562E-2</v>
      </c>
      <c r="AQ139" s="59">
        <v>6.0079326169924931E-2</v>
      </c>
      <c r="AR139" s="59">
        <v>4.9960096102109559E-2</v>
      </c>
      <c r="AS139" s="59">
        <v>4.7585554975144752E-2</v>
      </c>
      <c r="AT139" s="59">
        <v>4.8378064123458304E-2</v>
      </c>
      <c r="AU139" s="59">
        <v>5.068921324667678E-2</v>
      </c>
    </row>
    <row r="140" spans="1:62">
      <c r="AO140" s="53" t="s">
        <v>654</v>
      </c>
      <c r="AP140" s="59">
        <v>6.5945638352951017E-2</v>
      </c>
      <c r="AQ140" s="59">
        <v>6.6247884255019415E-2</v>
      </c>
      <c r="AR140" s="59">
        <v>6.2696056561686225E-2</v>
      </c>
      <c r="AS140" s="59">
        <v>6.3242569777835433E-2</v>
      </c>
      <c r="AT140" s="59">
        <v>6.3036937921203143E-2</v>
      </c>
      <c r="AU140" s="59">
        <v>6.5459936655596782E-2</v>
      </c>
    </row>
    <row r="141" spans="1:62">
      <c r="AP141" s="59"/>
      <c r="AQ141" s="59"/>
      <c r="AR141" s="59"/>
      <c r="AS141" s="59"/>
      <c r="AT141" s="59"/>
      <c r="AU141" s="59"/>
    </row>
    <row r="142" spans="1:62">
      <c r="AP142" s="59"/>
      <c r="AQ142" s="59"/>
      <c r="AR142" s="59"/>
      <c r="AS142" s="59"/>
      <c r="AT142" s="59"/>
      <c r="AU142" s="59"/>
    </row>
    <row r="143" spans="1:62">
      <c r="AP143" s="59"/>
      <c r="AQ143" s="59"/>
      <c r="AR143" s="59"/>
      <c r="AS143" s="59"/>
      <c r="AT143" s="59"/>
      <c r="AU143" s="59"/>
      <c r="BI143" s="52">
        <v>2011</v>
      </c>
    </row>
    <row r="145" spans="42:62">
      <c r="AP145" s="61">
        <v>2.846239284595449E-2</v>
      </c>
      <c r="AQ145" s="61">
        <v>2.6474400877494267E-2</v>
      </c>
      <c r="AR145" s="61">
        <v>8.6958621022644969E-2</v>
      </c>
      <c r="AS145" s="61">
        <v>1.1015940169458218E-2</v>
      </c>
      <c r="AT145" s="61">
        <v>4.1462121341703302E-2</v>
      </c>
      <c r="AU145" s="61">
        <v>7.8763621999674696E-2</v>
      </c>
      <c r="AW145" s="61">
        <v>0</v>
      </c>
      <c r="BE145" s="60">
        <v>175565</v>
      </c>
      <c r="BF145" s="60">
        <v>180514</v>
      </c>
      <c r="BG145" s="60">
        <v>165688</v>
      </c>
      <c r="BH145" s="60">
        <v>173022</v>
      </c>
      <c r="BI145" s="60">
        <v>175389</v>
      </c>
      <c r="BJ145" s="60">
        <v>172148</v>
      </c>
    </row>
    <row r="146" spans="42:62">
      <c r="AP146" s="61">
        <v>6.9182740176000915E-2</v>
      </c>
      <c r="AQ146" s="61">
        <v>6.9087270036643958E-2</v>
      </c>
      <c r="AR146" s="61">
        <v>5.9445667351276113E-2</v>
      </c>
      <c r="AS146" s="61">
        <v>6.3913407597611174E-2</v>
      </c>
      <c r="AT146" s="61">
        <v>6.3353356281529008E-2</v>
      </c>
      <c r="AU146" s="61">
        <v>7.0286898294320804E-2</v>
      </c>
      <c r="AW146" s="61">
        <v>0</v>
      </c>
      <c r="BE146" s="60">
        <v>8924726</v>
      </c>
      <c r="BF146" s="60">
        <v>9029319</v>
      </c>
      <c r="BG146" s="60">
        <v>8954984</v>
      </c>
      <c r="BH146" s="60">
        <v>8856389</v>
      </c>
      <c r="BI146" s="60">
        <v>9035133</v>
      </c>
      <c r="BJ146" s="60">
        <v>8873005</v>
      </c>
    </row>
    <row r="147" spans="42:62">
      <c r="AP147" s="61">
        <v>3.9777983348751156E-2</v>
      </c>
      <c r="AQ147" s="61">
        <v>8.5008013808408334E-2</v>
      </c>
      <c r="AR147" s="61">
        <v>3.5381375615496577E-2</v>
      </c>
      <c r="AS147" s="61">
        <v>5.1083816195103056E-2</v>
      </c>
      <c r="AT147" s="61">
        <v>6.3019478459488618E-2</v>
      </c>
      <c r="AU147" s="61">
        <v>5.7990094664911292E-2</v>
      </c>
      <c r="AW147" s="61">
        <v>0</v>
      </c>
      <c r="BE147" s="60">
        <v>64860</v>
      </c>
      <c r="BF147" s="60">
        <v>64888</v>
      </c>
      <c r="BG147" s="60">
        <v>64582</v>
      </c>
      <c r="BH147" s="60">
        <v>61957</v>
      </c>
      <c r="BI147" s="60">
        <v>63044</v>
      </c>
      <c r="BJ147" s="60">
        <v>63804</v>
      </c>
    </row>
    <row r="148" spans="42:62">
      <c r="AP148" s="61">
        <v>5.5250794340493715E-2</v>
      </c>
      <c r="AQ148" s="61">
        <v>7.9051789207904039E-2</v>
      </c>
      <c r="AR148" s="61">
        <v>6.6203254489636848E-2</v>
      </c>
      <c r="AS148" s="61">
        <v>5.2719159056388298E-2</v>
      </c>
      <c r="AT148" s="61">
        <v>5.7855536611893355E-2</v>
      </c>
      <c r="AU148" s="61">
        <v>4.5877584007879883E-2</v>
      </c>
      <c r="AW148" s="61">
        <v>0</v>
      </c>
      <c r="BE148" s="60">
        <v>515522</v>
      </c>
      <c r="BF148" s="60">
        <v>525959</v>
      </c>
      <c r="BG148" s="60">
        <v>565803</v>
      </c>
      <c r="BH148" s="60">
        <v>530642</v>
      </c>
      <c r="BI148" s="60">
        <v>544304</v>
      </c>
      <c r="BJ148" s="60">
        <v>554323</v>
      </c>
    </row>
    <row r="149" spans="42:62">
      <c r="AP149" s="61">
        <v>4.5416562643783694E-2</v>
      </c>
      <c r="AQ149" s="61">
        <v>7.1582188573832028E-2</v>
      </c>
      <c r="AR149" s="61">
        <v>5.3345054771382572E-2</v>
      </c>
      <c r="AS149" s="61">
        <v>5.7167710434361155E-2</v>
      </c>
      <c r="AT149" s="61">
        <v>5.1705434205387715E-2</v>
      </c>
      <c r="AU149" s="61">
        <v>5.6318570016367676E-2</v>
      </c>
      <c r="AW149" s="61">
        <v>0</v>
      </c>
      <c r="BE149" s="60">
        <v>484669</v>
      </c>
      <c r="BF149" s="60">
        <v>504036</v>
      </c>
      <c r="BG149" s="60">
        <v>506195</v>
      </c>
      <c r="BH149" s="60">
        <v>472487</v>
      </c>
      <c r="BI149" s="60">
        <v>483953</v>
      </c>
      <c r="BJ149" s="60">
        <v>493656</v>
      </c>
    </row>
    <row r="150" spans="42:62">
      <c r="AP150" s="61">
        <v>5.4116355653128431E-2</v>
      </c>
      <c r="AQ150" s="61">
        <v>6.4761565836298926E-2</v>
      </c>
      <c r="AR150" s="61">
        <v>6.0049349484073575E-2</v>
      </c>
      <c r="AS150" s="61">
        <v>4.9658058970813559E-2</v>
      </c>
      <c r="AT150" s="61">
        <v>5.8067804238757757E-2</v>
      </c>
      <c r="AU150" s="61">
        <v>4.197498154841884E-2</v>
      </c>
      <c r="AW150" s="61">
        <v>3.2241244992976363E-3</v>
      </c>
      <c r="BE150" s="60">
        <v>145760</v>
      </c>
      <c r="BF150" s="60">
        <v>140500</v>
      </c>
      <c r="BG150" s="60">
        <v>133740</v>
      </c>
      <c r="BH150" s="60">
        <v>133795</v>
      </c>
      <c r="BI150" s="60">
        <v>151082</v>
      </c>
      <c r="BJ150" s="60">
        <v>158523</v>
      </c>
    </row>
    <row r="151" spans="42:62">
      <c r="AP151" s="61">
        <v>6.3990051016803037E-2</v>
      </c>
      <c r="AQ151" s="61">
        <v>7.3234361487460362E-2</v>
      </c>
      <c r="AR151" s="61">
        <v>6.4277628920634461E-2</v>
      </c>
      <c r="AS151" s="61">
        <v>6.5472540323155692E-2</v>
      </c>
      <c r="AT151" s="61">
        <v>7.3024912953116139E-2</v>
      </c>
      <c r="AU151" s="61">
        <v>8.4878450762257932E-2</v>
      </c>
      <c r="AW151" s="61">
        <v>3.720481734081983E-3</v>
      </c>
      <c r="BE151" s="60">
        <v>70761</v>
      </c>
      <c r="BF151" s="60">
        <v>69380</v>
      </c>
      <c r="BG151" s="60">
        <v>69791</v>
      </c>
      <c r="BH151" s="60">
        <v>70121</v>
      </c>
      <c r="BI151" s="60">
        <v>74098</v>
      </c>
      <c r="BJ151" s="60">
        <v>72810</v>
      </c>
    </row>
    <row r="152" spans="42:62">
      <c r="AP152" s="61">
        <v>3.9897349147459682E-2</v>
      </c>
      <c r="AQ152" s="61">
        <v>6.1385780996035463E-2</v>
      </c>
      <c r="AR152" s="61">
        <v>5.773334038688744E-2</v>
      </c>
      <c r="AS152" s="61">
        <v>5.7532412626832015E-2</v>
      </c>
      <c r="AT152" s="61">
        <v>5.7513262832449147E-2</v>
      </c>
      <c r="AU152" s="61">
        <v>0</v>
      </c>
      <c r="AW152" s="61">
        <v>6.1086750333337915E-3</v>
      </c>
      <c r="BE152" s="60">
        <v>104042</v>
      </c>
      <c r="BF152" s="60">
        <v>116281</v>
      </c>
      <c r="BG152" s="60">
        <v>113418</v>
      </c>
      <c r="BH152" s="60">
        <v>113536</v>
      </c>
      <c r="BI152" s="60">
        <v>113852</v>
      </c>
      <c r="BJ152" s="60">
        <v>110799</v>
      </c>
    </row>
    <row r="153" spans="42:62">
      <c r="AP153" s="61">
        <v>5.1467557474976777E-2</v>
      </c>
      <c r="AQ153" s="61">
        <v>3.5389276155181032E-2</v>
      </c>
      <c r="AR153" s="61">
        <v>4.2603927494230351E-2</v>
      </c>
      <c r="AS153" s="61">
        <v>3.2669042597037359E-2</v>
      </c>
      <c r="AT153" s="61">
        <v>4.2065246220493326E-2</v>
      </c>
      <c r="AU153" s="61">
        <v>4.1871191102890615E-2</v>
      </c>
      <c r="AW153" s="61">
        <v>6.5117924876030211E-3</v>
      </c>
      <c r="BE153" s="60">
        <v>162549</v>
      </c>
      <c r="BF153" s="60">
        <v>169995</v>
      </c>
      <c r="BG153" s="60">
        <v>169421</v>
      </c>
      <c r="BH153" s="60">
        <v>164988</v>
      </c>
      <c r="BI153" s="60">
        <v>169665</v>
      </c>
      <c r="BJ153" s="60">
        <v>168684</v>
      </c>
    </row>
    <row r="154" spans="42:62">
      <c r="AP154" s="61">
        <v>7.4495181979991401E-2</v>
      </c>
      <c r="AQ154" s="61">
        <v>7.4844207233997179E-2</v>
      </c>
      <c r="AR154" s="61">
        <v>6.6738211027364241E-2</v>
      </c>
      <c r="AS154" s="61">
        <v>6.3072730237361305E-2</v>
      </c>
      <c r="AT154" s="61">
        <v>6.7533914661940114E-2</v>
      </c>
      <c r="AU154" s="61">
        <v>7.2833988576515102E-2</v>
      </c>
      <c r="AW154" s="61">
        <v>1.0543521545457072E-2</v>
      </c>
      <c r="BE154" s="60">
        <v>651720</v>
      </c>
      <c r="BF154" s="60">
        <v>675256</v>
      </c>
      <c r="BG154" s="60">
        <v>678367</v>
      </c>
      <c r="BH154" s="60">
        <v>643955</v>
      </c>
      <c r="BI154" s="60">
        <v>653331</v>
      </c>
      <c r="BJ154" s="60">
        <v>647088</v>
      </c>
    </row>
    <row r="155" spans="42:62">
      <c r="AP155" s="61">
        <v>3.0380105383294047E-2</v>
      </c>
      <c r="AQ155" s="61">
        <v>2.7139084555631694E-2</v>
      </c>
      <c r="AR155" s="61">
        <v>3.1129432288798487E-2</v>
      </c>
      <c r="AS155" s="61">
        <v>2.4571031396272088E-2</v>
      </c>
      <c r="AT155" s="61">
        <v>1.7944092150725038E-2</v>
      </c>
      <c r="AU155" s="61">
        <v>1.2815789614191492E-2</v>
      </c>
      <c r="AW155" s="61">
        <v>1.1076926992691952E-2</v>
      </c>
      <c r="BE155" s="60">
        <v>1207402</v>
      </c>
      <c r="BF155" s="60">
        <v>1268171</v>
      </c>
      <c r="BG155" s="60">
        <v>1200311</v>
      </c>
      <c r="BH155" s="60">
        <v>1212851</v>
      </c>
      <c r="BI155" s="60">
        <v>1274347</v>
      </c>
      <c r="BJ155" s="60">
        <v>1311039</v>
      </c>
    </row>
    <row r="156" spans="42:62">
      <c r="AP156" s="61">
        <v>5.0324283947055362E-2</v>
      </c>
      <c r="AQ156" s="61">
        <v>5.2414102852009883E-2</v>
      </c>
      <c r="AR156" s="61">
        <v>4.0891384953379996E-2</v>
      </c>
      <c r="AS156" s="61">
        <v>4.7624913388251595E-2</v>
      </c>
      <c r="AT156" s="61">
        <v>4.0681278586317211E-2</v>
      </c>
      <c r="AU156" s="61">
        <v>4.5267552822368849E-2</v>
      </c>
      <c r="AW156" s="61">
        <v>1.3344264548498267E-2</v>
      </c>
      <c r="BE156" s="60">
        <v>253019</v>
      </c>
      <c r="BF156" s="60">
        <v>267180</v>
      </c>
      <c r="BG156" s="60">
        <v>266731</v>
      </c>
      <c r="BH156" s="60">
        <v>259780</v>
      </c>
      <c r="BI156" s="60">
        <v>269141</v>
      </c>
      <c r="BJ156" s="60">
        <v>260827</v>
      </c>
    </row>
    <row r="157" spans="42:62">
      <c r="AP157" s="61">
        <v>0.11168396000125438</v>
      </c>
      <c r="AQ157" s="61">
        <v>3.3699797895033121E-2</v>
      </c>
      <c r="AR157" s="61">
        <v>6.1244784652475298E-3</v>
      </c>
      <c r="AS157" s="61">
        <v>5.258549744565946E-4</v>
      </c>
      <c r="AT157" s="61">
        <v>1.1076926992691952E-2</v>
      </c>
      <c r="AU157" s="61">
        <v>3.0712156360340409E-3</v>
      </c>
      <c r="AW157" s="61">
        <v>1.3375241352456877E-2</v>
      </c>
      <c r="BE157" s="60">
        <v>1498747</v>
      </c>
      <c r="BF157" s="60">
        <v>1534846</v>
      </c>
      <c r="BG157" s="60">
        <v>1635078</v>
      </c>
      <c r="BH157" s="60">
        <v>1521332</v>
      </c>
      <c r="BI157" s="60">
        <v>1571555</v>
      </c>
      <c r="BJ157" s="60">
        <v>1542386</v>
      </c>
    </row>
    <row r="158" spans="42:62">
      <c r="AP158" s="61">
        <v>6.4045572788040434E-2</v>
      </c>
      <c r="AQ158" s="61">
        <v>0.1122916285033889</v>
      </c>
      <c r="AR158" s="61">
        <v>4.4660504150576215E-2</v>
      </c>
      <c r="AS158" s="61">
        <v>2.8931292999722334E-2</v>
      </c>
      <c r="AT158" s="61">
        <v>4.1844293272864701E-2</v>
      </c>
      <c r="AU158" s="61">
        <v>5.3756447294783176E-2</v>
      </c>
      <c r="AW158" s="61">
        <v>1.4607840704890782E-2</v>
      </c>
      <c r="BE158" s="60">
        <v>121476</v>
      </c>
      <c r="BF158" s="60">
        <v>120098</v>
      </c>
      <c r="BG158" s="60">
        <v>131548</v>
      </c>
      <c r="BH158" s="60">
        <v>129652</v>
      </c>
      <c r="BI158" s="60">
        <v>132300</v>
      </c>
      <c r="BJ158" s="60">
        <v>132226</v>
      </c>
    </row>
    <row r="159" spans="42:62">
      <c r="AP159" s="61">
        <v>3.7316026941437923E-2</v>
      </c>
      <c r="AQ159" s="61">
        <v>3.7344798011629717E-2</v>
      </c>
      <c r="AR159" s="61">
        <v>3.7685355988946914E-2</v>
      </c>
      <c r="AS159" s="61">
        <v>3.7302121810446086E-2</v>
      </c>
      <c r="AT159" s="61">
        <v>3.9508363058003627E-2</v>
      </c>
      <c r="AU159" s="61">
        <v>4.8778219487865322E-2</v>
      </c>
      <c r="AW159" s="61">
        <v>1.525320317266626E-2</v>
      </c>
      <c r="BE159" s="60">
        <v>4542445</v>
      </c>
      <c r="BF159" s="60">
        <v>4661506</v>
      </c>
      <c r="BG159" s="60">
        <v>4533034</v>
      </c>
      <c r="BH159" s="60">
        <v>4350530</v>
      </c>
      <c r="BI159" s="60">
        <v>4466548</v>
      </c>
      <c r="BJ159" s="60">
        <v>4354792</v>
      </c>
    </row>
    <row r="160" spans="42:62">
      <c r="AP160" s="61">
        <v>3.2129367351439314E-2</v>
      </c>
      <c r="AQ160" s="61">
        <v>4.6971835810368137E-2</v>
      </c>
      <c r="AR160" s="61">
        <v>2.647324394422745E-2</v>
      </c>
      <c r="AS160" s="61">
        <v>8.8701562251050303E-2</v>
      </c>
      <c r="AT160" s="61">
        <v>4.3349588270075054E-2</v>
      </c>
      <c r="AU160" s="61">
        <v>4.4251389102103772E-2</v>
      </c>
      <c r="AW160" s="61">
        <v>1.7944092150725038E-2</v>
      </c>
      <c r="BE160" s="60">
        <v>993079</v>
      </c>
      <c r="BF160" s="60">
        <v>1036387</v>
      </c>
      <c r="BG160" s="60">
        <v>972378</v>
      </c>
      <c r="BH160" s="60">
        <v>954008</v>
      </c>
      <c r="BI160" s="60">
        <v>970782</v>
      </c>
      <c r="BJ160" s="60">
        <v>970591</v>
      </c>
    </row>
    <row r="161" spans="42:62">
      <c r="AP161" s="61">
        <v>7.4246674979218621E-2</v>
      </c>
      <c r="AQ161" s="61">
        <v>8.2273192538279957E-2</v>
      </c>
      <c r="AR161" s="61">
        <v>7.3764106337167151E-2</v>
      </c>
      <c r="AS161" s="61">
        <v>7.0637425144611826E-2</v>
      </c>
      <c r="AT161" s="61">
        <v>7.3220987961450684E-2</v>
      </c>
      <c r="AU161" s="61">
        <v>7.1576133187507593E-2</v>
      </c>
      <c r="AW161" s="61">
        <v>1.8176461923700104E-2</v>
      </c>
      <c r="BE161" s="60">
        <v>192480</v>
      </c>
      <c r="BF161" s="60">
        <v>191484</v>
      </c>
      <c r="BG161" s="60">
        <v>184846</v>
      </c>
      <c r="BH161" s="60">
        <v>176507</v>
      </c>
      <c r="BI161" s="60">
        <v>184906</v>
      </c>
      <c r="BJ161" s="60">
        <v>181038</v>
      </c>
    </row>
    <row r="162" spans="42:62">
      <c r="AP162" s="61">
        <v>9.0516638137992655E-2</v>
      </c>
      <c r="AQ162" s="61">
        <v>5.2965396772583599E-2</v>
      </c>
      <c r="AR162" s="61">
        <v>5.0738825087908987E-2</v>
      </c>
      <c r="AS162" s="61">
        <v>0.10173578652162828</v>
      </c>
      <c r="AT162" s="61">
        <v>8.6730015417325848E-2</v>
      </c>
      <c r="AU162" s="61">
        <v>5.8359711681476682E-2</v>
      </c>
      <c r="AW162" s="61">
        <v>2.0422062171138559E-2</v>
      </c>
      <c r="BE162" s="60">
        <v>92889</v>
      </c>
      <c r="BF162" s="60">
        <v>96176</v>
      </c>
      <c r="BG162" s="60">
        <v>102663</v>
      </c>
      <c r="BH162" s="60">
        <v>94136</v>
      </c>
      <c r="BI162" s="60">
        <v>99239</v>
      </c>
      <c r="BJ162" s="60">
        <v>104884</v>
      </c>
    </row>
    <row r="163" spans="42:62">
      <c r="AP163" s="61">
        <v>0.12781954887218044</v>
      </c>
      <c r="AQ163" s="61">
        <v>0.12519176423092451</v>
      </c>
      <c r="AR163" s="61">
        <v>0.10763742376002149</v>
      </c>
      <c r="AS163" s="61">
        <v>0.11724656447099119</v>
      </c>
      <c r="AT163" s="61">
        <v>0.12652547703921158</v>
      </c>
      <c r="AU163" s="61">
        <v>0.11318717820959974</v>
      </c>
      <c r="AW163" s="61">
        <v>2.2813358392366635E-2</v>
      </c>
      <c r="BE163" s="60">
        <v>24472</v>
      </c>
      <c r="BF163" s="60">
        <v>24770</v>
      </c>
      <c r="BG163" s="60">
        <v>26069</v>
      </c>
      <c r="BH163" s="60">
        <v>23941</v>
      </c>
      <c r="BI163" s="60">
        <v>23845</v>
      </c>
      <c r="BJ163" s="60">
        <v>24084</v>
      </c>
    </row>
    <row r="164" spans="42:62">
      <c r="AP164" s="61">
        <v>2.7859430526916158E-2</v>
      </c>
      <c r="AQ164" s="61">
        <v>2.9483044232352706E-2</v>
      </c>
      <c r="AR164" s="61">
        <v>3.280718043949242E-2</v>
      </c>
      <c r="AS164" s="61">
        <v>2.5172733447345889E-2</v>
      </c>
      <c r="AT164" s="61">
        <v>3.2672454246832475E-2</v>
      </c>
      <c r="AU164" s="61">
        <v>3.1379727672200271E-2</v>
      </c>
      <c r="AW164" s="61">
        <v>2.8491484861192181E-2</v>
      </c>
      <c r="BE164" s="60">
        <v>501446</v>
      </c>
      <c r="BF164" s="60">
        <v>513719</v>
      </c>
      <c r="BG164" s="60">
        <v>471726</v>
      </c>
      <c r="BH164" s="60">
        <v>451997</v>
      </c>
      <c r="BI164" s="60">
        <v>477344</v>
      </c>
      <c r="BJ164" s="60">
        <v>461062</v>
      </c>
    </row>
    <row r="165" spans="42:62">
      <c r="AP165" s="61">
        <v>3.9294541194622626E-2</v>
      </c>
      <c r="AQ165" s="61">
        <v>4.5712889885846791E-2</v>
      </c>
      <c r="AR165" s="61">
        <v>6.2092096330799373E-2</v>
      </c>
      <c r="AS165" s="61">
        <v>6.4484043300998176E-2</v>
      </c>
      <c r="AT165" s="61">
        <v>3.3009708737864081E-2</v>
      </c>
      <c r="AU165" s="61">
        <v>4.0876455563823584E-2</v>
      </c>
      <c r="AW165" s="61">
        <v>2.9805599518571833E-2</v>
      </c>
      <c r="BE165" s="60">
        <v>279988</v>
      </c>
      <c r="BF165" s="60">
        <v>290662</v>
      </c>
      <c r="BG165" s="60">
        <v>297558</v>
      </c>
      <c r="BH165" s="60">
        <v>284520</v>
      </c>
      <c r="BI165" s="60">
        <v>306425</v>
      </c>
      <c r="BJ165" s="60">
        <v>298338</v>
      </c>
    </row>
    <row r="166" spans="42:62">
      <c r="AP166" s="61">
        <v>7.3589561311326782E-2</v>
      </c>
      <c r="AQ166" s="61">
        <v>8.2098816937590233E-2</v>
      </c>
      <c r="AR166" s="61">
        <v>7.3828955403135291E-2</v>
      </c>
      <c r="AS166" s="61">
        <v>5.3526165913903349E-2</v>
      </c>
      <c r="AT166" s="61">
        <v>8.5651460503311128E-2</v>
      </c>
      <c r="AU166" s="61">
        <v>7.6133484422148942E-2</v>
      </c>
      <c r="AW166" s="61">
        <v>2.9876895831536795E-2</v>
      </c>
      <c r="BE166" s="60">
        <v>388248</v>
      </c>
      <c r="BF166" s="60">
        <v>395499</v>
      </c>
      <c r="BG166" s="60">
        <v>394669</v>
      </c>
      <c r="BH166" s="60">
        <v>383476</v>
      </c>
      <c r="BI166" s="60">
        <v>390653</v>
      </c>
      <c r="BJ166" s="60">
        <v>392705</v>
      </c>
    </row>
    <row r="167" spans="42:62">
      <c r="AP167" s="61">
        <v>4.9808977056816556E-2</v>
      </c>
      <c r="AQ167" s="61">
        <v>5.0744747614907618E-2</v>
      </c>
      <c r="AR167" s="61">
        <v>5.0627147534697568E-2</v>
      </c>
      <c r="AS167" s="61">
        <v>5.0813315203706501E-2</v>
      </c>
      <c r="AT167" s="61">
        <v>5.0809529690596753E-2</v>
      </c>
      <c r="AU167" s="61">
        <v>5.0691067352862149E-2</v>
      </c>
      <c r="AW167" s="61">
        <v>3.1683399895916779E-2</v>
      </c>
      <c r="BE167" s="60">
        <v>342629</v>
      </c>
      <c r="BF167" s="60">
        <v>347366</v>
      </c>
      <c r="BG167" s="60">
        <v>333813</v>
      </c>
      <c r="BH167" s="60">
        <v>337569</v>
      </c>
      <c r="BI167" s="60">
        <v>340074</v>
      </c>
      <c r="BJ167" s="60">
        <v>338679</v>
      </c>
    </row>
    <row r="168" spans="42:62">
      <c r="AP168" s="61">
        <v>8.1452131219231005E-2</v>
      </c>
      <c r="AQ168" s="61">
        <v>8.0538671138126183E-2</v>
      </c>
      <c r="AR168" s="61">
        <v>8.2889683043318521E-2</v>
      </c>
      <c r="AS168" s="61">
        <v>6.5094164611145852E-2</v>
      </c>
      <c r="AT168" s="61">
        <v>8.8830023860557286E-2</v>
      </c>
      <c r="AU168" s="61">
        <v>8.1516542359915858E-2</v>
      </c>
      <c r="AW168" s="61">
        <v>3.2672454246832475E-2</v>
      </c>
      <c r="BE168" s="60">
        <v>150923</v>
      </c>
      <c r="BF168" s="60">
        <v>152672</v>
      </c>
      <c r="BG168" s="60">
        <v>149705</v>
      </c>
      <c r="BH168" s="60">
        <v>145543</v>
      </c>
      <c r="BI168" s="60">
        <v>148362</v>
      </c>
      <c r="BJ168" s="60">
        <v>146412</v>
      </c>
    </row>
    <row r="169" spans="42:62">
      <c r="AP169" s="61">
        <v>3.4545953908766323E-2</v>
      </c>
      <c r="AQ169" s="61">
        <v>5.8837320669633056E-2</v>
      </c>
      <c r="AR169" s="61">
        <v>6.9906006789681535E-2</v>
      </c>
      <c r="AS169" s="61">
        <v>3.7588451740730257E-2</v>
      </c>
      <c r="AT169" s="61">
        <v>4.9033311227873286E-2</v>
      </c>
      <c r="AU169" s="61">
        <v>3.1744068702139028E-2</v>
      </c>
      <c r="AW169" s="61">
        <v>3.295022359677352E-2</v>
      </c>
      <c r="BE169" s="60">
        <v>200255</v>
      </c>
      <c r="BF169" s="60">
        <v>200468</v>
      </c>
      <c r="BG169" s="60">
        <v>216505</v>
      </c>
      <c r="BH169" s="60">
        <v>194315</v>
      </c>
      <c r="BI169" s="60">
        <v>196030</v>
      </c>
      <c r="BJ169" s="60">
        <v>202148</v>
      </c>
    </row>
    <row r="170" spans="42:62">
      <c r="AP170" s="61">
        <v>4.2205362197155913E-2</v>
      </c>
      <c r="AQ170" s="61">
        <v>5.3909357920957725E-2</v>
      </c>
      <c r="AR170" s="61">
        <v>4.3243904518645113E-2</v>
      </c>
      <c r="AS170" s="61">
        <v>2.9348178575289159E-2</v>
      </c>
      <c r="AT170" s="61">
        <v>1.525320317266626E-2</v>
      </c>
      <c r="AU170" s="61">
        <v>3.9071884438406423E-2</v>
      </c>
      <c r="AW170" s="61">
        <v>3.3009708737864081E-2</v>
      </c>
      <c r="BE170" s="60">
        <v>263213</v>
      </c>
      <c r="BF170" s="60">
        <v>268970</v>
      </c>
      <c r="BG170" s="60">
        <v>269749</v>
      </c>
      <c r="BH170" s="60">
        <v>259028</v>
      </c>
      <c r="BI170" s="60">
        <v>275352</v>
      </c>
      <c r="BJ170" s="60">
        <v>260571</v>
      </c>
    </row>
    <row r="171" spans="42:62">
      <c r="AP171" s="61">
        <v>6.7341239827615654E-2</v>
      </c>
      <c r="AQ171" s="61">
        <v>6.0988981238324712E-2</v>
      </c>
      <c r="AR171" s="61">
        <v>3.504263285235075E-2</v>
      </c>
      <c r="AS171" s="61">
        <v>3.3913998638749804E-2</v>
      </c>
      <c r="AT171" s="61">
        <v>2.9805599518571833E-2</v>
      </c>
      <c r="AU171" s="61">
        <v>3.5739777888188329E-2</v>
      </c>
      <c r="AW171" s="61">
        <v>3.3349470565324849E-2</v>
      </c>
      <c r="BE171" s="60">
        <v>450853</v>
      </c>
      <c r="BF171" s="60">
        <v>443244</v>
      </c>
      <c r="BG171" s="60">
        <v>744379</v>
      </c>
      <c r="BH171" s="60">
        <v>741965</v>
      </c>
      <c r="BI171" s="60">
        <v>754422</v>
      </c>
      <c r="BJ171" s="60">
        <v>571604</v>
      </c>
    </row>
    <row r="172" spans="42:62">
      <c r="AP172" s="61">
        <v>2.023099779967193E-2</v>
      </c>
      <c r="AQ172" s="61">
        <v>3.3203093013982395E-2</v>
      </c>
      <c r="AR172" s="61">
        <v>3.5956953364482951E-2</v>
      </c>
      <c r="AS172" s="61">
        <v>0</v>
      </c>
      <c r="AT172" s="61">
        <v>0</v>
      </c>
      <c r="AU172" s="61">
        <v>3.9335856933762042E-2</v>
      </c>
      <c r="AW172" s="61">
        <v>3.5268330622922998E-2</v>
      </c>
      <c r="BE172" s="60">
        <v>2728684</v>
      </c>
      <c r="BF172" s="60">
        <v>2625659</v>
      </c>
      <c r="BG172" s="60">
        <v>2406878</v>
      </c>
      <c r="BH172" s="60">
        <v>2399801</v>
      </c>
      <c r="BI172" s="60">
        <v>2410101</v>
      </c>
      <c r="BJ172" s="60">
        <v>2364611</v>
      </c>
    </row>
    <row r="173" spans="42:62">
      <c r="AP173" s="61">
        <v>8.4313956658536762E-2</v>
      </c>
      <c r="AQ173" s="61">
        <v>7.1068771839186792E-2</v>
      </c>
      <c r="AR173" s="61">
        <v>7.8872457126987428E-2</v>
      </c>
      <c r="AS173" s="61">
        <v>6.9778631547100484E-2</v>
      </c>
      <c r="AT173" s="61">
        <v>8.2464947457775953E-2</v>
      </c>
      <c r="AU173" s="61">
        <v>6.430965312273848E-2</v>
      </c>
      <c r="AW173" s="61">
        <v>3.580859148579893E-2</v>
      </c>
      <c r="BE173" s="60">
        <v>271426</v>
      </c>
      <c r="BF173" s="60">
        <v>286469</v>
      </c>
      <c r="BG173" s="60">
        <v>273657</v>
      </c>
      <c r="BH173" s="60">
        <v>274339</v>
      </c>
      <c r="BI173" s="60">
        <v>273304</v>
      </c>
      <c r="BJ173" s="60">
        <v>284654</v>
      </c>
    </row>
    <row r="174" spans="42:62">
      <c r="AP174" s="61">
        <v>5.7330947067059386E-2</v>
      </c>
      <c r="AQ174" s="61">
        <v>5.1603308464122408E-2</v>
      </c>
      <c r="AR174" s="61">
        <v>5.3334742805754017E-2</v>
      </c>
      <c r="AS174" s="61">
        <v>5.5183380157865565E-2</v>
      </c>
      <c r="AT174" s="61">
        <v>5.0582877161600308E-2</v>
      </c>
      <c r="AU174" s="61">
        <v>4.5967543242529219E-2</v>
      </c>
      <c r="AW174" s="61">
        <v>3.6714438502673793E-2</v>
      </c>
      <c r="BE174" s="60">
        <v>1370621</v>
      </c>
      <c r="BF174" s="60">
        <v>1369699</v>
      </c>
      <c r="BG174" s="60">
        <v>1305453</v>
      </c>
      <c r="BH174" s="60">
        <v>1308075</v>
      </c>
      <c r="BI174" s="60">
        <v>1346167</v>
      </c>
      <c r="BJ174" s="60">
        <v>1347516</v>
      </c>
    </row>
    <row r="175" spans="42:62">
      <c r="AP175" s="61">
        <v>3.5848068634953878E-2</v>
      </c>
      <c r="AQ175" s="61">
        <v>4.9008411173757462E-2</v>
      </c>
      <c r="AR175" s="61">
        <v>4.6232030382014115E-2</v>
      </c>
      <c r="AS175" s="61">
        <v>1.7128480987907518E-2</v>
      </c>
      <c r="AT175" s="61">
        <v>3.6714438502673793E-2</v>
      </c>
      <c r="AU175" s="61">
        <v>3.9401770779134218E-2</v>
      </c>
      <c r="AW175" s="61">
        <v>3.7500058179313296E-2</v>
      </c>
      <c r="BE175" s="60">
        <v>248270</v>
      </c>
      <c r="BF175" s="60">
        <v>249549</v>
      </c>
      <c r="BG175" s="60">
        <v>236719</v>
      </c>
      <c r="BH175" s="60">
        <v>230143</v>
      </c>
      <c r="BI175" s="60">
        <v>233750</v>
      </c>
      <c r="BJ175" s="60">
        <v>232553</v>
      </c>
    </row>
    <row r="176" spans="42:62">
      <c r="AP176" s="61">
        <v>9.2097121500878648E-2</v>
      </c>
      <c r="AQ176" s="61">
        <v>9.8548393974281653E-2</v>
      </c>
      <c r="AR176" s="61">
        <v>0.10766780765499441</v>
      </c>
      <c r="AS176" s="61">
        <v>0.11605695726962796</v>
      </c>
      <c r="AT176" s="61">
        <v>8.6450661877826074E-2</v>
      </c>
      <c r="AU176" s="61">
        <v>8.981855375101247E-2</v>
      </c>
      <c r="AW176" s="61">
        <v>3.8829820585627145E-2</v>
      </c>
      <c r="BE176" s="60">
        <v>161612</v>
      </c>
      <c r="BF176" s="60">
        <v>164163</v>
      </c>
      <c r="BG176" s="60">
        <v>163893</v>
      </c>
      <c r="BH176" s="60">
        <v>161033</v>
      </c>
      <c r="BI176" s="60">
        <v>170953</v>
      </c>
      <c r="BJ176" s="60">
        <v>169141</v>
      </c>
    </row>
    <row r="177" spans="42:62">
      <c r="AP177" s="61">
        <v>5.6190697550175361E-2</v>
      </c>
      <c r="AQ177" s="61">
        <v>4.6390377416578817E-2</v>
      </c>
      <c r="AR177" s="61">
        <v>4.7571536139481223E-2</v>
      </c>
      <c r="AS177" s="61">
        <v>3.8273266652742645E-2</v>
      </c>
      <c r="AT177" s="61">
        <v>5.0138829812226123E-2</v>
      </c>
      <c r="AU177" s="61">
        <v>4.5820596978694526E-2</v>
      </c>
      <c r="AW177" s="61">
        <v>3.9508363058003627E-2</v>
      </c>
      <c r="BE177" s="60">
        <v>3256927</v>
      </c>
      <c r="BF177" s="60">
        <v>3553474</v>
      </c>
      <c r="BG177" s="60">
        <v>3693343</v>
      </c>
      <c r="BH177" s="60">
        <v>3878190</v>
      </c>
      <c r="BI177" s="60">
        <v>4022551</v>
      </c>
      <c r="BJ177" s="60">
        <v>3930023</v>
      </c>
    </row>
    <row r="178" spans="42:62">
      <c r="AP178" s="61">
        <v>0.10846288368899332</v>
      </c>
      <c r="AQ178" s="61">
        <v>0.11267559081143613</v>
      </c>
      <c r="AR178" s="61">
        <v>0.10517604313849881</v>
      </c>
      <c r="AS178" s="61">
        <v>0.10306276644102362</v>
      </c>
      <c r="AT178" s="61">
        <v>0.11889650130153348</v>
      </c>
      <c r="AU178" s="61">
        <v>0.1055084490949546</v>
      </c>
      <c r="AW178" s="61">
        <v>4.0681278586317211E-2</v>
      </c>
      <c r="BE178" s="60">
        <v>186414</v>
      </c>
      <c r="BF178" s="60">
        <v>181530</v>
      </c>
      <c r="BG178" s="60">
        <v>173395</v>
      </c>
      <c r="BH178" s="60">
        <v>162794</v>
      </c>
      <c r="BI178" s="60">
        <v>158659</v>
      </c>
      <c r="BJ178" s="60">
        <v>199548</v>
      </c>
    </row>
    <row r="179" spans="42:62">
      <c r="AP179" s="61">
        <v>1.8961907966057345E-2</v>
      </c>
      <c r="AQ179" s="61">
        <v>1.2120366494581647E-2</v>
      </c>
      <c r="AR179" s="61">
        <v>0</v>
      </c>
      <c r="AS179" s="61">
        <v>0</v>
      </c>
      <c r="AT179" s="61">
        <v>2.0422062171138559E-2</v>
      </c>
      <c r="AU179" s="61">
        <v>1.726065888694555E-2</v>
      </c>
      <c r="AW179" s="61">
        <v>4.1462121341703302E-2</v>
      </c>
      <c r="BE179" s="60">
        <v>107004</v>
      </c>
      <c r="BF179" s="60">
        <v>107505</v>
      </c>
      <c r="BG179" s="60">
        <v>113097</v>
      </c>
      <c r="BH179" s="60">
        <v>105641</v>
      </c>
      <c r="BI179" s="60">
        <v>107188</v>
      </c>
      <c r="BJ179" s="60">
        <v>104631</v>
      </c>
    </row>
    <row r="180" spans="42:62">
      <c r="AP180" s="61">
        <v>5.0922657099784364E-2</v>
      </c>
      <c r="AQ180" s="61">
        <v>7.532248908724333E-2</v>
      </c>
      <c r="AR180" s="61">
        <v>5.6057175337079178E-2</v>
      </c>
      <c r="AS180" s="61">
        <v>4.8593158038223984E-2</v>
      </c>
      <c r="AT180" s="61">
        <v>6.451220993803912E-2</v>
      </c>
      <c r="AU180" s="61">
        <v>5.2163729748171919E-2</v>
      </c>
      <c r="AW180" s="61">
        <v>4.1844293272864701E-2</v>
      </c>
      <c r="BE180" s="60">
        <v>104806</v>
      </c>
      <c r="BF180" s="60">
        <v>102174</v>
      </c>
      <c r="BG180" s="60">
        <v>107319</v>
      </c>
      <c r="BH180" s="60">
        <v>106373</v>
      </c>
      <c r="BI180" s="60">
        <v>107003</v>
      </c>
      <c r="BJ180" s="60">
        <v>108447</v>
      </c>
    </row>
    <row r="181" spans="42:62">
      <c r="AP181" s="61">
        <v>8.6567194970369951E-2</v>
      </c>
      <c r="AQ181" s="61">
        <v>9.305353501863417E-2</v>
      </c>
      <c r="AR181" s="61">
        <v>9.135907796516847E-2</v>
      </c>
      <c r="AS181" s="61">
        <v>8.5399567689304665E-2</v>
      </c>
      <c r="AT181" s="61">
        <v>8.9330973327615346E-2</v>
      </c>
      <c r="AU181" s="61">
        <v>8.9025549728525791E-2</v>
      </c>
      <c r="AW181" s="61">
        <v>4.2065246220493326E-2</v>
      </c>
      <c r="BE181" s="60">
        <v>14541825</v>
      </c>
      <c r="BF181" s="60">
        <v>14543714</v>
      </c>
      <c r="BG181" s="60">
        <v>13948280</v>
      </c>
      <c r="BH181" s="60">
        <v>13512504</v>
      </c>
      <c r="BI181" s="60">
        <v>13734430</v>
      </c>
      <c r="BJ181" s="60">
        <v>14085316</v>
      </c>
    </row>
    <row r="182" spans="42:62">
      <c r="AP182" s="61">
        <v>5.3630988204357737E-2</v>
      </c>
      <c r="AQ182" s="61">
        <v>9.6371938190242701E-2</v>
      </c>
      <c r="AR182" s="61">
        <v>4.9563563339893493E-2</v>
      </c>
      <c r="AS182" s="61">
        <v>5.9670882507759086E-2</v>
      </c>
      <c r="AT182" s="61">
        <v>5.1774731563822063E-2</v>
      </c>
      <c r="AU182" s="61">
        <v>0.13569153341402815</v>
      </c>
      <c r="AW182" s="61">
        <v>4.3349588270075054E-2</v>
      </c>
      <c r="BE182" s="60">
        <v>692883</v>
      </c>
      <c r="BF182" s="60">
        <v>666885</v>
      </c>
      <c r="BG182" s="60">
        <v>698154</v>
      </c>
      <c r="BH182" s="60">
        <v>695314</v>
      </c>
      <c r="BI182" s="60">
        <v>692809</v>
      </c>
      <c r="BJ182" s="60">
        <v>627880</v>
      </c>
    </row>
    <row r="183" spans="42:62">
      <c r="AP183" s="61">
        <v>8.6567194970369951E-2</v>
      </c>
      <c r="AQ183" s="61">
        <v>9.305353501863417E-2</v>
      </c>
      <c r="AR183" s="61">
        <v>9.135907796516847E-2</v>
      </c>
      <c r="AS183" s="61">
        <v>8.5399567689304665E-2</v>
      </c>
      <c r="AT183" s="61">
        <v>8.9330973327615346E-2</v>
      </c>
      <c r="AU183" s="61">
        <v>8.9025549728525791E-2</v>
      </c>
      <c r="AW183" s="61">
        <v>4.3764175856710878E-2</v>
      </c>
      <c r="BE183" s="60">
        <v>14541825</v>
      </c>
      <c r="BF183" s="60">
        <v>14543714</v>
      </c>
      <c r="BG183" s="60">
        <v>13948280</v>
      </c>
      <c r="BH183" s="60">
        <v>13512504</v>
      </c>
      <c r="BI183" s="60">
        <v>13734430</v>
      </c>
      <c r="BJ183" s="60">
        <v>14085316</v>
      </c>
    </row>
    <row r="184" spans="42:62">
      <c r="AP184" s="61">
        <v>8.1970973237156047E-2</v>
      </c>
      <c r="AQ184" s="61">
        <v>8.998328975610688E-2</v>
      </c>
      <c r="AR184" s="61">
        <v>7.550888884318202E-2</v>
      </c>
      <c r="AS184" s="61">
        <v>6.96578174366599E-2</v>
      </c>
      <c r="AT184" s="61">
        <v>9.2089206032772222E-2</v>
      </c>
      <c r="AU184" s="61">
        <v>8.1095057069888621E-2</v>
      </c>
      <c r="AW184" s="61">
        <v>4.4283674520971858E-2</v>
      </c>
      <c r="BE184" s="60">
        <v>806566</v>
      </c>
      <c r="BF184" s="60">
        <v>837211</v>
      </c>
      <c r="BG184" s="60">
        <v>875142</v>
      </c>
      <c r="BH184" s="60">
        <v>828622</v>
      </c>
      <c r="BI184" s="60">
        <v>858776</v>
      </c>
      <c r="BJ184" s="60">
        <v>852814</v>
      </c>
    </row>
    <row r="185" spans="42:62">
      <c r="AP185" s="61">
        <v>6.2711914597491814E-2</v>
      </c>
      <c r="AQ185" s="61">
        <v>7.3672824668635395E-2</v>
      </c>
      <c r="AR185" s="61">
        <v>5.7421082413328564E-2</v>
      </c>
      <c r="AS185" s="61">
        <v>5.9701788181462538E-2</v>
      </c>
      <c r="AT185" s="61">
        <v>4.5004969888323684E-2</v>
      </c>
      <c r="AU185" s="61">
        <v>7.218056410529837E-2</v>
      </c>
      <c r="AW185" s="61">
        <v>4.5004969888323684E-2</v>
      </c>
      <c r="BE185" s="60">
        <v>405234</v>
      </c>
      <c r="BF185" s="60">
        <v>407708</v>
      </c>
      <c r="BG185" s="60">
        <v>422371</v>
      </c>
      <c r="BH185" s="60">
        <v>403874</v>
      </c>
      <c r="BI185" s="60">
        <v>427575</v>
      </c>
      <c r="BJ185" s="60">
        <v>412618</v>
      </c>
    </row>
    <row r="186" spans="42:62">
      <c r="AP186" s="61">
        <v>4.9456498045427462E-2</v>
      </c>
      <c r="AQ186" s="61">
        <v>4.462282831658318E-2</v>
      </c>
      <c r="AR186" s="61">
        <v>3.5296821526428622E-2</v>
      </c>
      <c r="AS186" s="61">
        <v>3.3670286159937605E-2</v>
      </c>
      <c r="AT186" s="61">
        <v>4.7457652341817126E-2</v>
      </c>
      <c r="AU186" s="61">
        <v>3.1966372692568169E-2</v>
      </c>
      <c r="AW186" s="61">
        <v>4.5559107692670672E-2</v>
      </c>
      <c r="BE186" s="60">
        <v>275252</v>
      </c>
      <c r="BF186" s="60">
        <v>281291</v>
      </c>
      <c r="BG186" s="60">
        <v>278467</v>
      </c>
      <c r="BH186" s="60">
        <v>266704</v>
      </c>
      <c r="BI186" s="60">
        <v>268787</v>
      </c>
      <c r="BJ186" s="60">
        <v>264309</v>
      </c>
    </row>
    <row r="187" spans="42:62">
      <c r="AP187" s="61">
        <v>6.0153090699017905E-2</v>
      </c>
      <c r="AQ187" s="61">
        <v>6.4227405606419055E-2</v>
      </c>
      <c r="AR187" s="61">
        <v>6.5063567138255937E-2</v>
      </c>
      <c r="AS187" s="61">
        <v>6.3948580874336164E-2</v>
      </c>
      <c r="AT187" s="61">
        <v>6.2099564802038001E-2</v>
      </c>
      <c r="AU187" s="61">
        <v>6.2772844255887292E-2</v>
      </c>
      <c r="AW187" s="61">
        <v>4.6097270747885971E-2</v>
      </c>
      <c r="BE187" s="60">
        <v>235416</v>
      </c>
      <c r="BF187" s="60">
        <v>243899</v>
      </c>
      <c r="BG187" s="60">
        <v>241241</v>
      </c>
      <c r="BH187" s="60">
        <v>227464</v>
      </c>
      <c r="BI187" s="60">
        <v>235525</v>
      </c>
      <c r="BJ187" s="60">
        <v>227694</v>
      </c>
    </row>
    <row r="188" spans="42:62">
      <c r="AP188" s="61">
        <v>8.1262980781870289E-2</v>
      </c>
      <c r="AQ188" s="61">
        <v>7.8144742236986336E-2</v>
      </c>
      <c r="AR188" s="61">
        <v>6.5547012585370046E-2</v>
      </c>
      <c r="AS188" s="61">
        <v>7.666381935675555E-2</v>
      </c>
      <c r="AT188" s="61">
        <v>6.8372412195100221E-2</v>
      </c>
      <c r="AU188" s="61">
        <v>8.2059095106186516E-2</v>
      </c>
      <c r="AW188" s="61">
        <v>4.6836544437538846E-2</v>
      </c>
      <c r="BE188" s="60">
        <v>114111</v>
      </c>
      <c r="BF188" s="60">
        <v>119509</v>
      </c>
      <c r="BG188" s="60">
        <v>116405</v>
      </c>
      <c r="BH188" s="60">
        <v>107704</v>
      </c>
      <c r="BI188" s="60">
        <v>112209</v>
      </c>
      <c r="BJ188" s="60">
        <v>108300</v>
      </c>
    </row>
    <row r="189" spans="42:62">
      <c r="AP189" s="61">
        <v>1.7816981198279989E-2</v>
      </c>
      <c r="AQ189" s="61">
        <v>8.9081298440185485E-3</v>
      </c>
      <c r="AR189" s="61">
        <v>1.8488420196467511E-2</v>
      </c>
      <c r="AS189" s="61">
        <v>1.6196352856010204E-2</v>
      </c>
      <c r="AT189" s="61">
        <v>1.8176461923700104E-2</v>
      </c>
      <c r="AU189" s="61">
        <v>1.9104008076672611E-2</v>
      </c>
      <c r="AW189" s="61">
        <v>4.7457652341817126E-2</v>
      </c>
      <c r="BE189" s="60">
        <v>883483</v>
      </c>
      <c r="BF189" s="60">
        <v>925110</v>
      </c>
      <c r="BG189" s="60">
        <v>713095</v>
      </c>
      <c r="BH189" s="60">
        <v>725225</v>
      </c>
      <c r="BI189" s="60">
        <v>712845</v>
      </c>
      <c r="BJ189" s="60">
        <v>717127</v>
      </c>
    </row>
    <row r="190" spans="42:62">
      <c r="AP190" s="61">
        <v>0</v>
      </c>
      <c r="AQ190" s="61">
        <v>0</v>
      </c>
      <c r="AR190" s="61">
        <v>0</v>
      </c>
      <c r="AS190" s="61">
        <v>0</v>
      </c>
      <c r="AT190" s="61">
        <v>0</v>
      </c>
      <c r="AU190" s="61">
        <v>6.0326337064258204E-2</v>
      </c>
      <c r="AW190" s="61">
        <v>4.7826052072050387E-2</v>
      </c>
      <c r="BE190" s="60">
        <v>376881</v>
      </c>
      <c r="BF190" s="60">
        <v>379573</v>
      </c>
      <c r="BG190" s="60">
        <v>371673</v>
      </c>
      <c r="BH190" s="60">
        <v>369479</v>
      </c>
      <c r="BI190" s="60">
        <v>374674</v>
      </c>
      <c r="BJ190" s="60">
        <v>371579</v>
      </c>
    </row>
    <row r="191" spans="42:62">
      <c r="AP191" s="61">
        <v>2.5438090430518496E-2</v>
      </c>
      <c r="AQ191" s="61">
        <v>7.6882363140268112E-2</v>
      </c>
      <c r="AR191" s="61">
        <v>4.771565579385572E-2</v>
      </c>
      <c r="AS191" s="61">
        <v>4.8427224161539793E-2</v>
      </c>
      <c r="AT191" s="61">
        <v>5.3419028553366346E-2</v>
      </c>
      <c r="AU191" s="61">
        <v>2.514043475368077E-2</v>
      </c>
      <c r="AW191" s="61">
        <v>4.8186618742627321E-2</v>
      </c>
      <c r="BE191" s="60">
        <v>110936</v>
      </c>
      <c r="BF191" s="60">
        <v>109583</v>
      </c>
      <c r="BG191" s="60">
        <v>113862</v>
      </c>
      <c r="BH191" s="60">
        <v>103702</v>
      </c>
      <c r="BI191" s="60">
        <v>104401</v>
      </c>
      <c r="BJ191" s="60">
        <v>105209</v>
      </c>
    </row>
    <row r="192" spans="42:62">
      <c r="AP192" s="61">
        <v>0.13086350536555619</v>
      </c>
      <c r="AQ192" s="61">
        <v>8.8652431210493723E-2</v>
      </c>
      <c r="AR192" s="61">
        <v>7.8482566511649865E-2</v>
      </c>
      <c r="AS192" s="61">
        <v>7.0584674177284631E-2</v>
      </c>
      <c r="AT192" s="61">
        <v>6.8354972710168951E-2</v>
      </c>
      <c r="AU192" s="61">
        <v>6.7630801486705416E-2</v>
      </c>
      <c r="AW192" s="61">
        <v>4.8828836117965936E-2</v>
      </c>
      <c r="BE192" s="60">
        <v>203334</v>
      </c>
      <c r="BF192" s="60">
        <v>208353</v>
      </c>
      <c r="BG192" s="60">
        <v>211805</v>
      </c>
      <c r="BH192" s="60">
        <v>211434</v>
      </c>
      <c r="BI192" s="60">
        <v>214732</v>
      </c>
      <c r="BJ192" s="60">
        <v>209860</v>
      </c>
    </row>
    <row r="193" spans="42:62">
      <c r="AP193" s="61">
        <v>4.0616253043181637E-2</v>
      </c>
      <c r="AQ193" s="61">
        <v>2.9599319074560426E-2</v>
      </c>
      <c r="AR193" s="61">
        <v>5.7498983627157482E-2</v>
      </c>
      <c r="AS193" s="61">
        <v>4.3608186689977575E-2</v>
      </c>
      <c r="AT193" s="61">
        <v>3.7500058179313296E-2</v>
      </c>
      <c r="AU193" s="61">
        <v>3.9066087555487523E-2</v>
      </c>
      <c r="AW193" s="61">
        <v>4.9033311227873286E-2</v>
      </c>
      <c r="BE193" s="60">
        <v>214003</v>
      </c>
      <c r="BF193" s="60">
        <v>219701</v>
      </c>
      <c r="BG193" s="60">
        <v>216456</v>
      </c>
      <c r="BH193" s="60">
        <v>210488</v>
      </c>
      <c r="BI193" s="60">
        <v>214853</v>
      </c>
      <c r="BJ193" s="60">
        <v>209056</v>
      </c>
    </row>
    <row r="194" spans="42:62">
      <c r="AP194" s="61">
        <v>1.8711782690498589E-2</v>
      </c>
      <c r="AQ194" s="61">
        <v>5.4026162790697677E-2</v>
      </c>
      <c r="AR194" s="61">
        <v>4.0285677629046744E-2</v>
      </c>
      <c r="AS194" s="61">
        <v>1.0331032663647953E-2</v>
      </c>
      <c r="AT194" s="61">
        <v>3.5268330622922998E-2</v>
      </c>
      <c r="AU194" s="61">
        <v>3.0164889857037754E-2</v>
      </c>
      <c r="AW194" s="61">
        <v>4.9283376301360628E-2</v>
      </c>
      <c r="BE194" s="60">
        <v>68032</v>
      </c>
      <c r="BF194" s="60">
        <v>68800</v>
      </c>
      <c r="BG194" s="60">
        <v>70149</v>
      </c>
      <c r="BH194" s="60">
        <v>68241</v>
      </c>
      <c r="BI194" s="60">
        <v>70715</v>
      </c>
      <c r="BJ194" s="60">
        <v>69319</v>
      </c>
    </row>
    <row r="195" spans="42:62">
      <c r="AP195" s="61">
        <v>6.1811678827471433E-2</v>
      </c>
      <c r="AQ195" s="61">
        <v>7.6106618597117093E-2</v>
      </c>
      <c r="AR195" s="61">
        <v>5.9975181366933944E-2</v>
      </c>
      <c r="AS195" s="61">
        <v>6.3218743837029232E-2</v>
      </c>
      <c r="AT195" s="61">
        <v>5.8659963248448972E-2</v>
      </c>
      <c r="AU195" s="61">
        <v>6.7039088403053906E-2</v>
      </c>
      <c r="AW195" s="61">
        <v>5.0138829812226123E-2</v>
      </c>
      <c r="BE195" s="60">
        <v>314261</v>
      </c>
      <c r="BF195" s="60">
        <v>317318</v>
      </c>
      <c r="BG195" s="60">
        <v>314280</v>
      </c>
      <c r="BH195" s="60">
        <v>309307</v>
      </c>
      <c r="BI195" s="60">
        <v>329782</v>
      </c>
      <c r="BJ195" s="60">
        <v>314876</v>
      </c>
    </row>
    <row r="196" spans="42:62">
      <c r="AP196" s="61">
        <v>1.1844932239550467E-2</v>
      </c>
      <c r="AQ196" s="61">
        <v>2.0091423329230779E-2</v>
      </c>
      <c r="AR196" s="61">
        <v>1.2943694590926584E-2</v>
      </c>
      <c r="AS196" s="61">
        <v>8.6147139866675406E-3</v>
      </c>
      <c r="AT196" s="61">
        <v>1.4607840704890782E-2</v>
      </c>
      <c r="AU196" s="61">
        <v>1.826604296289568E-2</v>
      </c>
      <c r="AW196" s="61">
        <v>5.0334333587733295E-2</v>
      </c>
      <c r="BE196" s="60">
        <v>532464</v>
      </c>
      <c r="BF196" s="60">
        <v>571189</v>
      </c>
      <c r="BG196" s="60">
        <v>592412</v>
      </c>
      <c r="BH196" s="60">
        <v>579938</v>
      </c>
      <c r="BI196" s="60">
        <v>564286</v>
      </c>
      <c r="BJ196" s="60">
        <v>550475</v>
      </c>
    </row>
    <row r="197" spans="42:62">
      <c r="AP197" s="61">
        <v>9.5510897691723412E-2</v>
      </c>
      <c r="AQ197" s="61">
        <v>8.8676972988915373E-2</v>
      </c>
      <c r="AR197" s="61">
        <v>7.734346724574738E-2</v>
      </c>
      <c r="AS197" s="61">
        <v>5.4187933434494177E-2</v>
      </c>
      <c r="AT197" s="61">
        <v>4.5559107692670672E-2</v>
      </c>
      <c r="AU197" s="61">
        <v>7.138649112471504E-2</v>
      </c>
      <c r="AW197" s="61">
        <v>5.0582877161600308E-2</v>
      </c>
      <c r="BE197" s="60">
        <v>77677</v>
      </c>
      <c r="BF197" s="60">
        <v>81374</v>
      </c>
      <c r="BG197" s="60">
        <v>82890</v>
      </c>
      <c r="BH197" s="60">
        <v>79741</v>
      </c>
      <c r="BI197" s="60">
        <v>84769</v>
      </c>
      <c r="BJ197" s="60">
        <v>78082</v>
      </c>
    </row>
    <row r="198" spans="42:62">
      <c r="AP198" s="61">
        <v>5.061569301260023E-2</v>
      </c>
      <c r="AQ198" s="61">
        <v>6.9553102561354621E-2</v>
      </c>
      <c r="AR198" s="61">
        <v>6.3490670364584251E-2</v>
      </c>
      <c r="AS198" s="61">
        <v>7.4728525279258939E-2</v>
      </c>
      <c r="AT198" s="61">
        <v>7.0381807471931165E-2</v>
      </c>
      <c r="AU198" s="61">
        <v>6.7790048118581886E-2</v>
      </c>
      <c r="AW198" s="61">
        <v>5.0809529690596753E-2</v>
      </c>
      <c r="BE198" s="60">
        <v>55872</v>
      </c>
      <c r="BF198" s="60">
        <v>55986</v>
      </c>
      <c r="BG198" s="60">
        <v>56969</v>
      </c>
      <c r="BH198" s="60">
        <v>51386</v>
      </c>
      <c r="BI198" s="60">
        <v>56023</v>
      </c>
      <c r="BJ198" s="60">
        <v>54241</v>
      </c>
    </row>
    <row r="199" spans="42:62">
      <c r="AP199" s="61">
        <v>7.6198063856653245E-2</v>
      </c>
      <c r="AQ199" s="61">
        <v>8.2295999027119052E-2</v>
      </c>
      <c r="AR199" s="61">
        <v>5.6750813010130033E-2</v>
      </c>
      <c r="AS199" s="61">
        <v>6.3928272041403944E-2</v>
      </c>
      <c r="AT199" s="61">
        <v>1.0543521545457072E-2</v>
      </c>
      <c r="AU199" s="61">
        <v>9.8254818974616479E-2</v>
      </c>
      <c r="AW199" s="61">
        <v>5.1705434205387715E-2</v>
      </c>
      <c r="BE199" s="60">
        <v>199572</v>
      </c>
      <c r="BF199" s="60">
        <v>205575</v>
      </c>
      <c r="BG199" s="60">
        <v>203257</v>
      </c>
      <c r="BH199" s="60">
        <v>192059</v>
      </c>
      <c r="BI199" s="60">
        <v>215962</v>
      </c>
      <c r="BJ199" s="60">
        <v>195166</v>
      </c>
    </row>
    <row r="200" spans="42:62">
      <c r="AP200" s="61">
        <v>5.2735803249150275E-2</v>
      </c>
      <c r="AQ200" s="61">
        <v>5.8644084824996306E-2</v>
      </c>
      <c r="AR200" s="61">
        <v>5.3159082979612207E-2</v>
      </c>
      <c r="AS200" s="61">
        <v>5.0079638840302136E-2</v>
      </c>
      <c r="AT200" s="61">
        <v>4.7826052072050387E-2</v>
      </c>
      <c r="AU200" s="61">
        <v>5.0521842661904216E-2</v>
      </c>
      <c r="AW200" s="61">
        <v>5.1774731563822063E-2</v>
      </c>
      <c r="BE200" s="60">
        <v>683748</v>
      </c>
      <c r="BF200" s="60">
        <v>656929</v>
      </c>
      <c r="BG200" s="60">
        <v>639157</v>
      </c>
      <c r="BH200" s="60">
        <v>614022</v>
      </c>
      <c r="BI200" s="60">
        <v>623175</v>
      </c>
      <c r="BJ200" s="60">
        <v>631608</v>
      </c>
    </row>
    <row r="201" spans="42:62">
      <c r="AP201" s="61">
        <v>8.4099132519326866E-2</v>
      </c>
      <c r="AQ201" s="61">
        <v>8.2693641953244565E-2</v>
      </c>
      <c r="AR201" s="61">
        <v>7.9508527090221923E-2</v>
      </c>
      <c r="AS201" s="61">
        <v>8.2575536956970216E-2</v>
      </c>
      <c r="AT201" s="61">
        <v>7.8083069911859898E-2</v>
      </c>
      <c r="AU201" s="61">
        <v>8.3926609810146657E-2</v>
      </c>
      <c r="AW201" s="61">
        <v>5.2430132830938114E-2</v>
      </c>
      <c r="BE201" s="60">
        <v>53494333</v>
      </c>
      <c r="BF201" s="60">
        <v>54462591</v>
      </c>
      <c r="BG201" s="60">
        <v>52785005</v>
      </c>
      <c r="BH201" s="60">
        <v>53132237</v>
      </c>
      <c r="BI201" s="60">
        <v>54396350</v>
      </c>
      <c r="BJ201" s="60">
        <v>54736144</v>
      </c>
    </row>
    <row r="202" spans="42:62">
      <c r="AP202" s="61">
        <v>0</v>
      </c>
      <c r="AQ202" s="61">
        <v>0</v>
      </c>
      <c r="AR202" s="61">
        <v>0</v>
      </c>
      <c r="AS202" s="61">
        <v>0</v>
      </c>
      <c r="AT202" s="61">
        <v>0</v>
      </c>
      <c r="AU202" s="61">
        <v>0</v>
      </c>
      <c r="AW202" s="61">
        <v>5.2553166121647468E-2</v>
      </c>
      <c r="BE202" s="60">
        <v>152008</v>
      </c>
      <c r="BF202" s="60">
        <v>153463</v>
      </c>
      <c r="BG202" s="60">
        <v>146559</v>
      </c>
      <c r="BH202" s="60">
        <v>144800</v>
      </c>
      <c r="BI202" s="60">
        <v>148111</v>
      </c>
      <c r="BJ202" s="60">
        <v>154331</v>
      </c>
    </row>
    <row r="203" spans="42:62">
      <c r="AP203" s="61">
        <v>3.0933469980356992E-2</v>
      </c>
      <c r="AQ203" s="61">
        <v>4.4725311762723291E-2</v>
      </c>
      <c r="AR203" s="61">
        <v>3.3906028488489837E-2</v>
      </c>
      <c r="AS203" s="61">
        <v>2.0560977106732953E-2</v>
      </c>
      <c r="AT203" s="61">
        <v>3.295022359677352E-2</v>
      </c>
      <c r="AU203" s="61">
        <v>3.0656721785968129E-2</v>
      </c>
      <c r="AW203" s="61">
        <v>5.3419028553366346E-2</v>
      </c>
      <c r="BE203" s="60">
        <v>117090</v>
      </c>
      <c r="BF203" s="60">
        <v>118680</v>
      </c>
      <c r="BG203" s="60">
        <v>118504</v>
      </c>
      <c r="BH203" s="60">
        <v>114051</v>
      </c>
      <c r="BI203" s="60">
        <v>119635</v>
      </c>
      <c r="BJ203" s="60">
        <v>116777</v>
      </c>
    </row>
    <row r="204" spans="42:62">
      <c r="AP204" s="61">
        <v>6.830623921533012E-2</v>
      </c>
      <c r="AQ204" s="61">
        <v>4.9869056714863552E-2</v>
      </c>
      <c r="AR204" s="61">
        <v>4.458897512132174E-2</v>
      </c>
      <c r="AS204" s="61">
        <v>5.3150381209101004E-2</v>
      </c>
      <c r="AT204" s="61">
        <v>5.2430132830938114E-2</v>
      </c>
      <c r="AU204" s="61">
        <v>4.5327122956829259E-2</v>
      </c>
      <c r="AW204" s="61">
        <v>5.4163430425564457E-2</v>
      </c>
      <c r="BE204" s="60">
        <v>550550</v>
      </c>
      <c r="BF204" s="60">
        <v>587659</v>
      </c>
      <c r="BG204" s="60">
        <v>599027</v>
      </c>
      <c r="BH204" s="60">
        <v>566487</v>
      </c>
      <c r="BI204" s="60">
        <v>588116</v>
      </c>
      <c r="BJ204" s="60">
        <v>579675</v>
      </c>
    </row>
    <row r="205" spans="42:62">
      <c r="AP205" s="61">
        <v>2.9682061766520777E-2</v>
      </c>
      <c r="AQ205" s="61">
        <v>2.5138572258727818E-2</v>
      </c>
      <c r="AR205" s="61">
        <v>4.4724664238825354E-3</v>
      </c>
      <c r="AS205" s="61">
        <v>3.092878018424474E-2</v>
      </c>
      <c r="AT205" s="61">
        <v>1.3375241352456877E-2</v>
      </c>
      <c r="AU205" s="61">
        <v>1.3500050574961099E-2</v>
      </c>
      <c r="AW205" s="61">
        <v>5.5600068316462366E-2</v>
      </c>
      <c r="BE205" s="60">
        <v>698469</v>
      </c>
      <c r="BF205" s="60">
        <v>715872</v>
      </c>
      <c r="BG205" s="60">
        <v>689776</v>
      </c>
      <c r="BH205" s="60">
        <v>719912</v>
      </c>
      <c r="BI205" s="60">
        <v>747351</v>
      </c>
      <c r="BJ205" s="60">
        <v>721701</v>
      </c>
    </row>
    <row r="206" spans="42:62">
      <c r="AP206" s="61">
        <v>5.7716867393451964E-2</v>
      </c>
      <c r="AQ206" s="61">
        <v>5.603892178520193E-2</v>
      </c>
      <c r="AR206" s="61">
        <v>5.8242245438503121E-2</v>
      </c>
      <c r="AS206" s="61">
        <v>5.8382638007177259E-2</v>
      </c>
      <c r="AT206" s="61">
        <v>5.5600068316462366E-2</v>
      </c>
      <c r="AU206" s="61">
        <v>5.2907270817584964E-2</v>
      </c>
      <c r="AW206" s="61">
        <v>5.6996817436589832E-2</v>
      </c>
      <c r="BE206" s="60">
        <v>19626429</v>
      </c>
      <c r="BF206" s="60">
        <v>19993122</v>
      </c>
      <c r="BG206" s="60">
        <v>19336909</v>
      </c>
      <c r="BH206" s="60">
        <v>18732504</v>
      </c>
      <c r="BI206" s="60">
        <v>19345264</v>
      </c>
      <c r="BJ206" s="60">
        <v>19191143</v>
      </c>
    </row>
    <row r="207" spans="42:62">
      <c r="AP207" s="61">
        <v>3.518274833334889E-2</v>
      </c>
      <c r="AQ207" s="61">
        <v>3.7494755637080331E-2</v>
      </c>
      <c r="AR207" s="61">
        <v>3.15238993918351E-2</v>
      </c>
      <c r="AS207" s="61">
        <v>3.8685285427818399E-2</v>
      </c>
      <c r="AT207" s="61">
        <v>3.3349470565324849E-2</v>
      </c>
      <c r="AU207" s="61">
        <v>3.1501705488927084E-2</v>
      </c>
      <c r="AW207" s="61">
        <v>5.7344638325497216E-2</v>
      </c>
      <c r="BE207" s="60">
        <v>1607265</v>
      </c>
      <c r="BF207" s="60">
        <v>1639856</v>
      </c>
      <c r="BG207" s="60">
        <v>1726341</v>
      </c>
      <c r="BH207" s="60">
        <v>1592802</v>
      </c>
      <c r="BI207" s="60">
        <v>1648362</v>
      </c>
      <c r="BJ207" s="60">
        <v>1645276</v>
      </c>
    </row>
    <row r="208" spans="42:62">
      <c r="AP208" s="61">
        <v>6.8550164092578775E-2</v>
      </c>
      <c r="AQ208" s="61">
        <v>5.7094737053472823E-2</v>
      </c>
      <c r="AR208" s="61">
        <v>4.2649355349231179E-2</v>
      </c>
      <c r="AS208" s="61">
        <v>0</v>
      </c>
      <c r="AT208" s="61">
        <v>7.6831130279269799E-2</v>
      </c>
      <c r="AU208" s="61">
        <v>5.1484010860198118E-2</v>
      </c>
      <c r="AW208" s="61">
        <v>5.7513262832449147E-2</v>
      </c>
      <c r="BE208" s="60">
        <v>791931</v>
      </c>
      <c r="BF208" s="60">
        <v>796816</v>
      </c>
      <c r="BG208" s="60">
        <v>762661</v>
      </c>
      <c r="BH208" s="60">
        <v>631436</v>
      </c>
      <c r="BI208" s="60">
        <v>657572</v>
      </c>
      <c r="BJ208" s="60">
        <v>647502</v>
      </c>
    </row>
    <row r="209" spans="42:62">
      <c r="AP209" s="61">
        <v>2.345248905189693E-3</v>
      </c>
      <c r="AQ209" s="61">
        <v>1.0549879681202761E-2</v>
      </c>
      <c r="AR209" s="61">
        <v>1.3035587230788785E-2</v>
      </c>
      <c r="AS209" s="61">
        <v>3.514742979231384E-2</v>
      </c>
      <c r="AT209" s="61">
        <v>2.8491484861192181E-2</v>
      </c>
      <c r="AU209" s="61">
        <v>0</v>
      </c>
      <c r="AW209" s="61">
        <v>5.7855536611893355E-2</v>
      </c>
      <c r="BE209" s="60">
        <v>4896282</v>
      </c>
      <c r="BF209" s="60">
        <v>5202429</v>
      </c>
      <c r="BG209" s="60">
        <v>4893834</v>
      </c>
      <c r="BH209" s="60">
        <v>4686061</v>
      </c>
      <c r="BI209" s="60">
        <v>4964922</v>
      </c>
      <c r="BJ209" s="60">
        <v>5150728</v>
      </c>
    </row>
    <row r="210" spans="42:62">
      <c r="AP210" s="61">
        <v>7.2113286835339366E-2</v>
      </c>
      <c r="AQ210" s="61">
        <v>8.0617221263471719E-2</v>
      </c>
      <c r="AR210" s="61">
        <v>6.1509104443855309E-2</v>
      </c>
      <c r="AS210" s="61">
        <v>5.1338740892262973E-2</v>
      </c>
      <c r="AT210" s="61">
        <v>6.1086750333337915E-3</v>
      </c>
      <c r="AU210" s="61">
        <v>3.6472689028143976E-2</v>
      </c>
      <c r="AW210" s="61">
        <v>5.8067804238757757E-2</v>
      </c>
      <c r="BE210" s="60">
        <v>595868</v>
      </c>
      <c r="BF210" s="60">
        <v>612487</v>
      </c>
      <c r="BG210" s="60">
        <v>667641</v>
      </c>
      <c r="BH210" s="60">
        <v>635037</v>
      </c>
      <c r="BI210" s="60">
        <v>727490</v>
      </c>
      <c r="BJ210" s="60">
        <v>752097</v>
      </c>
    </row>
    <row r="211" spans="42:62">
      <c r="AP211" s="61">
        <v>7.9121285412783265E-2</v>
      </c>
      <c r="AQ211" s="61">
        <v>0.24590163934426229</v>
      </c>
      <c r="AR211" s="61">
        <v>8.93162768245052E-2</v>
      </c>
      <c r="AS211" s="61">
        <v>6.6876189254484422E-2</v>
      </c>
      <c r="AT211" s="61">
        <v>5.7344638325497216E-2</v>
      </c>
      <c r="AU211" s="61">
        <v>2.8364045685229929E-2</v>
      </c>
      <c r="AW211" s="61">
        <v>5.8659963248448972E-2</v>
      </c>
      <c r="BE211" s="60">
        <v>64913</v>
      </c>
      <c r="BF211" s="60">
        <v>61000</v>
      </c>
      <c r="BG211" s="60">
        <v>91148</v>
      </c>
      <c r="BH211" s="60">
        <v>93546</v>
      </c>
      <c r="BI211" s="60">
        <v>101666</v>
      </c>
      <c r="BJ211" s="60">
        <v>103053</v>
      </c>
    </row>
    <row r="212" spans="42:62">
      <c r="AP212" s="61">
        <v>3.8621016467243217E-2</v>
      </c>
      <c r="AQ212" s="61">
        <v>2.8332960417111131E-2</v>
      </c>
      <c r="AR212" s="61">
        <v>4.0208546709419084E-2</v>
      </c>
      <c r="AS212" s="61">
        <v>5.3682084253051779E-2</v>
      </c>
      <c r="AT212" s="61">
        <v>5.2553166121647468E-2</v>
      </c>
      <c r="AU212" s="61">
        <v>5.4508432893967923E-2</v>
      </c>
      <c r="AW212" s="61">
        <v>5.8715540305867356E-2</v>
      </c>
      <c r="BE212" s="60">
        <v>886305</v>
      </c>
      <c r="BF212" s="60">
        <v>960895</v>
      </c>
      <c r="BG212" s="60">
        <v>971485</v>
      </c>
      <c r="BH212" s="60">
        <v>950019</v>
      </c>
      <c r="BI212" s="60">
        <v>981311</v>
      </c>
      <c r="BJ212" s="60">
        <v>985664</v>
      </c>
    </row>
    <row r="213" spans="42:62">
      <c r="AP213" s="61">
        <v>1.7857688056812423E-2</v>
      </c>
      <c r="AQ213" s="61">
        <v>2.9999659581090216E-2</v>
      </c>
      <c r="AR213" s="61">
        <v>3.0451647693963801E-2</v>
      </c>
      <c r="AS213" s="61">
        <v>3.1296277791936729E-2</v>
      </c>
      <c r="AT213" s="61">
        <v>1.3344264548498267E-2</v>
      </c>
      <c r="AU213" s="61">
        <v>8.0824309591533937E-3</v>
      </c>
      <c r="AW213" s="61">
        <v>5.9374398452037409E-2</v>
      </c>
      <c r="BE213" s="60">
        <v>982602</v>
      </c>
      <c r="BF213" s="60">
        <v>1028145</v>
      </c>
      <c r="BG213" s="60">
        <v>979126</v>
      </c>
      <c r="BH213" s="60">
        <v>890681</v>
      </c>
      <c r="BI213" s="60">
        <v>1018490</v>
      </c>
      <c r="BJ213" s="60">
        <v>975944</v>
      </c>
    </row>
    <row r="214" spans="42:62">
      <c r="AP214" s="61">
        <v>6.2482288183342727E-2</v>
      </c>
      <c r="AQ214" s="61">
        <v>9.362156804057685E-2</v>
      </c>
      <c r="AR214" s="61">
        <v>6.5822133939748229E-2</v>
      </c>
      <c r="AS214" s="61">
        <v>8.5065308723711E-2</v>
      </c>
      <c r="AT214" s="61">
        <v>8.0684731283158159E-2</v>
      </c>
      <c r="AU214" s="61">
        <v>5.331843561272679E-2</v>
      </c>
      <c r="AW214" s="61">
        <v>6.2099564802038001E-2</v>
      </c>
      <c r="BE214" s="60">
        <v>299941</v>
      </c>
      <c r="BF214" s="60">
        <v>310719</v>
      </c>
      <c r="BG214" s="60">
        <v>326729</v>
      </c>
      <c r="BH214" s="60">
        <v>323234</v>
      </c>
      <c r="BI214" s="60">
        <v>308559</v>
      </c>
      <c r="BJ214" s="60">
        <v>315932</v>
      </c>
    </row>
    <row r="215" spans="42:62">
      <c r="AP215" s="61">
        <v>5.4492760485834145E-2</v>
      </c>
      <c r="AQ215" s="61">
        <v>5.1062227909745371E-2</v>
      </c>
      <c r="AR215" s="61">
        <v>6.1432361424542739E-2</v>
      </c>
      <c r="AS215" s="61">
        <v>3.101311425087613E-2</v>
      </c>
      <c r="AT215" s="61">
        <v>4.9283376301360628E-2</v>
      </c>
      <c r="AU215" s="61">
        <v>3.3614835998018525E-2</v>
      </c>
      <c r="AW215" s="61">
        <v>6.3019478459488618E-2</v>
      </c>
      <c r="BE215" s="60">
        <v>929206</v>
      </c>
      <c r="BF215" s="60">
        <v>964294</v>
      </c>
      <c r="BG215" s="60">
        <v>933661</v>
      </c>
      <c r="BH215" s="60">
        <v>938216</v>
      </c>
      <c r="BI215" s="60">
        <v>963895</v>
      </c>
      <c r="BJ215" s="60">
        <v>924562</v>
      </c>
    </row>
    <row r="216" spans="42:62">
      <c r="AP216" s="61">
        <v>6.3719609274739561E-2</v>
      </c>
      <c r="AQ216" s="61">
        <v>6.554616856560401E-2</v>
      </c>
      <c r="AR216" s="61">
        <v>6.5575802847314638E-2</v>
      </c>
      <c r="AS216" s="61">
        <v>3.7784798025599149E-2</v>
      </c>
      <c r="AT216" s="61">
        <v>6.5117924876030211E-3</v>
      </c>
      <c r="AU216" s="61">
        <v>5.9623670443962835E-2</v>
      </c>
      <c r="AW216" s="61">
        <v>6.3353356281529008E-2</v>
      </c>
      <c r="BE216" s="60">
        <v>621818</v>
      </c>
      <c r="BF216" s="60">
        <v>639656</v>
      </c>
      <c r="BG216" s="60">
        <v>637232</v>
      </c>
      <c r="BH216" s="60">
        <v>570097</v>
      </c>
      <c r="BI216" s="60">
        <v>610431</v>
      </c>
      <c r="BJ216" s="60">
        <v>580927</v>
      </c>
    </row>
    <row r="217" spans="42:62">
      <c r="AP217" s="61">
        <v>2.0283731593277586E-2</v>
      </c>
      <c r="AQ217" s="61">
        <v>1.6515889396661137E-2</v>
      </c>
      <c r="AR217" s="61">
        <v>6.7874189862085748E-3</v>
      </c>
      <c r="AS217" s="61">
        <v>4.0893302060592291E-3</v>
      </c>
      <c r="AT217" s="61">
        <v>3.720481734081983E-3</v>
      </c>
      <c r="AU217" s="61">
        <v>8.8504134547024559E-3</v>
      </c>
      <c r="AW217" s="61">
        <v>6.451220993803912E-2</v>
      </c>
      <c r="BE217" s="60">
        <v>939127</v>
      </c>
      <c r="BF217" s="60">
        <v>986444</v>
      </c>
      <c r="BG217" s="60">
        <v>969588</v>
      </c>
      <c r="BH217" s="60">
        <v>985736</v>
      </c>
      <c r="BI217" s="60">
        <v>995570</v>
      </c>
      <c r="BJ217" s="60">
        <v>1002891</v>
      </c>
    </row>
    <row r="218" spans="42:62">
      <c r="AP218" s="61">
        <v>7.8480480994345361E-2</v>
      </c>
      <c r="AQ218" s="61">
        <v>0.10910577795051173</v>
      </c>
      <c r="AR218" s="61">
        <v>1.0025758487190166E-3</v>
      </c>
      <c r="AS218" s="61">
        <v>7.2276333612849131E-2</v>
      </c>
      <c r="AT218" s="61">
        <v>0.10887245249187519</v>
      </c>
      <c r="AU218" s="61">
        <v>7.8990518864861359E-2</v>
      </c>
      <c r="AW218" s="61">
        <v>6.7533914661940114E-2</v>
      </c>
      <c r="BE218" s="60">
        <v>128567</v>
      </c>
      <c r="BF218" s="60">
        <v>123504</v>
      </c>
      <c r="BG218" s="60">
        <v>129666</v>
      </c>
      <c r="BH218" s="60">
        <v>124024</v>
      </c>
      <c r="BI218" s="60">
        <v>124926</v>
      </c>
      <c r="BJ218" s="60">
        <v>123192</v>
      </c>
    </row>
    <row r="219" spans="42:62">
      <c r="AP219" s="61">
        <v>0</v>
      </c>
      <c r="AQ219" s="61">
        <v>0</v>
      </c>
      <c r="AR219" s="61">
        <v>0</v>
      </c>
      <c r="AS219" s="61">
        <v>0</v>
      </c>
      <c r="AT219" s="61">
        <v>0</v>
      </c>
      <c r="AU219" s="61">
        <v>0</v>
      </c>
      <c r="AW219" s="61">
        <v>6.8144881210085842E-2</v>
      </c>
      <c r="BE219" s="60">
        <v>187634</v>
      </c>
      <c r="BF219" s="60">
        <v>219402</v>
      </c>
      <c r="BG219" s="60">
        <v>223878</v>
      </c>
      <c r="BH219" s="60">
        <v>213677</v>
      </c>
      <c r="BI219" s="60">
        <v>219958</v>
      </c>
      <c r="BJ219" s="60">
        <v>195272</v>
      </c>
    </row>
    <row r="220" spans="42:62">
      <c r="AP220" s="61">
        <v>5.661508042645829E-2</v>
      </c>
      <c r="AQ220" s="61">
        <v>5.7987780040733197E-2</v>
      </c>
      <c r="AR220" s="61">
        <v>4.61382134269646E-2</v>
      </c>
      <c r="AS220" s="61">
        <v>3.7321371086259748E-2</v>
      </c>
      <c r="AT220" s="61">
        <v>4.8828836117965936E-2</v>
      </c>
      <c r="AU220" s="61">
        <v>5.970159696349548E-2</v>
      </c>
      <c r="AW220" s="61">
        <v>6.8354972710168951E-2</v>
      </c>
      <c r="BE220" s="60">
        <v>295363</v>
      </c>
      <c r="BF220" s="60">
        <v>306875</v>
      </c>
      <c r="BG220" s="60">
        <v>298191</v>
      </c>
      <c r="BH220" s="60">
        <v>285788</v>
      </c>
      <c r="BI220" s="60">
        <v>296628</v>
      </c>
      <c r="BJ220" s="60">
        <v>285855</v>
      </c>
    </row>
    <row r="221" spans="42:62">
      <c r="AP221" s="61">
        <v>4.426286139853175E-2</v>
      </c>
      <c r="AQ221" s="61">
        <v>5.9180937843575698E-2</v>
      </c>
      <c r="AR221" s="61">
        <v>5.819459271204791E-2</v>
      </c>
      <c r="AS221" s="61">
        <v>3.7039752997019407E-2</v>
      </c>
      <c r="AT221" s="61">
        <v>5.4163430425564457E-2</v>
      </c>
      <c r="AU221" s="61">
        <v>5.2703918545612377E-2</v>
      </c>
      <c r="AW221" s="61">
        <v>6.8372412195100221E-2</v>
      </c>
      <c r="BE221" s="60">
        <v>668687</v>
      </c>
      <c r="BF221" s="60">
        <v>672159</v>
      </c>
      <c r="BG221" s="60">
        <v>660405</v>
      </c>
      <c r="BH221" s="60">
        <v>654567</v>
      </c>
      <c r="BI221" s="60">
        <v>666926</v>
      </c>
      <c r="BJ221" s="60">
        <v>663537</v>
      </c>
    </row>
    <row r="222" spans="42:62">
      <c r="AP222" s="61">
        <v>6.473634896334185E-2</v>
      </c>
      <c r="AQ222" s="61">
        <v>6.3295840564036171E-2</v>
      </c>
      <c r="AR222" s="61">
        <v>6.4565153501807526E-2</v>
      </c>
      <c r="AS222" s="61">
        <v>7.2688980053211269E-2</v>
      </c>
      <c r="AT222" s="61">
        <v>6.9322893851999121E-2</v>
      </c>
      <c r="AU222" s="61">
        <v>6.9662794403972036E-2</v>
      </c>
      <c r="AW222" s="61">
        <v>6.9322893851999121E-2</v>
      </c>
      <c r="BE222" s="60">
        <v>23758507</v>
      </c>
      <c r="BF222" s="60">
        <v>24060017</v>
      </c>
      <c r="BG222" s="60">
        <v>23896559</v>
      </c>
      <c r="BH222" s="60">
        <v>22859820</v>
      </c>
      <c r="BI222" s="60">
        <v>23504616</v>
      </c>
      <c r="BJ222" s="60">
        <v>23119041</v>
      </c>
    </row>
    <row r="223" spans="42:62">
      <c r="AP223" s="61">
        <v>6.6282884650763471E-2</v>
      </c>
      <c r="AQ223" s="61">
        <v>6.2883393010797456E-2</v>
      </c>
      <c r="AR223" s="61">
        <v>6.3594828349390495E-2</v>
      </c>
      <c r="AS223" s="61">
        <v>6.8491268718508538E-2</v>
      </c>
      <c r="AT223" s="61">
        <v>5.8715540305867356E-2</v>
      </c>
      <c r="AU223" s="61">
        <v>5.3127134196668147E-2</v>
      </c>
      <c r="AW223" s="61">
        <v>7.0381807471931165E-2</v>
      </c>
      <c r="BE223" s="60">
        <v>260912</v>
      </c>
      <c r="BF223" s="60">
        <v>288216</v>
      </c>
      <c r="BG223" s="60">
        <v>259801</v>
      </c>
      <c r="BH223" s="60">
        <v>269319</v>
      </c>
      <c r="BI223" s="60">
        <v>262009</v>
      </c>
      <c r="BJ223" s="60">
        <v>308957</v>
      </c>
    </row>
    <row r="224" spans="42:62">
      <c r="AP224" s="61">
        <v>7.4442221218184557E-2</v>
      </c>
      <c r="AQ224" s="61">
        <v>8.3630404179769302E-2</v>
      </c>
      <c r="AR224" s="61">
        <v>7.0056412594503001E-2</v>
      </c>
      <c r="AS224" s="61">
        <v>6.09623309856243E-2</v>
      </c>
      <c r="AT224" s="61">
        <v>6.8144881210085842E-2</v>
      </c>
      <c r="AU224" s="61">
        <v>7.4047949940987914E-2</v>
      </c>
      <c r="AW224" s="61">
        <v>7.3024912953116139E-2</v>
      </c>
      <c r="BE224" s="60">
        <v>139437</v>
      </c>
      <c r="BF224" s="60">
        <v>142783</v>
      </c>
      <c r="BG224" s="60">
        <v>146953</v>
      </c>
      <c r="BH224" s="60">
        <v>145106</v>
      </c>
      <c r="BI224" s="60">
        <v>148287</v>
      </c>
      <c r="BJ224" s="60">
        <v>143191</v>
      </c>
    </row>
    <row r="225" spans="42:62">
      <c r="AP225" s="61">
        <v>4.0954908219773975E-2</v>
      </c>
      <c r="AQ225" s="61">
        <v>5.7233733387503524E-2</v>
      </c>
      <c r="AR225" s="61">
        <v>1.8116441315716332E-2</v>
      </c>
      <c r="AS225" s="61">
        <v>1.1587467574385371E-2</v>
      </c>
      <c r="AT225" s="61">
        <v>3.1683399895916779E-2</v>
      </c>
      <c r="AU225" s="61">
        <v>3.2631755313751447E-2</v>
      </c>
      <c r="AW225" s="61">
        <v>7.3220987961450684E-2</v>
      </c>
      <c r="BE225" s="60">
        <v>802297</v>
      </c>
      <c r="BF225" s="60">
        <v>819639</v>
      </c>
      <c r="BG225" s="60">
        <v>856294</v>
      </c>
      <c r="BH225" s="60">
        <v>839614</v>
      </c>
      <c r="BI225" s="60">
        <v>855085</v>
      </c>
      <c r="BJ225" s="60">
        <v>847518</v>
      </c>
    </row>
    <row r="226" spans="42:62">
      <c r="AP226" s="61">
        <v>0</v>
      </c>
      <c r="AQ226" s="61">
        <v>0</v>
      </c>
      <c r="AR226" s="61">
        <v>0</v>
      </c>
      <c r="AS226" s="61">
        <v>0</v>
      </c>
      <c r="AT226" s="61">
        <v>0</v>
      </c>
      <c r="AU226" s="61">
        <v>0</v>
      </c>
      <c r="AW226" s="61">
        <v>7.5786339102922012E-2</v>
      </c>
      <c r="BE226" s="60">
        <v>69080</v>
      </c>
      <c r="BF226" s="60">
        <v>72411</v>
      </c>
      <c r="BG226" s="60">
        <v>77898</v>
      </c>
      <c r="BH226" s="60">
        <v>72046</v>
      </c>
      <c r="BI226" s="60">
        <v>72046</v>
      </c>
      <c r="BJ226" s="60">
        <v>73074</v>
      </c>
    </row>
    <row r="227" spans="42:62">
      <c r="AP227" s="61">
        <v>4.0927118270619629E-2</v>
      </c>
      <c r="AQ227" s="61">
        <v>3.9767930916195619E-2</v>
      </c>
      <c r="AR227" s="61">
        <v>4.1344349409454917E-2</v>
      </c>
      <c r="AS227" s="61">
        <v>3.5393894069749826E-2</v>
      </c>
      <c r="AT227" s="61">
        <v>4.6097270747885971E-2</v>
      </c>
      <c r="AU227" s="61">
        <v>3.6036440191878183E-2</v>
      </c>
      <c r="AW227" s="61">
        <v>7.6831130279269799E-2</v>
      </c>
      <c r="BE227" s="60">
        <v>326776</v>
      </c>
      <c r="BF227" s="60">
        <v>335245</v>
      </c>
      <c r="BG227" s="60">
        <v>322922</v>
      </c>
      <c r="BH227" s="60">
        <v>310223</v>
      </c>
      <c r="BI227" s="60">
        <v>315984</v>
      </c>
      <c r="BJ227" s="60">
        <v>312073</v>
      </c>
    </row>
    <row r="228" spans="42:62">
      <c r="AP228" s="61">
        <v>2.9623849034661892E-2</v>
      </c>
      <c r="AQ228" s="61">
        <v>2.4166003507116347E-2</v>
      </c>
      <c r="AR228" s="61">
        <v>2.8957135456035604E-2</v>
      </c>
      <c r="AS228" s="61">
        <v>1.108969062700817E-2</v>
      </c>
      <c r="AT228" s="61">
        <v>2.2813358392366635E-2</v>
      </c>
      <c r="AU228" s="61">
        <v>1.6094014970674329E-2</v>
      </c>
      <c r="AW228" s="61">
        <v>7.8083069911859898E-2</v>
      </c>
      <c r="BE228" s="60">
        <v>261411</v>
      </c>
      <c r="BF228" s="60">
        <v>283994</v>
      </c>
      <c r="BG228" s="60">
        <v>235486</v>
      </c>
      <c r="BH228" s="60">
        <v>272325</v>
      </c>
      <c r="BI228" s="60">
        <v>276680</v>
      </c>
      <c r="BJ228" s="60">
        <v>277743</v>
      </c>
    </row>
    <row r="229" spans="42:62">
      <c r="AP229" s="61">
        <v>6.5600399837040149E-2</v>
      </c>
      <c r="AQ229" s="61">
        <v>6.52857606517699E-2</v>
      </c>
      <c r="AR229" s="61">
        <v>4.6971524825175331E-2</v>
      </c>
      <c r="AS229" s="61">
        <v>5.2776444643727854E-2</v>
      </c>
      <c r="AT229" s="61">
        <v>5.9374398452037409E-2</v>
      </c>
      <c r="AU229" s="61">
        <v>6.1723048151604336E-2</v>
      </c>
      <c r="AW229" s="61">
        <v>8.0684731283158159E-2</v>
      </c>
      <c r="BE229" s="60">
        <v>9599911</v>
      </c>
      <c r="BF229" s="60">
        <v>9708457</v>
      </c>
      <c r="BG229" s="60">
        <v>9693426</v>
      </c>
      <c r="BH229" s="60">
        <v>9384736</v>
      </c>
      <c r="BI229" s="60">
        <v>9600232</v>
      </c>
      <c r="BJ229" s="60">
        <v>9466642</v>
      </c>
    </row>
    <row r="230" spans="42:62">
      <c r="AP230" s="61">
        <v>4.3969857590977886E-2</v>
      </c>
      <c r="AQ230" s="61">
        <v>3.5719165423796093E-2</v>
      </c>
      <c r="AR230" s="61">
        <v>3.7501767839464462E-2</v>
      </c>
      <c r="AS230" s="61">
        <v>2.4468173743301028E-2</v>
      </c>
      <c r="AT230" s="61">
        <v>4.4283674520971858E-2</v>
      </c>
      <c r="AU230" s="61">
        <v>3.9468699354181659E-2</v>
      </c>
      <c r="AW230" s="61">
        <v>8.2464947457775953E-2</v>
      </c>
      <c r="BE230" s="60">
        <v>6774641</v>
      </c>
      <c r="BF230" s="60">
        <v>6952990</v>
      </c>
      <c r="BG230" s="60">
        <v>6872796</v>
      </c>
      <c r="BH230" s="60">
        <v>6721180</v>
      </c>
      <c r="BI230" s="60">
        <v>6881746</v>
      </c>
      <c r="BJ230" s="60">
        <v>6535584</v>
      </c>
    </row>
    <row r="231" spans="42:62">
      <c r="AP231" s="61">
        <v>3.6938013183188699E-2</v>
      </c>
      <c r="AQ231" s="61">
        <v>4.6610741816287347E-2</v>
      </c>
      <c r="AR231" s="61">
        <v>5.4255114553002581E-2</v>
      </c>
      <c r="AS231" s="61">
        <v>2.8877019906395639E-2</v>
      </c>
      <c r="AT231" s="61">
        <v>3.2241244992976363E-3</v>
      </c>
      <c r="AU231" s="61">
        <v>3.5435049291299016E-2</v>
      </c>
      <c r="AW231" s="61">
        <v>8.5651460503311128E-2</v>
      </c>
      <c r="BE231" s="60">
        <v>805268</v>
      </c>
      <c r="BF231" s="60">
        <v>829208</v>
      </c>
      <c r="BG231" s="60">
        <v>816347</v>
      </c>
      <c r="BH231" s="60">
        <v>808082</v>
      </c>
      <c r="BI231" s="60">
        <v>815105</v>
      </c>
      <c r="BJ231" s="60">
        <v>811908</v>
      </c>
    </row>
    <row r="232" spans="42:62">
      <c r="AP232" s="61">
        <v>3.1696080159109789E-2</v>
      </c>
      <c r="AQ232" s="61">
        <v>6.5105012111979624E-2</v>
      </c>
      <c r="AR232" s="61">
        <v>4.2050064311863068E-2</v>
      </c>
      <c r="AS232" s="61">
        <v>5.789933081175444E-2</v>
      </c>
      <c r="AT232" s="61">
        <v>4.6836544437538846E-2</v>
      </c>
      <c r="AU232" s="61">
        <v>7.1120745945098859E-2</v>
      </c>
      <c r="AW232" s="61">
        <v>8.6450661877826074E-2</v>
      </c>
      <c r="BE232" s="60">
        <v>39721</v>
      </c>
      <c r="BF232" s="60">
        <v>40043</v>
      </c>
      <c r="BG232" s="60">
        <v>40428</v>
      </c>
      <c r="BH232" s="60">
        <v>37807</v>
      </c>
      <c r="BI232" s="60">
        <v>40225</v>
      </c>
      <c r="BJ232" s="60">
        <v>38287</v>
      </c>
    </row>
    <row r="233" spans="42:62">
      <c r="AP233" s="61">
        <v>3.7322276359960306E-2</v>
      </c>
      <c r="AQ233" s="61">
        <v>4.0248265814570812E-2</v>
      </c>
      <c r="AR233" s="61">
        <v>3.4823850716099947E-2</v>
      </c>
      <c r="AS233" s="61">
        <v>2.9996822073900146E-2</v>
      </c>
      <c r="AT233" s="61">
        <v>4.3764175856710878E-2</v>
      </c>
      <c r="AU233" s="61">
        <v>5.0452914500328447E-2</v>
      </c>
      <c r="AW233" s="61">
        <v>8.6730015417325848E-2</v>
      </c>
      <c r="BE233" s="60">
        <v>5209141</v>
      </c>
      <c r="BF233" s="60">
        <v>4840457</v>
      </c>
      <c r="BG233" s="60">
        <v>4812736</v>
      </c>
      <c r="BH233" s="60">
        <v>4713766</v>
      </c>
      <c r="BI233" s="60">
        <v>4829955</v>
      </c>
      <c r="BJ233" s="60">
        <v>4742065</v>
      </c>
    </row>
    <row r="234" spans="42:62">
      <c r="AP234" s="61">
        <v>8.6443509651242575E-2</v>
      </c>
      <c r="AQ234" s="61">
        <v>5.7937215030658767E-2</v>
      </c>
      <c r="AR234" s="61">
        <v>2.441190023939847E-2</v>
      </c>
      <c r="AS234" s="61">
        <v>5.1600719221070013E-2</v>
      </c>
      <c r="AT234" s="61">
        <v>3.580859148579893E-2</v>
      </c>
      <c r="AU234" s="61">
        <v>3.9791557648700508E-2</v>
      </c>
      <c r="AW234" s="61">
        <v>8.8830023860557286E-2</v>
      </c>
      <c r="BE234" s="60">
        <v>67038</v>
      </c>
      <c r="BF234" s="60">
        <v>76324</v>
      </c>
      <c r="BG234" s="60">
        <v>88973</v>
      </c>
      <c r="BH234" s="60">
        <v>88429</v>
      </c>
      <c r="BI234" s="60">
        <v>93162</v>
      </c>
      <c r="BJ234" s="60">
        <v>91728</v>
      </c>
    </row>
    <row r="235" spans="42:62">
      <c r="AP235" s="61">
        <v>4.1866285639574521E-2</v>
      </c>
      <c r="AQ235" s="61">
        <v>5.7423506882052146E-2</v>
      </c>
      <c r="AR235" s="61">
        <v>3.0874842770090984E-2</v>
      </c>
      <c r="AS235" s="61">
        <v>3.1283090197862976E-2</v>
      </c>
      <c r="AT235" s="61">
        <v>2.9876895831536795E-2</v>
      </c>
      <c r="AU235" s="61">
        <v>5.1134304323009243E-2</v>
      </c>
      <c r="AW235" s="61">
        <v>8.9330973327615346E-2</v>
      </c>
      <c r="BE235" s="60">
        <v>428316</v>
      </c>
      <c r="BF235" s="60">
        <v>440203</v>
      </c>
      <c r="BG235" s="60">
        <v>449978</v>
      </c>
      <c r="BH235" s="60">
        <v>457084</v>
      </c>
      <c r="BI235" s="60">
        <v>475451</v>
      </c>
      <c r="BJ235" s="60">
        <v>460767</v>
      </c>
    </row>
    <row r="236" spans="42:62">
      <c r="AP236" s="61">
        <v>4.8478890787616233E-2</v>
      </c>
      <c r="AQ236" s="61">
        <v>5.4398042754406274E-2</v>
      </c>
      <c r="AR236" s="61">
        <v>3.2769480750681347E-2</v>
      </c>
      <c r="AS236" s="61">
        <v>4.8525559942972391E-2</v>
      </c>
      <c r="AT236" s="61">
        <v>5.0334333587733295E-2</v>
      </c>
      <c r="AU236" s="61">
        <v>4.882877311145379E-2</v>
      </c>
      <c r="AW236" s="61">
        <v>8.9330973327615346E-2</v>
      </c>
      <c r="BE236" s="60">
        <v>874855</v>
      </c>
      <c r="BF236" s="60">
        <v>911485</v>
      </c>
      <c r="BG236" s="60">
        <v>926838</v>
      </c>
      <c r="BH236" s="60">
        <v>883081</v>
      </c>
      <c r="BI236" s="60">
        <v>922432</v>
      </c>
      <c r="BJ236" s="60">
        <v>973381</v>
      </c>
    </row>
    <row r="237" spans="42:62">
      <c r="AP237" s="61">
        <v>5.6737322041362129E-2</v>
      </c>
      <c r="AQ237" s="61">
        <v>5.7502290570037549E-2</v>
      </c>
      <c r="AR237" s="61">
        <v>6.63886155975352E-2</v>
      </c>
      <c r="AS237" s="61">
        <v>6.3434980376701644E-2</v>
      </c>
      <c r="AT237" s="61">
        <v>4.8186618742627321E-2</v>
      </c>
      <c r="AU237" s="61">
        <v>5.547738693467337E-2</v>
      </c>
      <c r="AW237" s="61">
        <v>9.2089206032772222E-2</v>
      </c>
      <c r="BE237" s="60">
        <v>186209</v>
      </c>
      <c r="BF237" s="60">
        <v>222652</v>
      </c>
      <c r="BG237" s="60">
        <v>212431</v>
      </c>
      <c r="BH237" s="60">
        <v>243588</v>
      </c>
      <c r="BI237" s="60">
        <v>252622</v>
      </c>
      <c r="BJ237" s="60">
        <v>258700</v>
      </c>
    </row>
    <row r="238" spans="42:62">
      <c r="AP238" s="61">
        <v>7.0000117189331079E-2</v>
      </c>
      <c r="AQ238" s="61">
        <v>8.5307623769162233E-2</v>
      </c>
      <c r="AR238" s="61">
        <v>8.3187935669559732E-2</v>
      </c>
      <c r="AS238" s="61">
        <v>8.3616421524339568E-2</v>
      </c>
      <c r="AT238" s="61">
        <v>5.6996817436589832E-2</v>
      </c>
      <c r="AU238" s="61">
        <v>0.10429887178674335</v>
      </c>
      <c r="AW238" s="61">
        <v>9.3531245710700206E-2</v>
      </c>
      <c r="BE238" s="60">
        <v>341328</v>
      </c>
      <c r="BF238" s="60">
        <v>350168</v>
      </c>
      <c r="BG238" s="60">
        <v>358213</v>
      </c>
      <c r="BH238" s="60">
        <v>332052</v>
      </c>
      <c r="BI238" s="60">
        <v>373284</v>
      </c>
      <c r="BJ238" s="60">
        <v>353302</v>
      </c>
    </row>
    <row r="239" spans="42:62">
      <c r="AP239" s="61">
        <v>3.8264111482416062E-2</v>
      </c>
      <c r="AQ239" s="61">
        <v>4.7575727991621776E-2</v>
      </c>
      <c r="AR239" s="61">
        <v>2.7080890469502322E-2</v>
      </c>
      <c r="AS239" s="61">
        <v>4.2309533453621533E-2</v>
      </c>
      <c r="AT239" s="61">
        <v>3.8829820585627145E-2</v>
      </c>
      <c r="AU239" s="61">
        <v>4.426546567269888E-2</v>
      </c>
      <c r="AW239" s="61">
        <v>0.10887245249187519</v>
      </c>
      <c r="BE239" s="60">
        <v>219945</v>
      </c>
      <c r="BF239" s="60">
        <v>225346</v>
      </c>
      <c r="BG239" s="60">
        <v>232821</v>
      </c>
      <c r="BH239" s="60">
        <v>217256</v>
      </c>
      <c r="BI239" s="60">
        <v>223282</v>
      </c>
      <c r="BJ239" s="60">
        <v>220262</v>
      </c>
    </row>
    <row r="240" spans="42:62">
      <c r="AP240" s="61">
        <v>9.7209338011173804E-2</v>
      </c>
      <c r="AQ240" s="61">
        <v>0.10651444011046138</v>
      </c>
      <c r="AR240" s="61">
        <v>0.10279116465863454</v>
      </c>
      <c r="AS240" s="61">
        <v>0.10754866679890057</v>
      </c>
      <c r="AT240" s="61">
        <v>9.3531245710700206E-2</v>
      </c>
      <c r="AU240" s="61">
        <v>9.4813689916787514E-2</v>
      </c>
      <c r="AW240" s="61">
        <v>0.11889650130153348</v>
      </c>
      <c r="BE240" s="60">
        <v>143371</v>
      </c>
      <c r="BF240" s="60">
        <v>151003</v>
      </c>
      <c r="BG240" s="60">
        <v>149400</v>
      </c>
      <c r="BH240" s="60">
        <v>141164</v>
      </c>
      <c r="BI240" s="60">
        <v>152997</v>
      </c>
      <c r="BJ240" s="60">
        <v>160673</v>
      </c>
    </row>
    <row r="241" spans="42:62">
      <c r="AP241" s="61">
        <v>9.0904345284082602E-2</v>
      </c>
      <c r="AQ241" s="61">
        <v>9.8655248142317062E-2</v>
      </c>
      <c r="AR241" s="61">
        <v>9.3020227853987447E-2</v>
      </c>
      <c r="AS241" s="61">
        <v>7.6231449246648361E-2</v>
      </c>
      <c r="AT241" s="61">
        <v>7.5786339102922012E-2</v>
      </c>
      <c r="AU241" s="61">
        <v>4.6138648923183014E-2</v>
      </c>
      <c r="AW241" s="61">
        <v>0.12652547703921158</v>
      </c>
      <c r="BE241" s="60">
        <v>95782</v>
      </c>
      <c r="BF241" s="60">
        <v>99721</v>
      </c>
      <c r="BG241" s="60">
        <v>107525</v>
      </c>
      <c r="BH241" s="60">
        <v>105993</v>
      </c>
      <c r="BI241" s="60">
        <v>107460</v>
      </c>
      <c r="BJ241" s="60">
        <v>107307</v>
      </c>
    </row>
  </sheetData>
  <autoFilter ref="A1:BK126" xr:uid="{00000000-0009-0000-0000-000005000000}"/>
  <sortState xmlns:xlrd2="http://schemas.microsoft.com/office/spreadsheetml/2017/richdata2" ref="AW145:AW241">
    <sortCondition ref="AW145:AW241"/>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Est T&amp;D at Market for 2021P</vt:lpstr>
      <vt:lpstr>T&amp;D loss Feb 24 2020</vt:lpstr>
      <vt:lpstr>BA Sales&amp;Loads 2015-2018</vt:lpstr>
      <vt:lpstr>Transformer</vt:lpstr>
      <vt:lpstr>Older Analysis &amp; Data=&gt;</vt:lpstr>
      <vt:lpstr>Combined</vt:lpstr>
      <vt:lpstr>Big</vt:lpstr>
      <vt:lpstr>Data SNL</vt:lpstr>
      <vt:lpstr>PNW Clean SNL 20072012</vt:lpstr>
      <vt:lpstr>BA Loss 2005-2012</vt:lpstr>
      <vt:lpstr>PNW Weighted Losses 19882006</vt:lpstr>
      <vt:lpstr>2006 PNW Sales</vt:lpstr>
      <vt:lpstr>PNW Weighted Losses 2006</vt:lpstr>
      <vt:lpstr>Losses by Year 19882006</vt:lpstr>
      <vt:lpstr>Sales by Year 19882006</vt:lpstr>
      <vt:lpstr>Data 1988-2006</vt:lpstr>
      <vt:lpstr>Compatibility Report</vt:lpstr>
      <vt:lpstr>Losses</vt:lpstr>
      <vt:lpstr>Sales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Grist, Charlie</dc:creator>
  <cp:lastModifiedBy>Charlie Grist</cp:lastModifiedBy>
  <cp:lastPrinted>2008-02-29T00:46:58Z</cp:lastPrinted>
  <dcterms:created xsi:type="dcterms:W3CDTF">2008-02-28T23:39:58Z</dcterms:created>
  <dcterms:modified xsi:type="dcterms:W3CDTF">2020-03-10T18:28:33Z</dcterms:modified>
</cp:coreProperties>
</file>